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310" windowHeight="8085" activeTab="0"/>
  </bookViews>
  <sheets>
    <sheet name="Estado Contable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'Estado Contable'!$B$55:$K$114</definedName>
  </definedNames>
  <calcPr fullCalcOnLoad="1"/>
</workbook>
</file>

<file path=xl/sharedStrings.xml><?xml version="1.0" encoding="utf-8"?>
<sst xmlns="http://schemas.openxmlformats.org/spreadsheetml/2006/main" count="145" uniqueCount="133">
  <si>
    <t>****</t>
  </si>
  <si>
    <t>ACTIVO</t>
  </si>
  <si>
    <t>Guaraníes</t>
  </si>
  <si>
    <t>P A S I V O</t>
  </si>
  <si>
    <t xml:space="preserve"> - Disponible</t>
  </si>
  <si>
    <t xml:space="preserve"> - Obligaciones por Intermediación Financiera - Sector Financiero</t>
  </si>
  <si>
    <t xml:space="preserve"> - Obligaciones por Intermediación Financiera - Sector No Financiero</t>
  </si>
  <si>
    <t xml:space="preserve"> - Créditos Vigentes por Intermediación Financiera - Sector Financiero</t>
  </si>
  <si>
    <t xml:space="preserve"> - Obligaciones Diversas</t>
  </si>
  <si>
    <t xml:space="preserve"> - Créditos Vigentes por Intermediación Financiera - Sector No Financiero</t>
  </si>
  <si>
    <t xml:space="preserve"> - Provisiones y Previsiones</t>
  </si>
  <si>
    <t xml:space="preserve"> - Créditos Diversos</t>
  </si>
  <si>
    <t xml:space="preserve">  T O T A L   P A S I V O</t>
  </si>
  <si>
    <t xml:space="preserve"> - Créditos Vencidos por Intermediación Financiera</t>
  </si>
  <si>
    <t xml:space="preserve">  P A T R I M O N I O</t>
  </si>
  <si>
    <t xml:space="preserve"> - Inversiones</t>
  </si>
  <si>
    <t xml:space="preserve"> - Capital Social</t>
  </si>
  <si>
    <t xml:space="preserve"> - Bienes de Uso</t>
  </si>
  <si>
    <t xml:space="preserve"> - Ajustes al Patrimonio</t>
  </si>
  <si>
    <t xml:space="preserve"> - Cargos Diferidos e Intangibles</t>
  </si>
  <si>
    <t xml:space="preserve"> - Reservas</t>
  </si>
  <si>
    <t xml:space="preserve"> - Resultados Acumulados</t>
  </si>
  <si>
    <t xml:space="preserve"> - Utilidad del Ejercicio</t>
  </si>
  <si>
    <t xml:space="preserve">  T O T A L   P A T R I M O N I O</t>
  </si>
  <si>
    <t>TOTAL   PASIVO   Y   PATRIMONIO</t>
  </si>
  <si>
    <t xml:space="preserve">                                   CUENTAS DE CONTINGENCIA</t>
  </si>
  <si>
    <t xml:space="preserve">                                   CUENTAS DE ORDEN</t>
  </si>
  <si>
    <t>PERDIDAS</t>
  </si>
  <si>
    <t>GANANCIAS</t>
  </si>
  <si>
    <t xml:space="preserve"> - Pérdidas por Obligac. p/Interm.Financiera- Sector Financiero</t>
  </si>
  <si>
    <t xml:space="preserve"> - Ganancias por Créditos Vigentes p/Interm.Financ.- Sector Financiero</t>
  </si>
  <si>
    <t xml:space="preserve"> - Pérdidas por Obligac. p/Interm.Financiera- Sector No Financiero</t>
  </si>
  <si>
    <t xml:space="preserve"> - Ganancias por Créditos Vigentes p/Interm.Financ.- Sector No Financiero</t>
  </si>
  <si>
    <t xml:space="preserve"> - Pérdidas por Valuación</t>
  </si>
  <si>
    <t xml:space="preserve"> - Ganancias por Créditos Vencidos p/Intermediación Financiera</t>
  </si>
  <si>
    <t xml:space="preserve"> - Pérdidas por Incobrabilidad</t>
  </si>
  <si>
    <t xml:space="preserve"> - Ganancias por Valuación</t>
  </si>
  <si>
    <t xml:space="preserve"> - Pérdidas por Servicios</t>
  </si>
  <si>
    <t xml:space="preserve"> - Otras Pérdidas Operativas</t>
  </si>
  <si>
    <t xml:space="preserve"> - Desafectación de Previsiones</t>
  </si>
  <si>
    <t xml:space="preserve"> - Pérdidas Extraordinarias</t>
  </si>
  <si>
    <t xml:space="preserve"> - Ganancias por Servicios</t>
  </si>
  <si>
    <t xml:space="preserve"> - Otras Ganancias Operativas</t>
  </si>
  <si>
    <t xml:space="preserve"> - Ganancias Extraordinarias</t>
  </si>
  <si>
    <t>*****</t>
  </si>
  <si>
    <t>T O T A L E S</t>
  </si>
  <si>
    <t>1 - CARTERA TOTAL CLASIFICADA</t>
  </si>
  <si>
    <t>Categorías de Clasificación</t>
  </si>
  <si>
    <t>Total</t>
  </si>
  <si>
    <t>1a</t>
  </si>
  <si>
    <t>1b</t>
  </si>
  <si>
    <t>de Préstamos</t>
  </si>
  <si>
    <t>TOTAL RIESGOS(*)</t>
  </si>
  <si>
    <t>PREVISIONES ANTES DE GARANTÍAS</t>
  </si>
  <si>
    <t>RIESGO DESPUÉS DE PREVISIONES Y ANTES DE GARANTÍAS</t>
  </si>
  <si>
    <t>GARANTÍA COMPUTABLE PARA PREVISIONES (**)</t>
  </si>
  <si>
    <t>RIESGO NO CUBIERTO POR GARANTÍA</t>
  </si>
  <si>
    <t>PREVISIONES DESPUÉS DE GARANTÍAS</t>
  </si>
  <si>
    <t>PREVISIONES EXIGIDAS S/CATEGORIAS DE CLASIFICACIÓN</t>
  </si>
  <si>
    <t>RIESGOS NETOS DE PREVISIONES</t>
  </si>
  <si>
    <t>PREVISIONES GENÉRICAS</t>
  </si>
  <si>
    <t>PREVISIONES MÍNIMAS EXIGIDAS</t>
  </si>
  <si>
    <t>PREVISIONES EXISTENTES S/ESTADOS CONTABLES</t>
  </si>
  <si>
    <t>SUPERÁVIT DE PREVISIONES</t>
  </si>
  <si>
    <t>(*) Incluyen las deudas efectivas (capital e intereses devengados a la fecha de clasificación) y los créditos contingentes. Asimismo, incluye el saldo de los Deudores por Venta de Bienes a Plazo.</t>
  </si>
  <si>
    <t>(**) El valor computable de las Garantías, no podrá ser superior al saldo de la deuda garantizada.</t>
  </si>
  <si>
    <t xml:space="preserve"> 2-PATRIMONIO</t>
  </si>
  <si>
    <t>CONCEPTO</t>
  </si>
  <si>
    <t>Saldo al cierre del ejercicio anterior</t>
  </si>
  <si>
    <t>Movimientos</t>
  </si>
  <si>
    <t>Saldo al cierre del periodo publicado</t>
  </si>
  <si>
    <t>Aumento</t>
  </si>
  <si>
    <t>Disminución</t>
  </si>
  <si>
    <t>CAPITAL INTEGRADO</t>
  </si>
  <si>
    <t>AJUSTES AL PATRIMONIO</t>
  </si>
  <si>
    <t>RESERVAS</t>
  </si>
  <si>
    <t>RESULTADOS ACUMULADOS</t>
  </si>
  <si>
    <t>RESULTADOS DEL EJERCICIO</t>
  </si>
  <si>
    <t>TOTAL PATRIMONIO NETO</t>
  </si>
  <si>
    <t>3 - RESULTADO DEL EJERCICIO</t>
  </si>
  <si>
    <t>% Cierre del ejercicio anterior</t>
  </si>
  <si>
    <t>% Cierre del periodo publicado</t>
  </si>
  <si>
    <t>Anualizado al cierre del presente</t>
  </si>
  <si>
    <t>ejercicio</t>
  </si>
  <si>
    <t>Entidad</t>
  </si>
  <si>
    <t>Tendencia</t>
  </si>
  <si>
    <t>EMIGDIO RAMIREZ</t>
  </si>
  <si>
    <t>MANUEL VERON DE ASTRADA</t>
  </si>
  <si>
    <t>Matricula CSJ N° 664</t>
  </si>
  <si>
    <t xml:space="preserve">      - Utilidad antes de Impuesto a la Renta</t>
  </si>
  <si>
    <t xml:space="preserve">      - Impuesto a la Renta</t>
  </si>
  <si>
    <t>Calificadora Internacional : MOODY´S INVESTORS SERVICE</t>
  </si>
  <si>
    <t>CALIFICACIÓN LOCAL</t>
  </si>
  <si>
    <t>CALIFICACIÓN INTERNACIONAL</t>
  </si>
  <si>
    <t>Nota: La calificación de riesgo no constituye una sugerencia o recomendación para comprar, vender, mantener un determinado valor o</t>
  </si>
  <si>
    <t>realizar una inversión ni un aval o garantía de una inversión y su emisor.</t>
  </si>
  <si>
    <t xml:space="preserve">Presidente </t>
  </si>
  <si>
    <t>Síndico Titular</t>
  </si>
  <si>
    <t>FERNANDO PACIELLO</t>
  </si>
  <si>
    <t>Moneda Local</t>
  </si>
  <si>
    <t>Moneda Extranjera</t>
  </si>
  <si>
    <t xml:space="preserve"> - Diferencias de Cotización de Valores</t>
  </si>
  <si>
    <t>Director - Gerente General</t>
  </si>
  <si>
    <t xml:space="preserve"> - Valores Públicos y Privados</t>
  </si>
  <si>
    <t xml:space="preserve"> - Rentas y Diferencia de Cotización de Valores</t>
  </si>
  <si>
    <t>BANCO BASA SOCIEDAD ANONIMA</t>
  </si>
  <si>
    <t>BANCO BASA S.A.</t>
  </si>
  <si>
    <t>TOTAL    ACTIVO</t>
  </si>
  <si>
    <t xml:space="preserve">y Servicios </t>
  </si>
  <si>
    <t>Gerente Div. Administración, Contabilidad</t>
  </si>
  <si>
    <t>Estable</t>
  </si>
  <si>
    <t>Calificadora Local: Feller Rate Calificadora de Riesgos</t>
  </si>
  <si>
    <t>Dirección: Avda. Gral Santos 487, Asunción, Paraguay. Tel: (595) 21 225485</t>
  </si>
  <si>
    <t>Solvencia</t>
  </si>
  <si>
    <t>Mayor información sobre esta calificación en: www.bancobasa.com.py - www.feller-rate.com.py</t>
  </si>
  <si>
    <t>Otras instituciones financieras</t>
  </si>
  <si>
    <t>Operaciones a liquidar</t>
  </si>
  <si>
    <t>Deudores por productos financieros devengados</t>
  </si>
  <si>
    <t>Préstamos</t>
  </si>
  <si>
    <t>Ganancias por valuación en suspenso</t>
  </si>
  <si>
    <t>Previsiones</t>
  </si>
  <si>
    <t>Sector no financiero</t>
  </si>
  <si>
    <t xml:space="preserve"> </t>
  </si>
  <si>
    <t>AA - py</t>
  </si>
  <si>
    <t xml:space="preserve"> 31 - Diciembre - 2019</t>
  </si>
  <si>
    <t>control</t>
  </si>
  <si>
    <t>Ba2   Estable</t>
  </si>
  <si>
    <t>Carlos Bernal</t>
  </si>
  <si>
    <t xml:space="preserve"> 30 - Junio - 2020</t>
  </si>
  <si>
    <r>
      <t xml:space="preserve">Fecha Corte de Seguimiento:   </t>
    </r>
    <r>
      <rPr>
        <b/>
        <sz val="16"/>
        <rFont val="Arial"/>
        <family val="2"/>
      </rPr>
      <t>31 - 03 - 2020</t>
    </r>
  </si>
  <si>
    <t>ESTADO DE SITUACIÓN AL 30 DE JUNIO DE 2020</t>
  </si>
  <si>
    <r>
      <t>Fecha de calificación o última actualización:</t>
    </r>
    <r>
      <rPr>
        <b/>
        <sz val="16"/>
        <rFont val="Arial"/>
        <family val="2"/>
      </rPr>
      <t xml:space="preserve">   09 - 07 -2020</t>
    </r>
  </si>
  <si>
    <r>
      <t xml:space="preserve">Fecha de Publicación:   </t>
    </r>
    <r>
      <rPr>
        <b/>
        <sz val="16"/>
        <rFont val="Arial"/>
        <family val="2"/>
      </rPr>
      <t>12 - 7 - 2020</t>
    </r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</si>
</sst>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₲&quot;\ #,##0_);\(&quot;₲&quot;\ #,##0\)"/>
    <numFmt numFmtId="165" formatCode="&quot;₲&quot;\ #,##0_);[Red]\(&quot;₲&quot;\ #,##0\)"/>
    <numFmt numFmtId="166" formatCode="&quot;₲&quot;\ #,##0.00_);\(&quot;₲&quot;\ #,##0.00\)"/>
    <numFmt numFmtId="167" formatCode="&quot;₲&quot;\ #,##0.00_);[Red]\(&quot;₲&quot;\ #,##0.00\)"/>
    <numFmt numFmtId="168" formatCode="_(&quot;₲&quot;\ * #,##0_);_(&quot;₲&quot;\ * \(#,##0\);_(&quot;₲&quot;\ * &quot;-&quot;_);_(@_)"/>
    <numFmt numFmtId="169" formatCode="_(* #,##0_);_(* \(#,##0\);_(* &quot;-&quot;_);_(@_)"/>
    <numFmt numFmtId="170" formatCode="_(&quot;₲&quot;\ * #,##0.00_);_(&quot;₲&quot;\ * \(#,##0.00\);_(&quot;₲&quot;\ * &quot;-&quot;??_);_(@_)"/>
    <numFmt numFmtId="171" formatCode="_(* #,##0.00_);_(* \(#,##0.00\);_(* &quot;-&quot;??_);_(@_)"/>
    <numFmt numFmtId="172" formatCode="&quot;₲&quot;\ #,##0;&quot;₲&quot;\ \-#,##0"/>
    <numFmt numFmtId="173" formatCode="&quot;₲&quot;\ #,##0;[Red]&quot;₲&quot;\ \-#,##0"/>
    <numFmt numFmtId="174" formatCode="&quot;₲&quot;\ #,##0.00;&quot;₲&quot;\ \-#,##0.00"/>
    <numFmt numFmtId="175" formatCode="&quot;₲&quot;\ #,##0.00;[Red]&quot;₲&quot;\ \-#,##0.00"/>
    <numFmt numFmtId="176" formatCode="_ &quot;₲&quot;\ * #,##0_ ;_ &quot;₲&quot;\ * \-#,##0_ ;_ &quot;₲&quot;\ * &quot;-&quot;_ ;_ @_ "/>
    <numFmt numFmtId="177" formatCode="_ * #,##0_ ;_ * \-#,##0_ ;_ * &quot;-&quot;_ ;_ @_ "/>
    <numFmt numFmtId="178" formatCode="_ &quot;₲&quot;\ * #,##0.00_ ;_ &quot;₲&quot;\ * \-#,##0.00_ ;_ &quot;₲&quot;\ * &quot;-&quot;??_ ;_ @_ "/>
    <numFmt numFmtId="179" formatCode="_ * #,##0.00_ ;_ * \-#,##0.00_ ;_ * &quot;-&quot;??_ ;_ @_ "/>
    <numFmt numFmtId="180" formatCode="&quot;Gs&quot;\ #,##0_);\(&quot;Gs&quot;\ #,##0\)"/>
    <numFmt numFmtId="181" formatCode="&quot;Gs&quot;\ #,##0_);[Red]\(&quot;Gs&quot;\ #,##0\)"/>
    <numFmt numFmtId="182" formatCode="&quot;Gs&quot;\ #,##0.00_);\(&quot;Gs&quot;\ #,##0.00\)"/>
    <numFmt numFmtId="183" formatCode="&quot;Gs&quot;\ #,##0.00_);[Red]\(&quot;Gs&quot;\ #,##0.00\)"/>
    <numFmt numFmtId="184" formatCode="_(&quot;Gs&quot;\ * #,##0_);_(&quot;Gs&quot;\ * \(#,##0\);_(&quot;Gs&quot;\ * &quot;-&quot;_);_(@_)"/>
    <numFmt numFmtId="185" formatCode="_(&quot;Gs&quot;\ * #,##0.00_);_(&quot;Gs&quot;\ * \(#,##0.00\);_(&quot;Gs&quot;\ 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-3C0A]dddd\,\ dd&quot; de &quot;mmmm&quot; de &quot;yyyy"/>
    <numFmt numFmtId="199" formatCode="0.00000"/>
    <numFmt numFmtId="200" formatCode="0.0000"/>
    <numFmt numFmtId="201" formatCode="0.000"/>
    <numFmt numFmtId="202" formatCode="#,##0.0"/>
  </numFmts>
  <fonts count="53">
    <font>
      <sz val="12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6"/>
      <color rgb="FFFF0000"/>
      <name val="Arial"/>
      <family val="2"/>
    </font>
    <font>
      <sz val="1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93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0" fontId="1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47" fillId="0" borderId="0" xfId="0" applyNumberFormat="1" applyFont="1" applyBorder="1" applyAlignment="1">
      <alignment/>
    </xf>
    <xf numFmtId="0" fontId="4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91" fontId="49" fillId="0" borderId="0" xfId="48" applyFont="1" applyBorder="1" applyAlignment="1">
      <alignment/>
    </xf>
    <xf numFmtId="191" fontId="49" fillId="0" borderId="0" xfId="48" applyFont="1" applyFill="1" applyBorder="1" applyAlignment="1">
      <alignment/>
    </xf>
    <xf numFmtId="0" fontId="48" fillId="4" borderId="0" xfId="0" applyNumberFormat="1" applyFont="1" applyFill="1" applyBorder="1" applyAlignment="1">
      <alignment/>
    </xf>
    <xf numFmtId="0" fontId="47" fillId="4" borderId="0" xfId="0" applyNumberFormat="1" applyFon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0" fontId="0" fillId="4" borderId="0" xfId="0" applyNumberFormat="1" applyFont="1" applyFill="1" applyBorder="1" applyAlignment="1">
      <alignment horizontal="left"/>
    </xf>
    <xf numFmtId="0" fontId="50" fillId="4" borderId="0" xfId="0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4" borderId="0" xfId="0" applyNumberFormat="1" applyFont="1" applyFill="1" applyBorder="1" applyAlignment="1">
      <alignment horizontal="left"/>
    </xf>
    <xf numFmtId="0" fontId="3" fillId="4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14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191" fontId="3" fillId="0" borderId="0" xfId="48" applyFont="1" applyFill="1" applyBorder="1" applyAlignment="1">
      <alignment horizontal="left"/>
    </xf>
    <xf numFmtId="3" fontId="3" fillId="0" borderId="16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 vertical="center"/>
    </xf>
    <xf numFmtId="0" fontId="3" fillId="0" borderId="16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left"/>
    </xf>
    <xf numFmtId="3" fontId="3" fillId="0" borderId="16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3" fillId="33" borderId="19" xfId="0" applyNumberFormat="1" applyFont="1" applyFill="1" applyBorder="1" applyAlignment="1">
      <alignment horizontal="right"/>
    </xf>
    <xf numFmtId="0" fontId="3" fillId="33" borderId="20" xfId="0" applyNumberFormat="1" applyFont="1" applyFill="1" applyBorder="1" applyAlignment="1">
      <alignment horizontal="right"/>
    </xf>
    <xf numFmtId="0" fontId="3" fillId="0" borderId="20" xfId="0" applyNumberFormat="1" applyFont="1" applyBorder="1" applyAlignment="1">
      <alignment/>
    </xf>
    <xf numFmtId="0" fontId="2" fillId="33" borderId="21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center"/>
    </xf>
    <xf numFmtId="0" fontId="2" fillId="33" borderId="22" xfId="0" applyNumberFormat="1" applyFont="1" applyFill="1" applyBorder="1" applyAlignment="1">
      <alignment horizontal="center" wrapText="1"/>
    </xf>
    <xf numFmtId="0" fontId="3" fillId="33" borderId="19" xfId="0" applyNumberFormat="1" applyFont="1" applyFill="1" applyBorder="1" applyAlignment="1">
      <alignment/>
    </xf>
    <xf numFmtId="0" fontId="3" fillId="33" borderId="20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0" fontId="3" fillId="33" borderId="1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3" fillId="33" borderId="24" xfId="0" applyNumberFormat="1" applyFont="1" applyFill="1" applyBorder="1" applyAlignment="1">
      <alignment/>
    </xf>
    <xf numFmtId="0" fontId="3" fillId="33" borderId="25" xfId="0" applyNumberFormat="1" applyFont="1" applyFill="1" applyBorder="1" applyAlignment="1">
      <alignment/>
    </xf>
    <xf numFmtId="0" fontId="3" fillId="33" borderId="26" xfId="0" applyNumberFormat="1" applyFont="1" applyFill="1" applyBorder="1" applyAlignment="1">
      <alignment/>
    </xf>
    <xf numFmtId="0" fontId="3" fillId="33" borderId="27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left"/>
    </xf>
    <xf numFmtId="0" fontId="51" fillId="33" borderId="0" xfId="0" applyNumberFormat="1" applyFont="1" applyFill="1" applyBorder="1" applyAlignment="1">
      <alignment horizontal="right"/>
    </xf>
    <xf numFmtId="0" fontId="51" fillId="0" borderId="0" xfId="0" applyNumberFormat="1" applyFont="1" applyBorder="1" applyAlignment="1">
      <alignment horizontal="left"/>
    </xf>
    <xf numFmtId="0" fontId="51" fillId="0" borderId="0" xfId="0" applyNumberFormat="1" applyFont="1" applyBorder="1" applyAlignment="1">
      <alignment/>
    </xf>
    <xf numFmtId="0" fontId="2" fillId="33" borderId="19" xfId="0" applyNumberFormat="1" applyFont="1" applyFill="1" applyBorder="1" applyAlignment="1">
      <alignment horizontal="center" wrapText="1"/>
    </xf>
    <xf numFmtId="0" fontId="52" fillId="33" borderId="0" xfId="0" applyNumberFormat="1" applyFont="1" applyFill="1" applyBorder="1" applyAlignment="1">
      <alignment horizontal="right"/>
    </xf>
    <xf numFmtId="0" fontId="52" fillId="0" borderId="0" xfId="0" applyNumberFormat="1" applyFont="1" applyBorder="1" applyAlignment="1">
      <alignment horizontal="left"/>
    </xf>
    <xf numFmtId="0" fontId="3" fillId="0" borderId="10" xfId="0" applyNumberFormat="1" applyFont="1" applyFill="1" applyBorder="1" applyAlignment="1">
      <alignment horizontal="right"/>
    </xf>
    <xf numFmtId="3" fontId="52" fillId="33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3" fillId="34" borderId="15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right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3" fillId="33" borderId="26" xfId="0" applyNumberFormat="1" applyFont="1" applyFill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/>
    </xf>
    <xf numFmtId="0" fontId="3" fillId="33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33" borderId="29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wrapText="1"/>
    </xf>
    <xf numFmtId="15" fontId="2" fillId="0" borderId="10" xfId="0" applyNumberFormat="1" applyFont="1" applyFill="1" applyBorder="1" applyAlignment="1">
      <alignment horizontal="center" vertical="top" wrapText="1"/>
    </xf>
    <xf numFmtId="4" fontId="3" fillId="0" borderId="19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right"/>
    </xf>
    <xf numFmtId="15" fontId="2" fillId="0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52" fillId="33" borderId="10" xfId="0" applyNumberFormat="1" applyFont="1" applyFill="1" applyBorder="1" applyAlignment="1">
      <alignment horizontal="right"/>
    </xf>
    <xf numFmtId="0" fontId="52" fillId="0" borderId="10" xfId="0" applyNumberFormat="1" applyFont="1" applyFill="1" applyBorder="1" applyAlignment="1">
      <alignment horizontal="right"/>
    </xf>
    <xf numFmtId="3" fontId="52" fillId="0" borderId="10" xfId="0" applyNumberFormat="1" applyFont="1" applyFill="1" applyBorder="1" applyAlignment="1">
      <alignment horizontal="right"/>
    </xf>
    <xf numFmtId="0" fontId="5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" vertical="center"/>
    </xf>
    <xf numFmtId="3" fontId="51" fillId="33" borderId="0" xfId="0" applyNumberFormat="1" applyFont="1" applyFill="1" applyBorder="1" applyAlignment="1">
      <alignment horizontal="right"/>
    </xf>
    <xf numFmtId="0" fontId="48" fillId="0" borderId="0" xfId="0" applyNumberFormat="1" applyFont="1" applyFill="1" applyBorder="1" applyAlignment="1">
      <alignment/>
    </xf>
    <xf numFmtId="4" fontId="52" fillId="0" borderId="0" xfId="0" applyNumberFormat="1" applyFont="1" applyBorder="1" applyAlignment="1">
      <alignment horizontal="center"/>
    </xf>
    <xf numFmtId="3" fontId="48" fillId="0" borderId="0" xfId="0" applyNumberFormat="1" applyFont="1" applyFill="1" applyBorder="1" applyAlignment="1">
      <alignment horizontal="right"/>
    </xf>
    <xf numFmtId="0" fontId="52" fillId="0" borderId="0" xfId="0" applyNumberFormat="1" applyFont="1" applyBorder="1" applyAlignment="1">
      <alignment horizontal="center"/>
    </xf>
    <xf numFmtId="0" fontId="48" fillId="0" borderId="0" xfId="0" applyNumberFormat="1" applyFont="1" applyFill="1" applyBorder="1" applyAlignment="1">
      <alignment horizontal="center"/>
    </xf>
    <xf numFmtId="0" fontId="48" fillId="0" borderId="0" xfId="0" applyNumberFormat="1" applyFont="1" applyBorder="1" applyAlignment="1">
      <alignment horizontal="center"/>
    </xf>
    <xf numFmtId="0" fontId="48" fillId="0" borderId="0" xfId="0" applyNumberFormat="1" applyFont="1" applyFill="1" applyBorder="1" applyAlignment="1">
      <alignment horizontal="right"/>
    </xf>
    <xf numFmtId="4" fontId="48" fillId="0" borderId="0" xfId="0" applyNumberFormat="1" applyFont="1" applyBorder="1" applyAlignment="1">
      <alignment horizontal="center"/>
    </xf>
    <xf numFmtId="2" fontId="48" fillId="0" borderId="0" xfId="0" applyNumberFormat="1" applyFont="1" applyFill="1" applyBorder="1" applyAlignment="1">
      <alignment horizontal="center"/>
    </xf>
    <xf numFmtId="0" fontId="48" fillId="0" borderId="0" xfId="0" applyNumberFormat="1" applyFont="1" applyBorder="1" applyAlignment="1">
      <alignment horizontal="left"/>
    </xf>
    <xf numFmtId="0" fontId="48" fillId="33" borderId="0" xfId="0" applyNumberFormat="1" applyFont="1" applyFill="1" applyBorder="1" applyAlignment="1">
      <alignment horizontal="right"/>
    </xf>
    <xf numFmtId="4" fontId="48" fillId="0" borderId="0" xfId="0" applyNumberFormat="1" applyFont="1" applyBorder="1" applyAlignment="1">
      <alignment horizontal="left"/>
    </xf>
    <xf numFmtId="3" fontId="3" fillId="0" borderId="12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0" fontId="2" fillId="33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33" borderId="26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3" fillId="33" borderId="30" xfId="0" applyNumberFormat="1" applyFont="1" applyFill="1" applyBorder="1" applyAlignment="1">
      <alignment horizontal="left"/>
    </xf>
    <xf numFmtId="0" fontId="3" fillId="33" borderId="18" xfId="0" applyNumberFormat="1" applyFont="1" applyFill="1" applyBorder="1" applyAlignment="1">
      <alignment horizontal="left"/>
    </xf>
    <xf numFmtId="0" fontId="3" fillId="0" borderId="31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3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2" fillId="0" borderId="32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/>
    </xf>
    <xf numFmtId="0" fontId="3" fillId="34" borderId="32" xfId="0" applyNumberFormat="1" applyFont="1" applyFill="1" applyBorder="1" applyAlignment="1">
      <alignment horizontal="left"/>
    </xf>
    <xf numFmtId="0" fontId="3" fillId="34" borderId="15" xfId="0" applyNumberFormat="1" applyFont="1" applyFill="1" applyBorder="1" applyAlignment="1">
      <alignment horizontal="left"/>
    </xf>
    <xf numFmtId="0" fontId="2" fillId="33" borderId="33" xfId="0" applyNumberFormat="1" applyFont="1" applyFill="1" applyBorder="1" applyAlignment="1">
      <alignment horizontal="center"/>
    </xf>
    <xf numFmtId="0" fontId="2" fillId="33" borderId="34" xfId="0" applyNumberFormat="1" applyFont="1" applyFill="1" applyBorder="1" applyAlignment="1">
      <alignment horizontal="center"/>
    </xf>
    <xf numFmtId="0" fontId="2" fillId="33" borderId="35" xfId="0" applyNumberFormat="1" applyFont="1" applyFill="1" applyBorder="1" applyAlignment="1">
      <alignment horizontal="center"/>
    </xf>
    <xf numFmtId="0" fontId="2" fillId="33" borderId="28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91" fontId="3" fillId="0" borderId="14" xfId="48" applyFont="1" applyFill="1" applyBorder="1" applyAlignment="1">
      <alignment horizontal="right"/>
    </xf>
    <xf numFmtId="191" fontId="3" fillId="0" borderId="0" xfId="48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14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191" fontId="2" fillId="0" borderId="33" xfId="48" applyFont="1" applyFill="1" applyBorder="1" applyAlignment="1">
      <alignment horizontal="right"/>
    </xf>
    <xf numFmtId="191" fontId="2" fillId="0" borderId="35" xfId="48" applyFont="1" applyFill="1" applyBorder="1" applyAlignment="1">
      <alignment horizontal="right"/>
    </xf>
    <xf numFmtId="0" fontId="2" fillId="0" borderId="33" xfId="0" applyNumberFormat="1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"/>
    </xf>
    <xf numFmtId="0" fontId="2" fillId="0" borderId="35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33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27</xdr:row>
      <xdr:rowOff>142875</xdr:rowOff>
    </xdr:from>
    <xdr:to>
      <xdr:col>4</xdr:col>
      <xdr:colOff>1695450</xdr:colOff>
      <xdr:row>32</xdr:row>
      <xdr:rowOff>142875</xdr:rowOff>
    </xdr:to>
    <xdr:sp>
      <xdr:nvSpPr>
        <xdr:cNvPr id="1" name="2 Conector recto"/>
        <xdr:cNvSpPr>
          <a:spLocks/>
        </xdr:cNvSpPr>
      </xdr:nvSpPr>
      <xdr:spPr>
        <a:xfrm>
          <a:off x="638175" y="4152900"/>
          <a:ext cx="7543800" cy="1285875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anchini\Desktop\Manchini\cierre%202020\03\202003%20bcp%20BalanceAnalitDiar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anchini\Desktop\Manchini\cierre%202019\12\cierre%20anual\7%20bcp%20Copia%20de%20BalanceAnalitDiario-ADOLFOM-2019-12-31-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ANCH~1\AppData\Local\Temp\notes90C43B\RES%201%20-%20PLANILLAS%20CARTERA%20CREDITICIA%20AL%2020200331%20(2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ntabilidad%20General\CIERRE%20CONTABLE\cierre%202020\06\202006%20balance%20bcp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</sheetNames>
    <sheetDataSet>
      <sheetData sheetId="0">
        <row r="436">
          <cell r="J436">
            <v>1015630208713</v>
          </cell>
        </row>
        <row r="531">
          <cell r="J531">
            <v>983656712965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  <sheetName val="Hoja1"/>
    </sheetNames>
    <sheetDataSet>
      <sheetData sheetId="0">
        <row r="347">
          <cell r="J347">
            <v>277910000000</v>
          </cell>
        </row>
        <row r="348">
          <cell r="J348">
            <v>24848472528</v>
          </cell>
        </row>
        <row r="351">
          <cell r="J351">
            <v>174792527369</v>
          </cell>
        </row>
        <row r="353">
          <cell r="J353">
            <v>146841416999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GD1"/>
      <sheetName val="GD1a"/>
      <sheetName val="GD1b"/>
      <sheetName val="GD2"/>
      <sheetName val="GD3"/>
      <sheetName val="GD4"/>
      <sheetName val="GD5"/>
      <sheetName val="GD6"/>
      <sheetName val="PYMES"/>
      <sheetName val="DPC"/>
      <sheetName val="DPV"/>
      <sheetName val="MCR"/>
      <sheetName val="CUADRATURA"/>
      <sheetName val="CV AJUSTES"/>
      <sheetName val="Balance 20200331"/>
      <sheetName val="Blce Analit Consolid 20200331"/>
    </sheetNames>
    <sheetDataSet>
      <sheetData sheetId="0">
        <row r="22">
          <cell r="B22">
            <v>0</v>
          </cell>
        </row>
        <row r="27">
          <cell r="J27">
            <v>78832411253.5</v>
          </cell>
        </row>
        <row r="28">
          <cell r="J28">
            <v>5509242186594.5</v>
          </cell>
        </row>
        <row r="35">
          <cell r="J35">
            <v>-8255734949.599396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</sheetNames>
    <sheetDataSet>
      <sheetData sheetId="0">
        <row r="8">
          <cell r="J8">
            <v>1129095250854</v>
          </cell>
        </row>
        <row r="35">
          <cell r="J35">
            <v>447497844267</v>
          </cell>
        </row>
        <row r="45">
          <cell r="J45">
            <v>667026934349</v>
          </cell>
        </row>
        <row r="69">
          <cell r="J69">
            <v>5469574872125</v>
          </cell>
        </row>
        <row r="130">
          <cell r="J130">
            <v>25741328708</v>
          </cell>
        </row>
        <row r="153">
          <cell r="J153">
            <v>33022078446</v>
          </cell>
        </row>
        <row r="180">
          <cell r="J180">
            <v>235196653678</v>
          </cell>
        </row>
        <row r="199">
          <cell r="J199">
            <v>29260331336</v>
          </cell>
        </row>
        <row r="214">
          <cell r="J214">
            <v>14690965744</v>
          </cell>
        </row>
        <row r="229">
          <cell r="J229">
            <v>1452971543778.2</v>
          </cell>
        </row>
        <row r="284">
          <cell r="J284">
            <v>5866203775088.8</v>
          </cell>
        </row>
        <row r="341">
          <cell r="J341">
            <v>30181501324</v>
          </cell>
        </row>
        <row r="352">
          <cell r="J352">
            <v>24448813222</v>
          </cell>
        </row>
        <row r="361">
          <cell r="J361">
            <v>392130000000</v>
          </cell>
        </row>
        <row r="363">
          <cell r="J363">
            <v>24848472528</v>
          </cell>
        </row>
        <row r="365">
          <cell r="J365">
            <v>207388282339</v>
          </cell>
        </row>
        <row r="367">
          <cell r="J367">
            <v>25662029</v>
          </cell>
        </row>
        <row r="369">
          <cell r="J369">
            <v>52908209199</v>
          </cell>
        </row>
        <row r="371">
          <cell r="J371">
            <v>503035549923</v>
          </cell>
        </row>
        <row r="393">
          <cell r="J393">
            <v>8747963838969</v>
          </cell>
        </row>
        <row r="451">
          <cell r="J451">
            <v>60375662766</v>
          </cell>
        </row>
        <row r="455">
          <cell r="J455">
            <v>223771300358</v>
          </cell>
        </row>
        <row r="473">
          <cell r="J473">
            <v>1797044593</v>
          </cell>
        </row>
        <row r="483">
          <cell r="J483">
            <v>1182450735787</v>
          </cell>
        </row>
        <row r="496">
          <cell r="J496">
            <v>37324913222</v>
          </cell>
        </row>
        <row r="500">
          <cell r="J500">
            <v>66127176704</v>
          </cell>
        </row>
        <row r="503">
          <cell r="J503">
            <v>44622298571</v>
          </cell>
        </row>
        <row r="525">
          <cell r="J525">
            <v>291389197070</v>
          </cell>
        </row>
        <row r="543">
          <cell r="J543">
            <v>12248562536</v>
          </cell>
        </row>
        <row r="553">
          <cell r="J553">
            <v>35523535856</v>
          </cell>
        </row>
        <row r="561">
          <cell r="J561">
            <v>117771311748</v>
          </cell>
        </row>
        <row r="573">
          <cell r="J573">
            <v>1212645508368</v>
          </cell>
        </row>
        <row r="586">
          <cell r="J586">
            <v>93923037370</v>
          </cell>
        </row>
        <row r="591">
          <cell r="J591">
            <v>40300561441</v>
          </cell>
        </row>
        <row r="597">
          <cell r="J597">
            <v>11383668287</v>
          </cell>
        </row>
        <row r="604">
          <cell r="J604">
            <v>352432697398</v>
          </cell>
        </row>
        <row r="668">
          <cell r="J668">
            <v>3218361940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5"/>
  <sheetViews>
    <sheetView showGridLines="0" tabSelected="1" zoomScale="48" zoomScaleNormal="48" zoomScalePageLayoutView="0" workbookViewId="0" topLeftCell="A70">
      <selection activeCell="D96" sqref="D96:J96"/>
    </sheetView>
  </sheetViews>
  <sheetFormatPr defaultColWidth="9.6640625" defaultRowHeight="15"/>
  <cols>
    <col min="1" max="1" width="2.10546875" style="1" customWidth="1"/>
    <col min="2" max="2" width="35.3359375" style="2" customWidth="1"/>
    <col min="3" max="3" width="8.3359375" style="2" customWidth="1"/>
    <col min="4" max="4" width="29.88671875" style="2" customWidth="1"/>
    <col min="5" max="5" width="30.10546875" style="2" customWidth="1"/>
    <col min="6" max="6" width="29.3359375" style="2" customWidth="1"/>
    <col min="7" max="7" width="25.10546875" style="2" customWidth="1"/>
    <col min="8" max="8" width="26.4453125" style="2" customWidth="1"/>
    <col min="9" max="9" width="25.88671875" style="2" customWidth="1"/>
    <col min="10" max="10" width="21.6640625" style="2" customWidth="1"/>
    <col min="11" max="11" width="21.5546875" style="2" customWidth="1"/>
    <col min="12" max="12" width="21.77734375" style="2" customWidth="1"/>
    <col min="13" max="13" width="23.88671875" style="2" customWidth="1"/>
    <col min="14" max="14" width="0.9921875" style="2" customWidth="1"/>
    <col min="15" max="15" width="2.77734375" style="1" customWidth="1"/>
    <col min="16" max="16" width="13.3359375" style="2" bestFit="1" customWidth="1"/>
    <col min="17" max="17" width="22.88671875" style="2" customWidth="1"/>
    <col min="18" max="18" width="23.21484375" style="2" customWidth="1"/>
    <col min="19" max="19" width="13.3359375" style="2" bestFit="1" customWidth="1"/>
    <col min="20" max="20" width="9.6640625" style="2" customWidth="1"/>
    <col min="21" max="21" width="17.77734375" style="2" bestFit="1" customWidth="1"/>
    <col min="22" max="16384" width="9.6640625" style="2" customWidth="1"/>
  </cols>
  <sheetData>
    <row r="1" spans="1:15" s="1" customFormat="1" ht="20.25">
      <c r="A1" s="13"/>
      <c r="B1" s="17" t="s">
        <v>44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  <c r="N1" s="12"/>
      <c r="O1" s="12"/>
    </row>
    <row r="2" spans="1:15" s="1" customFormat="1" ht="26.25">
      <c r="A2" s="13"/>
      <c r="B2" s="152" t="s">
        <v>105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O2" s="12"/>
    </row>
    <row r="3" spans="1:15" s="1" customFormat="1" ht="26.25">
      <c r="A3" s="13"/>
      <c r="B3" s="152" t="s">
        <v>130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O3" s="12"/>
    </row>
    <row r="4" spans="1:15" s="1" customFormat="1" ht="20.25">
      <c r="A4" s="1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O4" s="12"/>
    </row>
    <row r="5" spans="1:15" s="1" customFormat="1" ht="20.25">
      <c r="A5" s="13"/>
      <c r="B5" s="166" t="s">
        <v>1</v>
      </c>
      <c r="C5" s="167"/>
      <c r="D5" s="167"/>
      <c r="E5" s="167"/>
      <c r="F5" s="166" t="s">
        <v>2</v>
      </c>
      <c r="G5" s="168"/>
      <c r="H5" s="166" t="s">
        <v>3</v>
      </c>
      <c r="I5" s="167"/>
      <c r="J5" s="167"/>
      <c r="K5" s="167"/>
      <c r="L5" s="166" t="s">
        <v>2</v>
      </c>
      <c r="M5" s="168"/>
      <c r="O5" s="12"/>
    </row>
    <row r="6" spans="1:15" s="1" customFormat="1" ht="20.25">
      <c r="A6" s="13"/>
      <c r="B6" s="21"/>
      <c r="C6" s="22"/>
      <c r="D6" s="22"/>
      <c r="E6" s="22"/>
      <c r="F6" s="155"/>
      <c r="G6" s="156"/>
      <c r="H6" s="21"/>
      <c r="I6" s="22"/>
      <c r="J6" s="22"/>
      <c r="K6" s="23"/>
      <c r="L6" s="169"/>
      <c r="M6" s="170"/>
      <c r="O6" s="12"/>
    </row>
    <row r="7" spans="1:15" s="1" customFormat="1" ht="20.25">
      <c r="A7" s="13"/>
      <c r="B7" s="24" t="s">
        <v>4</v>
      </c>
      <c r="C7" s="19"/>
      <c r="D7" s="19"/>
      <c r="E7" s="19"/>
      <c r="F7" s="153">
        <f>+'[4]Sheet0'!$J$8</f>
        <v>1129095250854</v>
      </c>
      <c r="G7" s="154"/>
      <c r="H7" s="157" t="s">
        <v>5</v>
      </c>
      <c r="I7" s="158"/>
      <c r="J7" s="158"/>
      <c r="K7" s="143"/>
      <c r="L7" s="161">
        <f>+'[4]Sheet0'!$J$229</f>
        <v>1452971543778.2</v>
      </c>
      <c r="M7" s="162"/>
      <c r="O7" s="12"/>
    </row>
    <row r="8" spans="1:15" s="1" customFormat="1" ht="20.25">
      <c r="A8" s="13"/>
      <c r="B8" s="24" t="s">
        <v>103</v>
      </c>
      <c r="C8" s="19"/>
      <c r="D8" s="19"/>
      <c r="E8" s="19"/>
      <c r="F8" s="153">
        <f>+'[4]Sheet0'!$J$35</f>
        <v>447497844267</v>
      </c>
      <c r="G8" s="154"/>
      <c r="H8" s="157" t="s">
        <v>6</v>
      </c>
      <c r="I8" s="158"/>
      <c r="J8" s="158"/>
      <c r="K8" s="143"/>
      <c r="L8" s="161">
        <f>+'[4]Sheet0'!$J$284</f>
        <v>5866203775088.8</v>
      </c>
      <c r="M8" s="162"/>
      <c r="O8" s="12"/>
    </row>
    <row r="9" spans="1:15" s="1" customFormat="1" ht="20.25">
      <c r="A9" s="13"/>
      <c r="B9" s="24" t="s">
        <v>7</v>
      </c>
      <c r="C9" s="19"/>
      <c r="D9" s="19"/>
      <c r="E9" s="19"/>
      <c r="F9" s="153">
        <f>+'[4]Sheet0'!$J$45</f>
        <v>667026934349</v>
      </c>
      <c r="G9" s="154"/>
      <c r="H9" s="157" t="s">
        <v>8</v>
      </c>
      <c r="I9" s="158"/>
      <c r="J9" s="158"/>
      <c r="K9" s="143"/>
      <c r="L9" s="161">
        <f>+'[4]Sheet0'!$J$341</f>
        <v>30181501324</v>
      </c>
      <c r="M9" s="162"/>
      <c r="O9" s="12"/>
    </row>
    <row r="10" spans="1:15" s="1" customFormat="1" ht="20.25" hidden="1">
      <c r="A10" s="13"/>
      <c r="B10" s="24" t="s">
        <v>115</v>
      </c>
      <c r="C10" s="20"/>
      <c r="D10" s="19"/>
      <c r="E10" s="27">
        <v>277280746356</v>
      </c>
      <c r="F10" s="153"/>
      <c r="G10" s="154"/>
      <c r="H10" s="24"/>
      <c r="I10" s="19"/>
      <c r="J10" s="19"/>
      <c r="K10" s="25"/>
      <c r="L10" s="161"/>
      <c r="M10" s="162"/>
      <c r="O10" s="12"/>
    </row>
    <row r="11" spans="1:15" s="1" customFormat="1" ht="20.25" hidden="1">
      <c r="A11" s="13"/>
      <c r="B11" s="24" t="s">
        <v>116</v>
      </c>
      <c r="C11" s="20"/>
      <c r="D11" s="19"/>
      <c r="E11" s="27">
        <v>24876751758</v>
      </c>
      <c r="F11" s="153"/>
      <c r="G11" s="154"/>
      <c r="H11" s="24"/>
      <c r="I11" s="19"/>
      <c r="J11" s="19"/>
      <c r="K11" s="25"/>
      <c r="L11" s="161"/>
      <c r="M11" s="162"/>
      <c r="O11" s="12"/>
    </row>
    <row r="12" spans="1:15" s="1" customFormat="1" ht="20.25" hidden="1">
      <c r="A12" s="13"/>
      <c r="B12" s="24" t="s">
        <v>117</v>
      </c>
      <c r="C12" s="20"/>
      <c r="D12" s="19"/>
      <c r="E12" s="27">
        <v>12168228469</v>
      </c>
      <c r="F12" s="153"/>
      <c r="G12" s="154"/>
      <c r="H12" s="24"/>
      <c r="I12" s="19"/>
      <c r="J12" s="19"/>
      <c r="K12" s="25"/>
      <c r="L12" s="161"/>
      <c r="M12" s="162"/>
      <c r="O12" s="12"/>
    </row>
    <row r="13" spans="1:15" s="1" customFormat="1" ht="20.25">
      <c r="A13" s="13"/>
      <c r="B13" s="24" t="s">
        <v>9</v>
      </c>
      <c r="C13" s="20"/>
      <c r="D13" s="19"/>
      <c r="E13" s="27"/>
      <c r="F13" s="153">
        <f>+'[4]Sheet0'!$J$69</f>
        <v>5469574872125</v>
      </c>
      <c r="G13" s="154"/>
      <c r="H13" s="157" t="s">
        <v>10</v>
      </c>
      <c r="I13" s="158"/>
      <c r="J13" s="158"/>
      <c r="K13" s="143"/>
      <c r="L13" s="129">
        <f>+'[4]Sheet0'!$J$352</f>
        <v>24448813222</v>
      </c>
      <c r="M13" s="163"/>
      <c r="O13" s="12"/>
    </row>
    <row r="14" spans="1:15" s="1" customFormat="1" ht="20.25" hidden="1">
      <c r="A14" s="13"/>
      <c r="B14" s="24" t="s">
        <v>118</v>
      </c>
      <c r="C14" s="20"/>
      <c r="D14" s="19"/>
      <c r="E14" s="27">
        <v>3864451599387</v>
      </c>
      <c r="F14" s="153"/>
      <c r="G14" s="154"/>
      <c r="H14" s="24"/>
      <c r="I14" s="19"/>
      <c r="J14" s="19"/>
      <c r="K14" s="25"/>
      <c r="L14" s="161"/>
      <c r="M14" s="162"/>
      <c r="O14" s="12"/>
    </row>
    <row r="15" spans="1:15" s="1" customFormat="1" ht="20.25" hidden="1">
      <c r="A15" s="13"/>
      <c r="B15" s="24" t="s">
        <v>116</v>
      </c>
      <c r="C15" s="20"/>
      <c r="D15" s="19"/>
      <c r="E15" s="27">
        <v>527196689379</v>
      </c>
      <c r="F15" s="153"/>
      <c r="G15" s="154"/>
      <c r="H15" s="24"/>
      <c r="I15" s="19"/>
      <c r="J15" s="19"/>
      <c r="K15" s="25"/>
      <c r="L15" s="161"/>
      <c r="M15" s="162"/>
      <c r="O15" s="12"/>
    </row>
    <row r="16" spans="1:15" s="1" customFormat="1" ht="20.25" hidden="1">
      <c r="A16" s="13"/>
      <c r="B16" s="24" t="s">
        <v>119</v>
      </c>
      <c r="C16" s="20"/>
      <c r="D16" s="19"/>
      <c r="E16" s="27">
        <v>-87538278</v>
      </c>
      <c r="F16" s="153"/>
      <c r="G16" s="154"/>
      <c r="H16" s="24"/>
      <c r="I16" s="19"/>
      <c r="J16" s="19"/>
      <c r="K16" s="25"/>
      <c r="L16" s="161"/>
      <c r="M16" s="162"/>
      <c r="O16" s="12"/>
    </row>
    <row r="17" spans="1:15" s="1" customFormat="1" ht="20.25" hidden="1">
      <c r="A17" s="13"/>
      <c r="B17" s="24" t="s">
        <v>117</v>
      </c>
      <c r="C17" s="20"/>
      <c r="D17" s="19"/>
      <c r="E17" s="27">
        <v>69989138133</v>
      </c>
      <c r="F17" s="153"/>
      <c r="G17" s="154"/>
      <c r="H17" s="24"/>
      <c r="I17" s="19"/>
      <c r="J17" s="19"/>
      <c r="K17" s="25"/>
      <c r="L17" s="161"/>
      <c r="M17" s="162"/>
      <c r="O17" s="12"/>
    </row>
    <row r="18" spans="1:15" s="1" customFormat="1" ht="20.25" hidden="1">
      <c r="A18" s="13"/>
      <c r="B18" s="24" t="s">
        <v>120</v>
      </c>
      <c r="C18" s="20"/>
      <c r="D18" s="19"/>
      <c r="E18" s="27">
        <v>-41828643251</v>
      </c>
      <c r="F18" s="153"/>
      <c r="G18" s="154"/>
      <c r="H18" s="24"/>
      <c r="I18" s="19"/>
      <c r="J18" s="19"/>
      <c r="K18" s="25"/>
      <c r="L18" s="129"/>
      <c r="M18" s="163"/>
      <c r="O18" s="12"/>
    </row>
    <row r="19" spans="1:15" s="1" customFormat="1" ht="20.25">
      <c r="A19" s="13"/>
      <c r="B19" s="24" t="s">
        <v>11</v>
      </c>
      <c r="C19" s="20"/>
      <c r="D19" s="19"/>
      <c r="E19" s="27"/>
      <c r="F19" s="153">
        <f>+'[4]Sheet0'!$J$130</f>
        <v>25741328708</v>
      </c>
      <c r="G19" s="154"/>
      <c r="H19" s="178" t="s">
        <v>12</v>
      </c>
      <c r="I19" s="132"/>
      <c r="J19" s="132"/>
      <c r="K19" s="179"/>
      <c r="L19" s="171">
        <f>SUM(L7:M13)</f>
        <v>7373805633413</v>
      </c>
      <c r="M19" s="172"/>
      <c r="O19" s="12"/>
    </row>
    <row r="20" spans="1:15" s="1" customFormat="1" ht="20.25">
      <c r="A20" s="13"/>
      <c r="B20" s="24" t="s">
        <v>13</v>
      </c>
      <c r="C20" s="20"/>
      <c r="D20" s="19"/>
      <c r="E20" s="27"/>
      <c r="F20" s="153">
        <f>+'[4]Sheet0'!$J$153</f>
        <v>33022078446</v>
      </c>
      <c r="G20" s="154"/>
      <c r="H20" s="178" t="s">
        <v>14</v>
      </c>
      <c r="I20" s="132"/>
      <c r="J20" s="132"/>
      <c r="K20" s="179"/>
      <c r="L20" s="161"/>
      <c r="M20" s="162"/>
      <c r="O20" s="12"/>
    </row>
    <row r="21" spans="1:15" s="1" customFormat="1" ht="20.25" hidden="1">
      <c r="A21" s="13"/>
      <c r="B21" s="24" t="s">
        <v>121</v>
      </c>
      <c r="C21" s="20"/>
      <c r="D21" s="19"/>
      <c r="E21" s="27">
        <v>75203928745</v>
      </c>
      <c r="F21" s="153"/>
      <c r="G21" s="154"/>
      <c r="H21" s="29"/>
      <c r="I21" s="19"/>
      <c r="J21" s="19"/>
      <c r="K21" s="25"/>
      <c r="L21" s="161"/>
      <c r="M21" s="162"/>
      <c r="O21" s="12"/>
    </row>
    <row r="22" spans="1:15" s="1" customFormat="1" ht="20.25" hidden="1">
      <c r="A22" s="13"/>
      <c r="B22" s="24" t="s">
        <v>119</v>
      </c>
      <c r="C22" s="20"/>
      <c r="D22" s="19"/>
      <c r="E22" s="27">
        <v>-114337729</v>
      </c>
      <c r="F22" s="153"/>
      <c r="G22" s="154"/>
      <c r="H22" s="29"/>
      <c r="I22" s="19"/>
      <c r="J22" s="19"/>
      <c r="K22" s="25"/>
      <c r="L22" s="161"/>
      <c r="M22" s="162"/>
      <c r="O22" s="12"/>
    </row>
    <row r="23" spans="1:15" s="1" customFormat="1" ht="20.25" hidden="1">
      <c r="A23" s="13"/>
      <c r="B23" s="24" t="s">
        <v>117</v>
      </c>
      <c r="C23" s="20"/>
      <c r="D23" s="19"/>
      <c r="E23" s="27">
        <v>2363126105</v>
      </c>
      <c r="F23" s="153"/>
      <c r="G23" s="154"/>
      <c r="H23" s="29"/>
      <c r="I23" s="19"/>
      <c r="J23" s="19"/>
      <c r="K23" s="25"/>
      <c r="L23" s="161"/>
      <c r="M23" s="162"/>
      <c r="O23" s="12"/>
    </row>
    <row r="24" spans="1:15" s="1" customFormat="1" ht="20.25" hidden="1">
      <c r="A24" s="13"/>
      <c r="B24" s="24" t="s">
        <v>120</v>
      </c>
      <c r="C24" s="20"/>
      <c r="D24" s="19"/>
      <c r="E24" s="27">
        <v>-55923741695</v>
      </c>
      <c r="F24" s="153"/>
      <c r="G24" s="154"/>
      <c r="H24" s="29"/>
      <c r="I24" s="19"/>
      <c r="J24" s="19"/>
      <c r="K24" s="25"/>
      <c r="L24" s="161"/>
      <c r="M24" s="162"/>
      <c r="O24" s="12"/>
    </row>
    <row r="25" spans="1:15" s="1" customFormat="1" ht="20.25">
      <c r="A25" s="13"/>
      <c r="B25" s="24" t="s">
        <v>15</v>
      </c>
      <c r="C25" s="19"/>
      <c r="D25" s="19"/>
      <c r="E25" s="19"/>
      <c r="F25" s="153">
        <f>+'[4]Sheet0'!$J$180</f>
        <v>235196653678</v>
      </c>
      <c r="G25" s="154"/>
      <c r="H25" s="157" t="s">
        <v>16</v>
      </c>
      <c r="I25" s="158"/>
      <c r="J25" s="158"/>
      <c r="K25" s="143"/>
      <c r="L25" s="161">
        <f>+'[4]Sheet0'!$J$361</f>
        <v>392130000000</v>
      </c>
      <c r="M25" s="162"/>
      <c r="O25" s="12"/>
    </row>
    <row r="26" spans="1:15" s="1" customFormat="1" ht="20.25">
      <c r="A26" s="13"/>
      <c r="B26" s="24" t="s">
        <v>17</v>
      </c>
      <c r="C26" s="19"/>
      <c r="D26" s="19"/>
      <c r="E26" s="19"/>
      <c r="F26" s="153">
        <f>+'[4]Sheet0'!$J$199</f>
        <v>29260331336</v>
      </c>
      <c r="G26" s="154"/>
      <c r="H26" s="157" t="s">
        <v>18</v>
      </c>
      <c r="I26" s="158"/>
      <c r="J26" s="158"/>
      <c r="K26" s="143"/>
      <c r="L26" s="161">
        <f>+'[4]Sheet0'!$J$363</f>
        <v>24848472528</v>
      </c>
      <c r="M26" s="162"/>
      <c r="O26" s="12"/>
    </row>
    <row r="27" spans="1:15" s="1" customFormat="1" ht="20.25">
      <c r="A27" s="13"/>
      <c r="B27" s="24" t="s">
        <v>19</v>
      </c>
      <c r="C27" s="19"/>
      <c r="D27" s="19"/>
      <c r="E27" s="19"/>
      <c r="F27" s="153">
        <f>+'[4]Sheet0'!$J$214</f>
        <v>14690965744</v>
      </c>
      <c r="G27" s="154"/>
      <c r="H27" s="157" t="s">
        <v>20</v>
      </c>
      <c r="I27" s="158"/>
      <c r="J27" s="158"/>
      <c r="K27" s="143"/>
      <c r="L27" s="161">
        <f>+'[4]Sheet0'!$J$365</f>
        <v>207388282339</v>
      </c>
      <c r="M27" s="162"/>
      <c r="O27" s="12"/>
    </row>
    <row r="28" spans="1:15" s="1" customFormat="1" ht="20.25">
      <c r="A28" s="13"/>
      <c r="B28" s="24"/>
      <c r="C28" s="19"/>
      <c r="D28" s="19"/>
      <c r="E28" s="19"/>
      <c r="F28" s="153"/>
      <c r="G28" s="154"/>
      <c r="H28" s="157" t="s">
        <v>21</v>
      </c>
      <c r="I28" s="158"/>
      <c r="J28" s="158"/>
      <c r="K28" s="143"/>
      <c r="L28" s="161">
        <f>+'[4]Sheet0'!$J$367</f>
        <v>25662029</v>
      </c>
      <c r="M28" s="162"/>
      <c r="O28" s="12"/>
    </row>
    <row r="29" spans="1:17" s="1" customFormat="1" ht="20.25">
      <c r="A29" s="13"/>
      <c r="B29" s="24"/>
      <c r="C29" s="19"/>
      <c r="D29" s="19"/>
      <c r="E29" s="19"/>
      <c r="F29" s="159"/>
      <c r="G29" s="160"/>
      <c r="H29" s="157" t="s">
        <v>22</v>
      </c>
      <c r="I29" s="158"/>
      <c r="J29" s="158"/>
      <c r="K29" s="143"/>
      <c r="L29" s="161">
        <f>+'[4]Sheet0'!$J$369</f>
        <v>52908209199</v>
      </c>
      <c r="M29" s="162"/>
      <c r="O29" s="12"/>
      <c r="P29" s="16">
        <f>+K30-K31-L29</f>
        <v>0</v>
      </c>
      <c r="Q29" s="16" t="s">
        <v>122</v>
      </c>
    </row>
    <row r="30" spans="1:15" s="1" customFormat="1" ht="20.25">
      <c r="A30" s="13"/>
      <c r="B30" s="24"/>
      <c r="C30" s="19"/>
      <c r="D30" s="19"/>
      <c r="E30" s="19"/>
      <c r="F30" s="159"/>
      <c r="G30" s="160"/>
      <c r="H30" s="24" t="s">
        <v>89</v>
      </c>
      <c r="I30" s="19"/>
      <c r="J30" s="19"/>
      <c r="K30" s="92">
        <f>+L29+K31</f>
        <v>55252209199</v>
      </c>
      <c r="L30" s="161"/>
      <c r="M30" s="162"/>
      <c r="O30" s="12"/>
    </row>
    <row r="31" spans="1:15" s="1" customFormat="1" ht="20.25">
      <c r="A31" s="13"/>
      <c r="B31" s="24"/>
      <c r="C31" s="19"/>
      <c r="D31" s="19"/>
      <c r="E31" s="19"/>
      <c r="F31" s="159"/>
      <c r="G31" s="160"/>
      <c r="H31" s="24" t="s">
        <v>90</v>
      </c>
      <c r="I31" s="19"/>
      <c r="J31" s="19"/>
      <c r="K31" s="91">
        <v>2344000000</v>
      </c>
      <c r="L31" s="129"/>
      <c r="M31" s="163"/>
      <c r="O31" s="12"/>
    </row>
    <row r="32" spans="1:15" s="1" customFormat="1" ht="20.25">
      <c r="A32" s="13"/>
      <c r="B32" s="24"/>
      <c r="C32" s="19"/>
      <c r="D32" s="19"/>
      <c r="E32" s="19"/>
      <c r="F32" s="159"/>
      <c r="G32" s="160"/>
      <c r="H32" s="30" t="s">
        <v>23</v>
      </c>
      <c r="I32" s="19"/>
      <c r="J32" s="19"/>
      <c r="K32" s="25"/>
      <c r="L32" s="171">
        <f>SUM(L25:M31)</f>
        <v>677300626095</v>
      </c>
      <c r="M32" s="172"/>
      <c r="O32" s="12"/>
    </row>
    <row r="33" spans="1:15" s="1" customFormat="1" ht="20.25">
      <c r="A33" s="13"/>
      <c r="B33" s="24"/>
      <c r="C33" s="19"/>
      <c r="D33" s="19"/>
      <c r="E33" s="19"/>
      <c r="F33" s="159"/>
      <c r="G33" s="160"/>
      <c r="H33" s="31"/>
      <c r="I33" s="32"/>
      <c r="J33" s="32"/>
      <c r="K33" s="33"/>
      <c r="L33" s="129"/>
      <c r="M33" s="163"/>
      <c r="O33" s="12"/>
    </row>
    <row r="34" spans="1:17" s="1" customFormat="1" ht="20.25">
      <c r="A34" s="13"/>
      <c r="B34" s="166" t="s">
        <v>107</v>
      </c>
      <c r="C34" s="167"/>
      <c r="D34" s="167"/>
      <c r="E34" s="168"/>
      <c r="F34" s="164">
        <f>SUM(F7:G28)</f>
        <v>8051106259507</v>
      </c>
      <c r="G34" s="165"/>
      <c r="H34" s="167" t="s">
        <v>24</v>
      </c>
      <c r="I34" s="167"/>
      <c r="J34" s="167"/>
      <c r="K34" s="167"/>
      <c r="L34" s="173">
        <f>+L32+L19</f>
        <v>8051106259508</v>
      </c>
      <c r="M34" s="174"/>
      <c r="O34" s="12"/>
      <c r="P34" s="15"/>
      <c r="Q34" s="16">
        <f>+L34-F34</f>
        <v>1</v>
      </c>
    </row>
    <row r="35" spans="1:15" s="1" customFormat="1" ht="20.25">
      <c r="A35" s="13"/>
      <c r="B35" s="19"/>
      <c r="C35" s="19"/>
      <c r="D35" s="19"/>
      <c r="E35" s="19"/>
      <c r="F35" s="107"/>
      <c r="G35" s="19"/>
      <c r="H35" s="19"/>
      <c r="I35" s="19"/>
      <c r="J35" s="19"/>
      <c r="K35" s="19"/>
      <c r="L35" s="19"/>
      <c r="M35" s="20"/>
      <c r="O35" s="12"/>
    </row>
    <row r="36" spans="1:15" s="1" customFormat="1" ht="20.25">
      <c r="A36" s="13"/>
      <c r="B36" s="19"/>
      <c r="C36" s="19"/>
      <c r="D36" s="19"/>
      <c r="E36" s="21" t="s">
        <v>25</v>
      </c>
      <c r="F36" s="34"/>
      <c r="G36" s="35"/>
      <c r="H36" s="128">
        <f>+'[4]Sheet0'!$J$371</f>
        <v>503035549923</v>
      </c>
      <c r="I36" s="128"/>
      <c r="J36" s="93"/>
      <c r="K36" s="19"/>
      <c r="L36" s="19"/>
      <c r="M36" s="89"/>
      <c r="O36" s="12"/>
    </row>
    <row r="37" spans="1:15" s="1" customFormat="1" ht="20.25">
      <c r="A37" s="13"/>
      <c r="B37" s="19"/>
      <c r="C37" s="19"/>
      <c r="D37" s="19"/>
      <c r="E37" s="36" t="s">
        <v>26</v>
      </c>
      <c r="F37" s="28"/>
      <c r="G37" s="37"/>
      <c r="H37" s="129">
        <f>+'[4]Sheet0'!$J$393</f>
        <v>8747963838969</v>
      </c>
      <c r="I37" s="129"/>
      <c r="J37" s="94"/>
      <c r="K37" s="19"/>
      <c r="L37" s="19"/>
      <c r="M37" s="20"/>
      <c r="O37" s="12"/>
    </row>
    <row r="38" spans="1:15" s="1" customFormat="1" ht="20.25">
      <c r="A38" s="13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0"/>
      <c r="O38" s="12"/>
    </row>
    <row r="39" spans="1:15" s="1" customFormat="1" ht="20.25">
      <c r="A39" s="13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20"/>
      <c r="O39" s="12"/>
    </row>
    <row r="40" spans="1:15" s="1" customFormat="1" ht="20.25">
      <c r="A40" s="13"/>
      <c r="B40" s="166" t="s">
        <v>27</v>
      </c>
      <c r="C40" s="167"/>
      <c r="D40" s="167"/>
      <c r="E40" s="167"/>
      <c r="F40" s="166" t="s">
        <v>2</v>
      </c>
      <c r="G40" s="168"/>
      <c r="H40" s="166" t="s">
        <v>28</v>
      </c>
      <c r="I40" s="167"/>
      <c r="J40" s="167"/>
      <c r="K40" s="167"/>
      <c r="L40" s="166" t="s">
        <v>2</v>
      </c>
      <c r="M40" s="168"/>
      <c r="O40" s="12"/>
    </row>
    <row r="41" spans="1:15" s="1" customFormat="1" ht="20.25">
      <c r="A41" s="13"/>
      <c r="B41" s="24"/>
      <c r="C41" s="19"/>
      <c r="D41" s="19"/>
      <c r="E41" s="19"/>
      <c r="F41" s="176"/>
      <c r="G41" s="170"/>
      <c r="H41" s="24"/>
      <c r="I41" s="19"/>
      <c r="J41" s="19"/>
      <c r="K41" s="19"/>
      <c r="L41" s="176"/>
      <c r="M41" s="170"/>
      <c r="O41" s="12"/>
    </row>
    <row r="42" spans="1:15" s="1" customFormat="1" ht="20.25">
      <c r="A42" s="13"/>
      <c r="B42" s="24" t="s">
        <v>29</v>
      </c>
      <c r="C42" s="19"/>
      <c r="D42" s="19"/>
      <c r="E42" s="19"/>
      <c r="F42" s="175">
        <f>+'[4]Sheet0'!$J$553</f>
        <v>35523535856</v>
      </c>
      <c r="G42" s="162"/>
      <c r="H42" s="24" t="s">
        <v>30</v>
      </c>
      <c r="I42" s="19"/>
      <c r="J42" s="19"/>
      <c r="K42" s="19"/>
      <c r="L42" s="175">
        <f>+'[4]Sheet0'!$J$451</f>
        <v>60375662766</v>
      </c>
      <c r="M42" s="162"/>
      <c r="O42" s="12"/>
    </row>
    <row r="43" spans="1:15" s="1" customFormat="1" ht="20.25">
      <c r="A43" s="13"/>
      <c r="B43" s="24" t="s">
        <v>31</v>
      </c>
      <c r="C43" s="19"/>
      <c r="D43" s="19"/>
      <c r="E43" s="19"/>
      <c r="F43" s="175">
        <f>+'[4]Sheet0'!$J$561</f>
        <v>117771311748</v>
      </c>
      <c r="G43" s="162"/>
      <c r="H43" s="24" t="s">
        <v>32</v>
      </c>
      <c r="I43" s="19"/>
      <c r="J43" s="19"/>
      <c r="K43" s="19"/>
      <c r="L43" s="175">
        <f>+'[4]Sheet0'!$J$455</f>
        <v>223771300358</v>
      </c>
      <c r="M43" s="162"/>
      <c r="O43" s="12"/>
    </row>
    <row r="44" spans="1:17" s="1" customFormat="1" ht="20.25">
      <c r="A44" s="13"/>
      <c r="B44" s="24" t="s">
        <v>33</v>
      </c>
      <c r="C44" s="19"/>
      <c r="D44" s="19"/>
      <c r="E44" s="19"/>
      <c r="F44" s="175">
        <f>+'[4]Sheet0'!$J$573</f>
        <v>1212645508368</v>
      </c>
      <c r="G44" s="162"/>
      <c r="H44" s="24" t="s">
        <v>34</v>
      </c>
      <c r="I44" s="19"/>
      <c r="J44" s="19"/>
      <c r="K44" s="19"/>
      <c r="L44" s="175">
        <f>+'[4]Sheet0'!$J$473</f>
        <v>1797044593</v>
      </c>
      <c r="M44" s="162"/>
      <c r="O44" s="12"/>
      <c r="Q44" s="90"/>
    </row>
    <row r="45" spans="1:17" s="1" customFormat="1" ht="20.25">
      <c r="A45" s="13"/>
      <c r="B45" s="24" t="s">
        <v>35</v>
      </c>
      <c r="C45" s="19"/>
      <c r="D45" s="19"/>
      <c r="E45" s="19"/>
      <c r="F45" s="175">
        <f>+'[4]Sheet0'!$J$586</f>
        <v>93923037370</v>
      </c>
      <c r="G45" s="162"/>
      <c r="H45" s="24" t="s">
        <v>36</v>
      </c>
      <c r="I45" s="19"/>
      <c r="J45" s="19"/>
      <c r="K45" s="19"/>
      <c r="L45" s="175">
        <f>+'[4]Sheet0'!$J$483</f>
        <v>1182450735787</v>
      </c>
      <c r="M45" s="162"/>
      <c r="O45" s="12"/>
      <c r="Q45" s="16"/>
    </row>
    <row r="46" spans="1:15" s="1" customFormat="1" ht="20.25">
      <c r="A46" s="13"/>
      <c r="B46" s="24" t="s">
        <v>101</v>
      </c>
      <c r="C46" s="19"/>
      <c r="D46" s="19"/>
      <c r="E46" s="19"/>
      <c r="F46" s="175">
        <f>+'[4]Sheet0'!$J$591</f>
        <v>40300561441</v>
      </c>
      <c r="G46" s="162"/>
      <c r="H46" s="24" t="s">
        <v>104</v>
      </c>
      <c r="I46" s="19"/>
      <c r="J46" s="19"/>
      <c r="K46" s="19"/>
      <c r="L46" s="175">
        <f>+'[4]Sheet0'!$J$496</f>
        <v>37324913222</v>
      </c>
      <c r="M46" s="162"/>
      <c r="O46" s="12"/>
    </row>
    <row r="47" spans="1:15" s="1" customFormat="1" ht="20.25">
      <c r="A47" s="13"/>
      <c r="B47" s="24" t="s">
        <v>37</v>
      </c>
      <c r="C47" s="19"/>
      <c r="D47" s="19"/>
      <c r="E47" s="19"/>
      <c r="F47" s="175">
        <f>+'[4]Sheet0'!$J$597</f>
        <v>11383668287</v>
      </c>
      <c r="G47" s="162"/>
      <c r="H47" s="24" t="s">
        <v>39</v>
      </c>
      <c r="I47" s="19"/>
      <c r="J47" s="19"/>
      <c r="K47" s="19"/>
      <c r="L47" s="175">
        <f>+'[4]Sheet0'!$J$500</f>
        <v>66127176704</v>
      </c>
      <c r="M47" s="162"/>
      <c r="O47" s="12"/>
    </row>
    <row r="48" spans="1:15" s="1" customFormat="1" ht="20.25">
      <c r="A48" s="13"/>
      <c r="B48" s="24" t="s">
        <v>38</v>
      </c>
      <c r="C48" s="19"/>
      <c r="D48" s="19"/>
      <c r="E48" s="19"/>
      <c r="F48" s="175">
        <f>+'[4]Sheet0'!$J$604</f>
        <v>352432697398</v>
      </c>
      <c r="G48" s="162"/>
      <c r="H48" s="24" t="s">
        <v>41</v>
      </c>
      <c r="I48" s="19"/>
      <c r="J48" s="19"/>
      <c r="K48" s="19"/>
      <c r="L48" s="175">
        <f>+'[4]Sheet0'!$J$503</f>
        <v>44622298571</v>
      </c>
      <c r="M48" s="162"/>
      <c r="O48" s="12"/>
    </row>
    <row r="49" spans="1:17" s="1" customFormat="1" ht="20.25">
      <c r="A49" s="13"/>
      <c r="B49" s="24" t="s">
        <v>40</v>
      </c>
      <c r="C49" s="19"/>
      <c r="D49" s="19"/>
      <c r="E49" s="19"/>
      <c r="F49" s="175">
        <f>+'[4]Sheet0'!$J$668</f>
        <v>3218361940</v>
      </c>
      <c r="G49" s="162"/>
      <c r="H49" s="24" t="s">
        <v>42</v>
      </c>
      <c r="I49" s="19"/>
      <c r="J49" s="19"/>
      <c r="K49" s="19"/>
      <c r="L49" s="175">
        <f>+'[4]Sheet0'!$J$525</f>
        <v>291389197070</v>
      </c>
      <c r="M49" s="162"/>
      <c r="O49" s="12"/>
      <c r="Q49" s="108" t="s">
        <v>125</v>
      </c>
    </row>
    <row r="50" spans="1:18" s="1" customFormat="1" ht="20.25">
      <c r="A50" s="13"/>
      <c r="B50" s="24" t="s">
        <v>22</v>
      </c>
      <c r="C50" s="19"/>
      <c r="D50" s="19"/>
      <c r="E50" s="19"/>
      <c r="F50" s="175">
        <f>+L29</f>
        <v>52908209199</v>
      </c>
      <c r="G50" s="162"/>
      <c r="H50" s="24" t="s">
        <v>43</v>
      </c>
      <c r="I50" s="19"/>
      <c r="J50" s="19"/>
      <c r="K50" s="19"/>
      <c r="L50" s="175">
        <f>+'[4]Sheet0'!$J$543</f>
        <v>12248562536</v>
      </c>
      <c r="M50" s="162"/>
      <c r="O50" s="12"/>
      <c r="Q50" s="16">
        <f>+'[1]Sheet0'!$J$531-F52+L29</f>
        <v>-883541969443</v>
      </c>
      <c r="R50" s="16">
        <f>SUM(F42:G49)</f>
        <v>1867198682408</v>
      </c>
    </row>
    <row r="51" spans="1:18" s="1" customFormat="1" ht="20.25">
      <c r="A51" s="13"/>
      <c r="B51" s="24"/>
      <c r="C51" s="19"/>
      <c r="D51" s="19"/>
      <c r="E51" s="19"/>
      <c r="F51" s="159"/>
      <c r="G51" s="177"/>
      <c r="H51" s="24"/>
      <c r="I51" s="19"/>
      <c r="J51" s="19"/>
      <c r="K51" s="19"/>
      <c r="L51" s="159"/>
      <c r="M51" s="177"/>
      <c r="O51" s="12"/>
      <c r="Q51" s="16">
        <f>+'[1]Sheet0'!$J$436-L52</f>
        <v>-904476682894</v>
      </c>
      <c r="R51" s="16">
        <f>SUM(L42:M50)</f>
        <v>1920106891607</v>
      </c>
    </row>
    <row r="52" spans="1:18" s="1" customFormat="1" ht="20.25">
      <c r="A52" s="13"/>
      <c r="B52" s="166" t="s">
        <v>45</v>
      </c>
      <c r="C52" s="167"/>
      <c r="D52" s="167"/>
      <c r="E52" s="167"/>
      <c r="F52" s="173">
        <f>SUM(F42:G51)</f>
        <v>1920106891607</v>
      </c>
      <c r="G52" s="174"/>
      <c r="H52" s="166" t="s">
        <v>45</v>
      </c>
      <c r="I52" s="167"/>
      <c r="J52" s="167"/>
      <c r="K52" s="167"/>
      <c r="L52" s="173">
        <f>SUM(L42:M51)</f>
        <v>1920106891607</v>
      </c>
      <c r="M52" s="174"/>
      <c r="O52" s="12"/>
      <c r="P52" s="16">
        <f>+L52-F52</f>
        <v>0</v>
      </c>
      <c r="R52" s="16">
        <f>+R50-R51</f>
        <v>-52908209199</v>
      </c>
    </row>
    <row r="53" spans="1:15" s="1" customFormat="1" ht="20.25">
      <c r="A53" s="13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20"/>
      <c r="O53" s="12"/>
    </row>
    <row r="54" spans="1:15" s="1" customFormat="1" ht="20.25">
      <c r="A54" s="13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20"/>
      <c r="O54" s="12"/>
    </row>
    <row r="55" spans="1:15" ht="20.25">
      <c r="A55" s="13"/>
      <c r="B55" s="133" t="s">
        <v>46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O55" s="12"/>
    </row>
    <row r="56" spans="1:15" ht="4.5" customHeight="1">
      <c r="A56" s="13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9"/>
      <c r="M56" s="40"/>
      <c r="O56" s="12"/>
    </row>
    <row r="57" spans="1:15" ht="20.25">
      <c r="A57" s="13"/>
      <c r="B57" s="41"/>
      <c r="C57" s="42"/>
      <c r="D57" s="43"/>
      <c r="E57" s="134" t="s">
        <v>47</v>
      </c>
      <c r="F57" s="134"/>
      <c r="G57" s="134"/>
      <c r="H57" s="134"/>
      <c r="I57" s="134"/>
      <c r="J57" s="134"/>
      <c r="K57" s="134"/>
      <c r="L57" s="134"/>
      <c r="M57" s="44" t="s">
        <v>48</v>
      </c>
      <c r="N57" s="3"/>
      <c r="O57" s="12"/>
    </row>
    <row r="58" spans="1:15" ht="20.25">
      <c r="A58" s="13"/>
      <c r="B58" s="45"/>
      <c r="C58" s="38"/>
      <c r="D58" s="40"/>
      <c r="E58" s="46">
        <v>1</v>
      </c>
      <c r="F58" s="46" t="s">
        <v>49</v>
      </c>
      <c r="G58" s="46" t="s">
        <v>50</v>
      </c>
      <c r="H58" s="46">
        <v>2</v>
      </c>
      <c r="I58" s="46">
        <v>3</v>
      </c>
      <c r="J58" s="46">
        <v>4</v>
      </c>
      <c r="K58" s="46">
        <v>5</v>
      </c>
      <c r="L58" s="46">
        <v>6</v>
      </c>
      <c r="M58" s="47" t="s">
        <v>51</v>
      </c>
      <c r="N58" s="4"/>
      <c r="O58" s="12"/>
    </row>
    <row r="59" spans="1:15" ht="20.25">
      <c r="A59" s="13"/>
      <c r="B59" s="48" t="s">
        <v>52</v>
      </c>
      <c r="C59" s="49"/>
      <c r="D59" s="43"/>
      <c r="E59" s="50">
        <v>5235746221732</v>
      </c>
      <c r="F59" s="50">
        <v>509074431342</v>
      </c>
      <c r="G59" s="50">
        <v>112028834662</v>
      </c>
      <c r="H59" s="50">
        <v>7308652452</v>
      </c>
      <c r="I59" s="50">
        <v>5671419908</v>
      </c>
      <c r="J59" s="50">
        <v>26751358683</v>
      </c>
      <c r="K59" s="50">
        <v>11669298222</v>
      </c>
      <c r="L59" s="50">
        <v>69039550240</v>
      </c>
      <c r="M59" s="51">
        <f aca="true" t="shared" si="0" ref="M59:M65">SUM(E59:L59)</f>
        <v>5977289767241</v>
      </c>
      <c r="N59" s="4"/>
      <c r="O59" s="14"/>
    </row>
    <row r="60" spans="1:15" ht="20.25">
      <c r="A60" s="13"/>
      <c r="B60" s="52" t="s">
        <v>53</v>
      </c>
      <c r="C60" s="53"/>
      <c r="D60" s="40"/>
      <c r="E60" s="54">
        <f>+'[3]RESUMEN'!B$22</f>
        <v>0</v>
      </c>
      <c r="F60" s="54">
        <v>453978367</v>
      </c>
      <c r="G60" s="54">
        <v>371480431</v>
      </c>
      <c r="H60" s="54">
        <v>60955683</v>
      </c>
      <c r="I60" s="54">
        <v>506031118</v>
      </c>
      <c r="J60" s="54">
        <v>2562806896</v>
      </c>
      <c r="K60" s="54">
        <v>3521647983</v>
      </c>
      <c r="L60" s="54">
        <v>4064615193</v>
      </c>
      <c r="M60" s="51">
        <f t="shared" si="0"/>
        <v>11541515671</v>
      </c>
      <c r="N60" s="4"/>
      <c r="O60" s="14"/>
    </row>
    <row r="61" spans="1:15" ht="20.25">
      <c r="A61" s="13"/>
      <c r="B61" s="52" t="s">
        <v>54</v>
      </c>
      <c r="C61" s="53"/>
      <c r="D61" s="40"/>
      <c r="E61" s="54">
        <f aca="true" t="shared" si="1" ref="E61:L61">E59-E60</f>
        <v>5235746221732</v>
      </c>
      <c r="F61" s="54">
        <f t="shared" si="1"/>
        <v>508620452975</v>
      </c>
      <c r="G61" s="54">
        <f t="shared" si="1"/>
        <v>111657354231</v>
      </c>
      <c r="H61" s="54">
        <f t="shared" si="1"/>
        <v>7247696769</v>
      </c>
      <c r="I61" s="54">
        <f t="shared" si="1"/>
        <v>5165388790</v>
      </c>
      <c r="J61" s="54">
        <f t="shared" si="1"/>
        <v>24188551787</v>
      </c>
      <c r="K61" s="54">
        <f t="shared" si="1"/>
        <v>8147650239</v>
      </c>
      <c r="L61" s="54">
        <f t="shared" si="1"/>
        <v>64974935047</v>
      </c>
      <c r="M61" s="51">
        <f t="shared" si="0"/>
        <v>5965748251570</v>
      </c>
      <c r="N61" s="4"/>
      <c r="O61" s="14"/>
    </row>
    <row r="62" spans="1:15" ht="20.25">
      <c r="A62" s="13"/>
      <c r="B62" s="52" t="s">
        <v>55</v>
      </c>
      <c r="C62" s="53"/>
      <c r="D62" s="40"/>
      <c r="E62" s="54">
        <v>1490795905042</v>
      </c>
      <c r="F62" s="54">
        <v>284075723339</v>
      </c>
      <c r="G62" s="54">
        <v>55529609086</v>
      </c>
      <c r="H62" s="54">
        <v>2344075488</v>
      </c>
      <c r="I62" s="54">
        <v>3542217825</v>
      </c>
      <c r="J62" s="54">
        <v>14327507493</v>
      </c>
      <c r="K62" s="54">
        <v>5552626175</v>
      </c>
      <c r="L62" s="54">
        <v>2932255071</v>
      </c>
      <c r="M62" s="51">
        <f t="shared" si="0"/>
        <v>1859099919519</v>
      </c>
      <c r="N62" s="4"/>
      <c r="O62" s="14"/>
    </row>
    <row r="63" spans="1:15" ht="20.25">
      <c r="A63" s="13"/>
      <c r="B63" s="52" t="s">
        <v>56</v>
      </c>
      <c r="C63" s="53"/>
      <c r="D63" s="40"/>
      <c r="E63" s="54">
        <f aca="true" t="shared" si="2" ref="E63:L63">+E61-E62</f>
        <v>3744950316690</v>
      </c>
      <c r="F63" s="54">
        <f t="shared" si="2"/>
        <v>224544729636</v>
      </c>
      <c r="G63" s="54">
        <f t="shared" si="2"/>
        <v>56127745145</v>
      </c>
      <c r="H63" s="54">
        <f t="shared" si="2"/>
        <v>4903621281</v>
      </c>
      <c r="I63" s="54">
        <f t="shared" si="2"/>
        <v>1623170965</v>
      </c>
      <c r="J63" s="54">
        <f t="shared" si="2"/>
        <v>9861044294</v>
      </c>
      <c r="K63" s="54">
        <f t="shared" si="2"/>
        <v>2595024064</v>
      </c>
      <c r="L63" s="54">
        <f t="shared" si="2"/>
        <v>62042679976</v>
      </c>
      <c r="M63" s="51">
        <f t="shared" si="0"/>
        <v>4106648332051</v>
      </c>
      <c r="N63" s="4"/>
      <c r="O63" s="14"/>
    </row>
    <row r="64" spans="1:15" ht="20.25">
      <c r="A64" s="13"/>
      <c r="B64" s="55" t="s">
        <v>57</v>
      </c>
      <c r="C64" s="56"/>
      <c r="D64" s="40"/>
      <c r="E64" s="54">
        <v>4391318636</v>
      </c>
      <c r="F64" s="54">
        <v>782054762</v>
      </c>
      <c r="G64" s="54">
        <v>2036979348</v>
      </c>
      <c r="H64" s="54">
        <v>369304364</v>
      </c>
      <c r="I64" s="54">
        <v>521250088</v>
      </c>
      <c r="J64" s="54">
        <v>5206873719</v>
      </c>
      <c r="K64" s="54">
        <v>1792463373</v>
      </c>
      <c r="L64" s="54">
        <v>60899347326</v>
      </c>
      <c r="M64" s="51">
        <f t="shared" si="0"/>
        <v>75999591616</v>
      </c>
      <c r="N64" s="4"/>
      <c r="O64" s="14"/>
    </row>
    <row r="65" spans="1:17" ht="20.25">
      <c r="A65" s="13"/>
      <c r="B65" s="57" t="s">
        <v>58</v>
      </c>
      <c r="C65" s="58"/>
      <c r="D65" s="43"/>
      <c r="E65" s="50">
        <f aca="true" t="shared" si="3" ref="E65:L65">E60+E64</f>
        <v>4391318636</v>
      </c>
      <c r="F65" s="50">
        <f t="shared" si="3"/>
        <v>1236033129</v>
      </c>
      <c r="G65" s="50">
        <f t="shared" si="3"/>
        <v>2408459779</v>
      </c>
      <c r="H65" s="50">
        <f t="shared" si="3"/>
        <v>430260047</v>
      </c>
      <c r="I65" s="50">
        <f t="shared" si="3"/>
        <v>1027281206</v>
      </c>
      <c r="J65" s="50">
        <f t="shared" si="3"/>
        <v>7769680615</v>
      </c>
      <c r="K65" s="50">
        <f t="shared" si="3"/>
        <v>5314111356</v>
      </c>
      <c r="L65" s="50">
        <f t="shared" si="3"/>
        <v>64963962519</v>
      </c>
      <c r="M65" s="59">
        <f t="shared" si="0"/>
        <v>87541107287</v>
      </c>
      <c r="N65" s="4"/>
      <c r="O65" s="14"/>
      <c r="Q65" s="7">
        <f>+M65-'[3]RESUMEN'!$J$27</f>
        <v>8708696033.5</v>
      </c>
    </row>
    <row r="66" spans="1:17" ht="20.25">
      <c r="A66" s="13"/>
      <c r="B66" s="48" t="s">
        <v>59</v>
      </c>
      <c r="C66" s="49"/>
      <c r="D66" s="43"/>
      <c r="E66" s="35"/>
      <c r="F66" s="35"/>
      <c r="G66" s="35"/>
      <c r="H66" s="34"/>
      <c r="I66" s="34"/>
      <c r="J66" s="34"/>
      <c r="K66" s="34"/>
      <c r="L66" s="60"/>
      <c r="M66" s="59">
        <f>M59-M65</f>
        <v>5889748659954</v>
      </c>
      <c r="N66" s="4"/>
      <c r="O66" s="14"/>
      <c r="Q66" s="7">
        <f>+M66-'[3]RESUMEN'!$J$28</f>
        <v>380506473359.5</v>
      </c>
    </row>
    <row r="67" spans="1:17" ht="20.25">
      <c r="A67" s="13"/>
      <c r="B67" s="135" t="s">
        <v>60</v>
      </c>
      <c r="C67" s="135"/>
      <c r="D67" s="40"/>
      <c r="E67" s="61"/>
      <c r="F67" s="61"/>
      <c r="G67" s="61"/>
      <c r="H67" s="26"/>
      <c r="I67" s="26"/>
      <c r="J67" s="26"/>
      <c r="K67" s="26"/>
      <c r="L67" s="26"/>
      <c r="M67" s="51">
        <v>37259509986</v>
      </c>
      <c r="N67" s="4"/>
      <c r="O67" s="14"/>
      <c r="P67" s="7"/>
      <c r="Q67" s="7"/>
    </row>
    <row r="68" spans="1:19" ht="20.25">
      <c r="A68" s="13"/>
      <c r="B68" s="135" t="s">
        <v>61</v>
      </c>
      <c r="C68" s="135"/>
      <c r="D68" s="40"/>
      <c r="E68" s="61"/>
      <c r="F68" s="61"/>
      <c r="G68" s="61"/>
      <c r="H68" s="26"/>
      <c r="I68" s="26"/>
      <c r="J68" s="26"/>
      <c r="K68" s="26"/>
      <c r="L68" s="26"/>
      <c r="M68" s="51">
        <v>124772232425</v>
      </c>
      <c r="N68" s="4"/>
      <c r="O68" s="14"/>
      <c r="Q68" s="7"/>
      <c r="R68" s="7"/>
      <c r="S68" s="7"/>
    </row>
    <row r="69" spans="1:15" ht="20.25">
      <c r="A69" s="13"/>
      <c r="B69" s="52" t="s">
        <v>62</v>
      </c>
      <c r="C69" s="53"/>
      <c r="D69" s="40"/>
      <c r="E69" s="61"/>
      <c r="F69" s="61"/>
      <c r="G69" s="61"/>
      <c r="H69" s="26"/>
      <c r="I69" s="26"/>
      <c r="J69" s="26"/>
      <c r="K69" s="26"/>
      <c r="L69" s="26"/>
      <c r="M69" s="51">
        <v>139452367318</v>
      </c>
      <c r="N69" s="4"/>
      <c r="O69" s="14"/>
    </row>
    <row r="70" spans="1:19" ht="20.25">
      <c r="A70" s="13"/>
      <c r="B70" s="136" t="s">
        <v>63</v>
      </c>
      <c r="C70" s="136"/>
      <c r="D70" s="40"/>
      <c r="E70" s="37"/>
      <c r="F70" s="37"/>
      <c r="G70" s="37"/>
      <c r="H70" s="28"/>
      <c r="I70" s="28"/>
      <c r="J70" s="28"/>
      <c r="K70" s="28"/>
      <c r="L70" s="62"/>
      <c r="M70" s="63">
        <f>M68-M69</f>
        <v>-14680134893</v>
      </c>
      <c r="N70" s="4"/>
      <c r="O70" s="14"/>
      <c r="Q70" s="7">
        <f>+M70-'[3]RESUMEN'!$J$35</f>
        <v>-6424399943.400604</v>
      </c>
      <c r="S70" s="7"/>
    </row>
    <row r="71" spans="1:15" ht="6.75" customHeight="1">
      <c r="A71" s="13"/>
      <c r="B71" s="42"/>
      <c r="C71" s="42"/>
      <c r="D71" s="42"/>
      <c r="E71" s="38"/>
      <c r="F71" s="38"/>
      <c r="G71" s="38"/>
      <c r="H71" s="38"/>
      <c r="I71" s="38"/>
      <c r="J71" s="38"/>
      <c r="K71" s="38"/>
      <c r="L71" s="39"/>
      <c r="M71" s="40"/>
      <c r="O71" s="12"/>
    </row>
    <row r="72" spans="1:15" ht="20.25">
      <c r="A72" s="13"/>
      <c r="B72" s="64" t="s">
        <v>64</v>
      </c>
      <c r="C72" s="64"/>
      <c r="D72" s="38"/>
      <c r="E72" s="38"/>
      <c r="F72" s="38"/>
      <c r="G72" s="38"/>
      <c r="H72" s="38"/>
      <c r="I72" s="38"/>
      <c r="J72" s="38"/>
      <c r="K72" s="38"/>
      <c r="L72" s="39"/>
      <c r="M72" s="40"/>
      <c r="O72" s="12"/>
    </row>
    <row r="73" spans="1:19" ht="20.25">
      <c r="A73" s="13"/>
      <c r="B73" s="64" t="s">
        <v>65</v>
      </c>
      <c r="C73" s="64"/>
      <c r="D73" s="38"/>
      <c r="E73" s="38"/>
      <c r="F73" s="38"/>
      <c r="G73" s="38"/>
      <c r="H73" s="38"/>
      <c r="I73" s="38"/>
      <c r="J73" s="38"/>
      <c r="K73" s="65"/>
      <c r="L73" s="66"/>
      <c r="M73" s="67"/>
      <c r="N73" s="5"/>
      <c r="O73" s="11"/>
      <c r="P73" s="5"/>
      <c r="Q73" s="5"/>
      <c r="R73" s="5"/>
      <c r="S73" s="5"/>
    </row>
    <row r="74" spans="1:19" ht="20.25">
      <c r="A74" s="13"/>
      <c r="B74" s="64"/>
      <c r="C74" s="64"/>
      <c r="D74" s="38"/>
      <c r="E74" s="38"/>
      <c r="F74" s="38"/>
      <c r="G74" s="38"/>
      <c r="H74" s="38"/>
      <c r="I74" s="38"/>
      <c r="J74" s="38"/>
      <c r="K74" s="38"/>
      <c r="L74" s="39"/>
      <c r="M74" s="40"/>
      <c r="O74" s="12"/>
      <c r="Q74" s="5"/>
      <c r="R74" s="5"/>
      <c r="S74" s="5"/>
    </row>
    <row r="75" spans="1:20" ht="20.25">
      <c r="A75" s="12"/>
      <c r="B75" s="39"/>
      <c r="C75" s="39"/>
      <c r="D75" s="137" t="s">
        <v>66</v>
      </c>
      <c r="E75" s="137"/>
      <c r="F75" s="137"/>
      <c r="G75" s="137"/>
      <c r="H75" s="137"/>
      <c r="I75" s="137"/>
      <c r="J75" s="38"/>
      <c r="K75" s="38"/>
      <c r="L75" s="38"/>
      <c r="M75" s="39"/>
      <c r="O75" s="12"/>
      <c r="Q75" s="5"/>
      <c r="R75" s="5"/>
      <c r="S75" s="5"/>
      <c r="T75" s="5"/>
    </row>
    <row r="76" spans="1:21" ht="6.75" customHeight="1">
      <c r="A76" s="12"/>
      <c r="B76" s="39"/>
      <c r="C76" s="39"/>
      <c r="D76" s="38"/>
      <c r="E76" s="38"/>
      <c r="F76" s="38"/>
      <c r="G76" s="38"/>
      <c r="H76" s="38"/>
      <c r="I76" s="38"/>
      <c r="J76" s="38"/>
      <c r="K76" s="38"/>
      <c r="L76" s="65"/>
      <c r="M76" s="66"/>
      <c r="N76" s="5"/>
      <c r="O76" s="11"/>
      <c r="P76" s="5"/>
      <c r="Q76" s="5"/>
      <c r="R76" s="5"/>
      <c r="S76" s="5"/>
      <c r="T76" s="5"/>
      <c r="U76" s="5"/>
    </row>
    <row r="77" spans="1:21" ht="40.5">
      <c r="A77" s="12"/>
      <c r="B77" s="39"/>
      <c r="C77" s="39"/>
      <c r="D77" s="88" t="s">
        <v>67</v>
      </c>
      <c r="E77" s="42"/>
      <c r="F77" s="68" t="s">
        <v>68</v>
      </c>
      <c r="G77" s="130" t="s">
        <v>69</v>
      </c>
      <c r="H77" s="130"/>
      <c r="I77" s="68" t="s">
        <v>70</v>
      </c>
      <c r="J77" s="109"/>
      <c r="K77" s="69"/>
      <c r="L77" s="72"/>
      <c r="M77" s="70"/>
      <c r="N77" s="6"/>
      <c r="O77" s="10"/>
      <c r="P77" s="6"/>
      <c r="Q77" s="6"/>
      <c r="R77" s="5"/>
      <c r="S77" s="5"/>
      <c r="T77" s="5"/>
      <c r="U77" s="8"/>
    </row>
    <row r="78" spans="1:21" ht="40.5" customHeight="1">
      <c r="A78" s="12"/>
      <c r="B78" s="39"/>
      <c r="C78" s="39"/>
      <c r="D78" s="71"/>
      <c r="E78" s="95"/>
      <c r="F78" s="106" t="s">
        <v>124</v>
      </c>
      <c r="G78" s="114" t="s">
        <v>71</v>
      </c>
      <c r="H78" s="114" t="s">
        <v>72</v>
      </c>
      <c r="I78" s="106" t="s">
        <v>128</v>
      </c>
      <c r="J78" s="110"/>
      <c r="K78" s="65"/>
      <c r="L78" s="65"/>
      <c r="M78" s="66"/>
      <c r="N78" s="5"/>
      <c r="O78" s="11"/>
      <c r="P78" s="5"/>
      <c r="Q78" s="5"/>
      <c r="R78" s="5"/>
      <c r="S78" s="5"/>
      <c r="T78" s="5"/>
      <c r="U78" s="8"/>
    </row>
    <row r="79" spans="1:21" ht="20.25">
      <c r="A79" s="12"/>
      <c r="B79" s="39"/>
      <c r="C79" s="39"/>
      <c r="D79" s="104" t="s">
        <v>73</v>
      </c>
      <c r="E79" s="98"/>
      <c r="F79" s="50">
        <f>+'[2]Sheet0'!$J$347</f>
        <v>277910000000</v>
      </c>
      <c r="G79" s="50">
        <f>+I79-F79</f>
        <v>114220000000</v>
      </c>
      <c r="H79" s="105">
        <v>0</v>
      </c>
      <c r="I79" s="50">
        <f>+L25</f>
        <v>392130000000</v>
      </c>
      <c r="J79" s="111"/>
      <c r="K79" s="65"/>
      <c r="L79" s="65"/>
      <c r="M79" s="66"/>
      <c r="N79" s="5"/>
      <c r="O79" s="11"/>
      <c r="P79" s="5"/>
      <c r="Q79" s="5"/>
      <c r="R79" s="5"/>
      <c r="S79" s="5"/>
      <c r="T79" s="5"/>
      <c r="U79" s="8"/>
    </row>
    <row r="80" spans="1:21" ht="20.25">
      <c r="A80" s="12"/>
      <c r="B80" s="39"/>
      <c r="C80" s="39"/>
      <c r="D80" s="96" t="s">
        <v>74</v>
      </c>
      <c r="E80" s="95"/>
      <c r="F80" s="54">
        <f>+'[2]Sheet0'!$J$348</f>
        <v>24848472528</v>
      </c>
      <c r="G80" s="54">
        <f>+I80-F80</f>
        <v>0</v>
      </c>
      <c r="H80" s="54">
        <v>0</v>
      </c>
      <c r="I80" s="54">
        <f>+L26</f>
        <v>24848472528</v>
      </c>
      <c r="J80" s="111"/>
      <c r="K80" s="115"/>
      <c r="L80" s="69"/>
      <c r="M80" s="70"/>
      <c r="N80" s="6"/>
      <c r="O80" s="10"/>
      <c r="P80" s="6"/>
      <c r="Q80" s="6"/>
      <c r="R80" s="5"/>
      <c r="S80" s="5"/>
      <c r="T80" s="5"/>
      <c r="U80" s="8"/>
    </row>
    <row r="81" spans="1:21" ht="20.25">
      <c r="A81" s="12"/>
      <c r="B81" s="39"/>
      <c r="C81" s="39"/>
      <c r="D81" s="96" t="s">
        <v>75</v>
      </c>
      <c r="E81" s="95"/>
      <c r="F81" s="54">
        <f>+'[2]Sheet0'!$J$351</f>
        <v>174792527369</v>
      </c>
      <c r="G81" s="54">
        <f>+I81-F81</f>
        <v>32595754970</v>
      </c>
      <c r="H81" s="71">
        <v>0</v>
      </c>
      <c r="I81" s="54">
        <f>+L27</f>
        <v>207388282339</v>
      </c>
      <c r="J81" s="111"/>
      <c r="K81" s="65"/>
      <c r="L81" s="69"/>
      <c r="M81" s="70"/>
      <c r="N81" s="6"/>
      <c r="O81" s="10"/>
      <c r="P81" s="6"/>
      <c r="Q81" s="6"/>
      <c r="R81" s="5"/>
      <c r="S81" s="5"/>
      <c r="T81" s="5"/>
      <c r="U81" s="9"/>
    </row>
    <row r="82" spans="1:21" ht="20.25">
      <c r="A82" s="12"/>
      <c r="B82" s="39"/>
      <c r="C82" s="39"/>
      <c r="D82" s="96" t="s">
        <v>76</v>
      </c>
      <c r="E82" s="95"/>
      <c r="F82" s="54">
        <v>0</v>
      </c>
      <c r="G82" s="54">
        <f>+H83</f>
        <v>146841416999</v>
      </c>
      <c r="H82" s="54">
        <f>+G81</f>
        <v>32595754970</v>
      </c>
      <c r="I82" s="54">
        <f>+L28</f>
        <v>25662029</v>
      </c>
      <c r="J82" s="111"/>
      <c r="K82" s="65"/>
      <c r="L82" s="69"/>
      <c r="M82" s="70"/>
      <c r="N82" s="6"/>
      <c r="O82" s="10"/>
      <c r="P82" s="116"/>
      <c r="Q82" s="6"/>
      <c r="R82" s="5"/>
      <c r="S82" s="5"/>
      <c r="T82" s="5"/>
      <c r="U82" s="9"/>
    </row>
    <row r="83" spans="1:21" ht="20.25">
      <c r="A83" s="12"/>
      <c r="B83" s="39"/>
      <c r="C83" s="39"/>
      <c r="D83" s="96" t="s">
        <v>77</v>
      </c>
      <c r="E83" s="95"/>
      <c r="F83" s="54">
        <f>+'[2]Sheet0'!$J$353</f>
        <v>146841416999</v>
      </c>
      <c r="G83" s="54">
        <f>+I83</f>
        <v>52908209199</v>
      </c>
      <c r="H83" s="54">
        <f>F83</f>
        <v>146841416999</v>
      </c>
      <c r="I83" s="54">
        <f>+L29</f>
        <v>52908209199</v>
      </c>
      <c r="J83" s="111"/>
      <c r="K83" s="65"/>
      <c r="L83" s="69"/>
      <c r="M83" s="70"/>
      <c r="N83" s="6"/>
      <c r="O83" s="10"/>
      <c r="P83" s="116"/>
      <c r="Q83" s="6"/>
      <c r="R83" s="5"/>
      <c r="S83" s="5"/>
      <c r="T83" s="5"/>
      <c r="U83" s="8"/>
    </row>
    <row r="84" spans="1:21" ht="20.25">
      <c r="A84" s="12"/>
      <c r="B84" s="39"/>
      <c r="C84" s="39"/>
      <c r="D84" s="131" t="s">
        <v>78</v>
      </c>
      <c r="E84" s="131"/>
      <c r="F84" s="97">
        <f>+F79+F80+F81+F82+F83</f>
        <v>624392416896</v>
      </c>
      <c r="G84" s="97">
        <f>+G79+G80+G81+G82+G83</f>
        <v>346565381168</v>
      </c>
      <c r="H84" s="97">
        <f>+H79+H80+H81+H82+H83</f>
        <v>179437171969</v>
      </c>
      <c r="I84" s="97">
        <f>+I79+I80+I81+I82+I83</f>
        <v>677300626095</v>
      </c>
      <c r="J84" s="111"/>
      <c r="K84" s="115"/>
      <c r="L84" s="72">
        <f>I84-I83</f>
        <v>624392416896</v>
      </c>
      <c r="M84" s="117">
        <f>L85*100/L84</f>
        <v>8.47355089000264</v>
      </c>
      <c r="N84" s="6"/>
      <c r="O84" s="10"/>
      <c r="P84" s="118"/>
      <c r="Q84" s="6"/>
      <c r="R84" s="5"/>
      <c r="S84" s="5"/>
      <c r="T84" s="5"/>
      <c r="U84" s="8"/>
    </row>
    <row r="85" spans="1:21" ht="30" customHeight="1">
      <c r="A85" s="12"/>
      <c r="B85" s="39"/>
      <c r="C85" s="39"/>
      <c r="D85" s="98"/>
      <c r="E85" s="98"/>
      <c r="F85" s="98"/>
      <c r="G85" s="98"/>
      <c r="H85" s="60"/>
      <c r="I85" s="98"/>
      <c r="J85" s="112"/>
      <c r="K85" s="65"/>
      <c r="L85" s="72">
        <f>I83</f>
        <v>52908209199</v>
      </c>
      <c r="M85" s="119"/>
      <c r="N85" s="6"/>
      <c r="O85" s="10"/>
      <c r="P85" s="120"/>
      <c r="Q85" s="6"/>
      <c r="R85" s="5"/>
      <c r="S85" s="5"/>
      <c r="T85" s="5"/>
      <c r="U85" s="8"/>
    </row>
    <row r="86" spans="1:21" ht="23.25" customHeight="1">
      <c r="A86" s="12"/>
      <c r="B86" s="73"/>
      <c r="C86" s="40"/>
      <c r="D86" s="19"/>
      <c r="E86" s="132" t="s">
        <v>79</v>
      </c>
      <c r="F86" s="132"/>
      <c r="G86" s="132"/>
      <c r="H86" s="95"/>
      <c r="I86" s="99"/>
      <c r="J86" s="112"/>
      <c r="K86" s="65"/>
      <c r="L86" s="72">
        <f>+L85+L84</f>
        <v>677300626095</v>
      </c>
      <c r="M86" s="69"/>
      <c r="N86" s="121"/>
      <c r="O86" s="10"/>
      <c r="P86" s="122"/>
      <c r="Q86" s="121"/>
      <c r="R86" s="5"/>
      <c r="S86" s="5"/>
      <c r="T86" s="5"/>
      <c r="U86" s="8"/>
    </row>
    <row r="87" spans="1:21" ht="10.5" customHeight="1">
      <c r="A87" s="12"/>
      <c r="B87" s="73"/>
      <c r="C87" s="40"/>
      <c r="D87" s="19"/>
      <c r="E87" s="95"/>
      <c r="F87" s="95"/>
      <c r="G87" s="95"/>
      <c r="H87" s="95"/>
      <c r="I87" s="26"/>
      <c r="J87" s="112"/>
      <c r="K87" s="65"/>
      <c r="L87" s="69"/>
      <c r="M87" s="72">
        <f>F84-F83</f>
        <v>477550999897</v>
      </c>
      <c r="N87" s="123"/>
      <c r="O87" s="10"/>
      <c r="P87" s="124">
        <f>+M88*100/M87</f>
        <v>30.748845051245063</v>
      </c>
      <c r="Q87" s="123"/>
      <c r="R87" s="5"/>
      <c r="S87" s="5"/>
      <c r="T87" s="5"/>
      <c r="U87" s="5"/>
    </row>
    <row r="88" spans="1:21" ht="63" customHeight="1">
      <c r="A88" s="12"/>
      <c r="B88" s="73"/>
      <c r="C88" s="40"/>
      <c r="D88" s="19"/>
      <c r="E88" s="100" t="s">
        <v>80</v>
      </c>
      <c r="F88" s="100" t="s">
        <v>81</v>
      </c>
      <c r="G88" s="101" t="s">
        <v>82</v>
      </c>
      <c r="H88" s="71"/>
      <c r="I88" s="95"/>
      <c r="J88" s="112"/>
      <c r="K88" s="65"/>
      <c r="L88" s="69"/>
      <c r="M88" s="72">
        <f>F83</f>
        <v>146841416999</v>
      </c>
      <c r="N88" s="125"/>
      <c r="O88" s="10"/>
      <c r="P88" s="118"/>
      <c r="Q88" s="125"/>
      <c r="R88" s="5"/>
      <c r="S88" s="5"/>
      <c r="T88" s="5"/>
      <c r="U88" s="5"/>
    </row>
    <row r="89" spans="1:21" ht="40.5" customHeight="1">
      <c r="A89" s="12"/>
      <c r="B89" s="73"/>
      <c r="C89" s="40"/>
      <c r="D89" s="19"/>
      <c r="E89" s="102" t="str">
        <f>+F78</f>
        <v> 31 - Diciembre - 2019</v>
      </c>
      <c r="F89" s="106" t="str">
        <f>+I78</f>
        <v> 30 - Junio - 2020</v>
      </c>
      <c r="G89" s="113" t="s">
        <v>83</v>
      </c>
      <c r="H89" s="71"/>
      <c r="I89" s="95"/>
      <c r="J89" s="112"/>
      <c r="K89" s="65"/>
      <c r="L89" s="69"/>
      <c r="M89" s="72">
        <f>+M88+M87</f>
        <v>624392416896</v>
      </c>
      <c r="N89" s="125"/>
      <c r="O89" s="10"/>
      <c r="P89" s="126"/>
      <c r="Q89" s="125"/>
      <c r="R89" s="5"/>
      <c r="S89" s="5"/>
      <c r="T89" s="5"/>
      <c r="U89" s="5"/>
    </row>
    <row r="90" spans="1:21" ht="35.25" customHeight="1">
      <c r="A90" s="12"/>
      <c r="B90" s="73"/>
      <c r="C90" s="40"/>
      <c r="D90" s="19"/>
      <c r="E90" s="103">
        <f>P87</f>
        <v>30.748845051245063</v>
      </c>
      <c r="F90" s="103">
        <f>M84</f>
        <v>8.47355089000264</v>
      </c>
      <c r="G90" s="103">
        <f>((F90/6)*12)</f>
        <v>16.94710178000528</v>
      </c>
      <c r="H90" s="71"/>
      <c r="I90" s="95"/>
      <c r="J90" s="112"/>
      <c r="K90" s="65"/>
      <c r="L90" s="69"/>
      <c r="M90" s="69"/>
      <c r="N90" s="127"/>
      <c r="O90" s="10"/>
      <c r="P90" s="6"/>
      <c r="Q90" s="6"/>
      <c r="R90" s="5"/>
      <c r="S90" s="5"/>
      <c r="T90" s="5"/>
      <c r="U90" s="5"/>
    </row>
    <row r="91" spans="1:21" ht="4.5" customHeight="1">
      <c r="A91" s="12"/>
      <c r="B91" s="39"/>
      <c r="C91" s="39"/>
      <c r="D91" s="95"/>
      <c r="E91" s="98"/>
      <c r="F91" s="98"/>
      <c r="G91" s="98"/>
      <c r="H91" s="95"/>
      <c r="I91" s="95"/>
      <c r="J91" s="95"/>
      <c r="K91" s="65"/>
      <c r="L91" s="69"/>
      <c r="M91" s="70"/>
      <c r="N91" s="6"/>
      <c r="O91" s="10"/>
      <c r="P91" s="6"/>
      <c r="Q91" s="6"/>
      <c r="R91" s="5"/>
      <c r="S91" s="5"/>
      <c r="T91" s="5"/>
      <c r="U91" s="5"/>
    </row>
    <row r="92" spans="1:21" ht="4.5" customHeight="1">
      <c r="A92" s="12"/>
      <c r="B92" s="39"/>
      <c r="C92" s="39"/>
      <c r="D92" s="95"/>
      <c r="E92" s="95"/>
      <c r="F92" s="95"/>
      <c r="G92" s="95"/>
      <c r="H92" s="95"/>
      <c r="I92" s="95"/>
      <c r="J92" s="95"/>
      <c r="K92" s="65"/>
      <c r="L92" s="69"/>
      <c r="M92" s="70"/>
      <c r="N92" s="6"/>
      <c r="O92" s="10"/>
      <c r="P92" s="6"/>
      <c r="Q92" s="6"/>
      <c r="R92" s="5"/>
      <c r="S92" s="5"/>
      <c r="T92" s="5"/>
      <c r="U92" s="5"/>
    </row>
    <row r="93" spans="1:21" ht="20.25">
      <c r="A93" s="12"/>
      <c r="B93" s="39"/>
      <c r="C93" s="74"/>
      <c r="D93" s="140" t="s">
        <v>131</v>
      </c>
      <c r="E93" s="140"/>
      <c r="F93" s="140"/>
      <c r="G93" s="140"/>
      <c r="H93" s="140"/>
      <c r="I93" s="140"/>
      <c r="J93" s="141"/>
      <c r="K93" s="65"/>
      <c r="L93" s="69"/>
      <c r="M93" s="70"/>
      <c r="N93" s="6"/>
      <c r="O93" s="10"/>
      <c r="P93" s="6"/>
      <c r="Q93" s="6"/>
      <c r="R93" s="5"/>
      <c r="S93" s="5"/>
      <c r="T93" s="5"/>
      <c r="U93" s="5"/>
    </row>
    <row r="94" spans="1:21" ht="20.25">
      <c r="A94" s="12"/>
      <c r="B94" s="39"/>
      <c r="C94" s="75"/>
      <c r="D94" s="142" t="s">
        <v>129</v>
      </c>
      <c r="E94" s="142"/>
      <c r="F94" s="142"/>
      <c r="G94" s="142"/>
      <c r="H94" s="142"/>
      <c r="I94" s="142"/>
      <c r="J94" s="143"/>
      <c r="K94" s="65"/>
      <c r="L94" s="69"/>
      <c r="M94" s="70"/>
      <c r="N94" s="6"/>
      <c r="O94" s="10"/>
      <c r="P94" s="6"/>
      <c r="Q94" s="6"/>
      <c r="R94" s="5"/>
      <c r="S94" s="5"/>
      <c r="T94" s="5"/>
      <c r="U94" s="5"/>
    </row>
    <row r="95" spans="1:21" ht="20.25">
      <c r="A95" s="12"/>
      <c r="B95" s="39"/>
      <c r="C95" s="75"/>
      <c r="D95" s="142" t="s">
        <v>132</v>
      </c>
      <c r="E95" s="142"/>
      <c r="F95" s="142"/>
      <c r="G95" s="142"/>
      <c r="H95" s="142"/>
      <c r="I95" s="142"/>
      <c r="J95" s="143"/>
      <c r="K95" s="65"/>
      <c r="L95" s="65"/>
      <c r="M95" s="66"/>
      <c r="N95" s="5"/>
      <c r="O95" s="11"/>
      <c r="P95" s="5"/>
      <c r="Q95" s="5"/>
      <c r="R95" s="5"/>
      <c r="S95" s="5"/>
      <c r="T95" s="5"/>
      <c r="U95" s="5"/>
    </row>
    <row r="96" spans="1:21" ht="25.5" customHeight="1">
      <c r="A96" s="12"/>
      <c r="B96" s="39"/>
      <c r="C96" s="75"/>
      <c r="D96" s="144" t="s">
        <v>111</v>
      </c>
      <c r="E96" s="144"/>
      <c r="F96" s="144"/>
      <c r="G96" s="144"/>
      <c r="H96" s="144"/>
      <c r="I96" s="144"/>
      <c r="J96" s="145"/>
      <c r="K96" s="65"/>
      <c r="L96" s="65"/>
      <c r="M96" s="66"/>
      <c r="N96" s="5"/>
      <c r="O96" s="11"/>
      <c r="P96" s="5"/>
      <c r="Q96" s="5"/>
      <c r="R96" s="5"/>
      <c r="S96" s="5"/>
      <c r="T96" s="5"/>
      <c r="U96" s="5"/>
    </row>
    <row r="97" spans="1:21" ht="20.25">
      <c r="A97" s="12"/>
      <c r="B97" s="39"/>
      <c r="C97" s="75"/>
      <c r="D97" s="146" t="s">
        <v>112</v>
      </c>
      <c r="E97" s="146"/>
      <c r="F97" s="146"/>
      <c r="G97" s="146"/>
      <c r="H97" s="146"/>
      <c r="I97" s="146"/>
      <c r="J97" s="147"/>
      <c r="K97" s="65"/>
      <c r="L97" s="65"/>
      <c r="M97" s="66"/>
      <c r="N97" s="5"/>
      <c r="O97" s="11"/>
      <c r="P97" s="5"/>
      <c r="Q97" s="5"/>
      <c r="R97" s="5"/>
      <c r="S97" s="5"/>
      <c r="T97" s="5"/>
      <c r="U97" s="5"/>
    </row>
    <row r="98" spans="1:21" ht="18.75" customHeight="1">
      <c r="A98" s="12"/>
      <c r="B98" s="39"/>
      <c r="C98" s="75"/>
      <c r="D98" s="77"/>
      <c r="E98" s="77"/>
      <c r="F98" s="77"/>
      <c r="G98" s="77"/>
      <c r="H98" s="77"/>
      <c r="I98" s="77"/>
      <c r="J98" s="76"/>
      <c r="K98" s="65"/>
      <c r="L98" s="65"/>
      <c r="M98" s="66"/>
      <c r="N98" s="5"/>
      <c r="O98" s="11"/>
      <c r="P98" s="5"/>
      <c r="Q98" s="5"/>
      <c r="R98" s="5"/>
      <c r="S98" s="5"/>
      <c r="T98" s="5"/>
      <c r="U98" s="5"/>
    </row>
    <row r="99" spans="1:21" ht="20.25">
      <c r="A99" s="12"/>
      <c r="B99" s="39"/>
      <c r="C99" s="75"/>
      <c r="D99" s="78" t="s">
        <v>91</v>
      </c>
      <c r="E99" s="77"/>
      <c r="F99" s="77"/>
      <c r="G99" s="77"/>
      <c r="H99" s="77"/>
      <c r="I99" s="77"/>
      <c r="J99" s="76"/>
      <c r="K99" s="65"/>
      <c r="L99" s="65"/>
      <c r="M99" s="66"/>
      <c r="N99" s="5"/>
      <c r="O99" s="11"/>
      <c r="P99" s="5"/>
      <c r="Q99" s="5"/>
      <c r="R99" s="5"/>
      <c r="S99" s="5"/>
      <c r="T99" s="5"/>
      <c r="U99" s="5"/>
    </row>
    <row r="100" spans="1:21" ht="8.25" customHeight="1">
      <c r="A100" s="12"/>
      <c r="B100" s="39"/>
      <c r="C100" s="75"/>
      <c r="D100" s="77"/>
      <c r="E100" s="77"/>
      <c r="F100" s="77"/>
      <c r="G100" s="77"/>
      <c r="H100" s="77"/>
      <c r="I100" s="77"/>
      <c r="J100" s="76"/>
      <c r="K100" s="65"/>
      <c r="L100" s="65"/>
      <c r="M100" s="66"/>
      <c r="N100" s="5"/>
      <c r="O100" s="11"/>
      <c r="P100" s="5"/>
      <c r="Q100" s="5"/>
      <c r="R100" s="5"/>
      <c r="S100" s="5"/>
      <c r="T100" s="5"/>
      <c r="U100" s="5"/>
    </row>
    <row r="101" spans="1:21" ht="20.25">
      <c r="A101" s="12"/>
      <c r="B101" s="39"/>
      <c r="C101" s="75"/>
      <c r="D101" s="38"/>
      <c r="E101" s="148" t="s">
        <v>92</v>
      </c>
      <c r="F101" s="149"/>
      <c r="G101" s="150"/>
      <c r="H101" s="151" t="s">
        <v>93</v>
      </c>
      <c r="I101" s="151"/>
      <c r="J101" s="79"/>
      <c r="K101" s="65"/>
      <c r="L101" s="65"/>
      <c r="M101" s="66"/>
      <c r="N101" s="5"/>
      <c r="O101" s="11"/>
      <c r="P101" s="5"/>
      <c r="Q101" s="5"/>
      <c r="R101" s="5"/>
      <c r="S101" s="5"/>
      <c r="T101" s="5"/>
      <c r="U101" s="5"/>
    </row>
    <row r="102" spans="1:21" ht="20.25">
      <c r="A102" s="12"/>
      <c r="B102" s="39"/>
      <c r="C102" s="75"/>
      <c r="D102" s="38"/>
      <c r="E102" s="80" t="s">
        <v>84</v>
      </c>
      <c r="F102" s="80" t="s">
        <v>113</v>
      </c>
      <c r="G102" s="81" t="s">
        <v>85</v>
      </c>
      <c r="H102" s="82" t="s">
        <v>99</v>
      </c>
      <c r="I102" s="82" t="s">
        <v>100</v>
      </c>
      <c r="J102" s="79"/>
      <c r="K102" s="65"/>
      <c r="L102" s="65"/>
      <c r="M102" s="66"/>
      <c r="N102" s="5"/>
      <c r="O102" s="11"/>
      <c r="P102" s="5"/>
      <c r="Q102" s="5"/>
      <c r="R102" s="5"/>
      <c r="S102" s="5"/>
      <c r="T102" s="5"/>
      <c r="U102" s="5"/>
    </row>
    <row r="103" spans="1:21" ht="21.75" customHeight="1">
      <c r="A103" s="12"/>
      <c r="B103" s="39"/>
      <c r="C103" s="75"/>
      <c r="D103" s="40"/>
      <c r="E103" s="82" t="s">
        <v>106</v>
      </c>
      <c r="F103" s="83" t="s">
        <v>123</v>
      </c>
      <c r="G103" s="84" t="s">
        <v>110</v>
      </c>
      <c r="H103" s="82" t="s">
        <v>126</v>
      </c>
      <c r="I103" s="82" t="s">
        <v>126</v>
      </c>
      <c r="J103" s="79"/>
      <c r="K103" s="65"/>
      <c r="L103" s="65"/>
      <c r="M103" s="66"/>
      <c r="N103" s="5"/>
      <c r="O103" s="11"/>
      <c r="P103" s="5"/>
      <c r="Q103" s="5"/>
      <c r="R103" s="5"/>
      <c r="S103" s="5"/>
      <c r="T103" s="5"/>
      <c r="U103" s="5"/>
    </row>
    <row r="104" spans="1:21" ht="10.5" customHeight="1">
      <c r="A104" s="12"/>
      <c r="B104" s="39"/>
      <c r="C104" s="75"/>
      <c r="D104" s="40"/>
      <c r="E104" s="73"/>
      <c r="F104" s="43"/>
      <c r="G104" s="40"/>
      <c r="H104" s="38"/>
      <c r="I104" s="38"/>
      <c r="J104" s="79"/>
      <c r="K104" s="65"/>
      <c r="L104" s="65"/>
      <c r="M104" s="66"/>
      <c r="N104" s="5"/>
      <c r="O104" s="11"/>
      <c r="P104" s="5"/>
      <c r="Q104" s="5"/>
      <c r="R104" s="5"/>
      <c r="S104" s="5"/>
      <c r="T104" s="5"/>
      <c r="U104" s="5"/>
    </row>
    <row r="105" spans="1:21" ht="20.25">
      <c r="A105" s="12"/>
      <c r="B105" s="39"/>
      <c r="C105" s="75"/>
      <c r="D105" s="38"/>
      <c r="E105" s="38"/>
      <c r="F105" s="38"/>
      <c r="G105" s="38"/>
      <c r="H105" s="38"/>
      <c r="I105" s="38"/>
      <c r="J105" s="79"/>
      <c r="K105" s="65"/>
      <c r="L105" s="65"/>
      <c r="M105" s="66"/>
      <c r="N105" s="5"/>
      <c r="O105" s="11"/>
      <c r="P105" s="5"/>
      <c r="Q105" s="5"/>
      <c r="R105" s="5"/>
      <c r="S105" s="5"/>
      <c r="T105" s="5"/>
      <c r="U105" s="5"/>
    </row>
    <row r="106" spans="1:21" ht="20.25">
      <c r="A106" s="12"/>
      <c r="B106" s="39"/>
      <c r="C106" s="75"/>
      <c r="D106" s="146" t="s">
        <v>94</v>
      </c>
      <c r="E106" s="146"/>
      <c r="F106" s="146"/>
      <c r="G106" s="146"/>
      <c r="H106" s="146"/>
      <c r="I106" s="146"/>
      <c r="J106" s="147"/>
      <c r="K106" s="65"/>
      <c r="L106" s="65"/>
      <c r="M106" s="66"/>
      <c r="N106" s="5"/>
      <c r="O106" s="11"/>
      <c r="P106" s="5"/>
      <c r="Q106" s="5"/>
      <c r="R106" s="5"/>
      <c r="S106" s="5"/>
      <c r="T106" s="5"/>
      <c r="U106" s="5"/>
    </row>
    <row r="107" spans="1:21" ht="20.25">
      <c r="A107" s="12"/>
      <c r="B107" s="39"/>
      <c r="C107" s="75"/>
      <c r="D107" s="146" t="s">
        <v>95</v>
      </c>
      <c r="E107" s="146"/>
      <c r="F107" s="146"/>
      <c r="G107" s="146"/>
      <c r="H107" s="146"/>
      <c r="I107" s="146"/>
      <c r="J107" s="147"/>
      <c r="K107" s="65"/>
      <c r="L107" s="65"/>
      <c r="M107" s="66"/>
      <c r="N107" s="5"/>
      <c r="O107" s="11"/>
      <c r="P107" s="5"/>
      <c r="Q107" s="5"/>
      <c r="R107" s="5"/>
      <c r="S107" s="5"/>
      <c r="T107" s="5"/>
      <c r="U107" s="5"/>
    </row>
    <row r="108" spans="1:21" ht="20.25">
      <c r="A108" s="12"/>
      <c r="B108" s="39"/>
      <c r="C108" s="85"/>
      <c r="D108" s="138" t="s">
        <v>114</v>
      </c>
      <c r="E108" s="138"/>
      <c r="F108" s="138"/>
      <c r="G108" s="138"/>
      <c r="H108" s="138"/>
      <c r="I108" s="138"/>
      <c r="J108" s="139"/>
      <c r="K108" s="65"/>
      <c r="L108" s="65"/>
      <c r="M108" s="66"/>
      <c r="N108" s="5"/>
      <c r="O108" s="11"/>
      <c r="P108" s="5"/>
      <c r="Q108" s="5"/>
      <c r="R108" s="5"/>
      <c r="S108" s="5"/>
      <c r="T108" s="5"/>
      <c r="U108" s="5"/>
    </row>
    <row r="109" spans="1:21" ht="20.25">
      <c r="A109" s="12"/>
      <c r="B109" s="73"/>
      <c r="C109" s="73"/>
      <c r="D109" s="38"/>
      <c r="E109" s="73"/>
      <c r="F109" s="38"/>
      <c r="G109" s="38"/>
      <c r="H109" s="73"/>
      <c r="I109" s="73"/>
      <c r="J109" s="40"/>
      <c r="K109" s="65"/>
      <c r="L109" s="65"/>
      <c r="M109" s="66"/>
      <c r="N109" s="5"/>
      <c r="O109" s="11"/>
      <c r="P109" s="5"/>
      <c r="Q109" s="5"/>
      <c r="R109" s="5"/>
      <c r="S109" s="5"/>
      <c r="T109" s="5"/>
      <c r="U109" s="5"/>
    </row>
    <row r="110" spans="1:21" ht="186" customHeight="1">
      <c r="A110" s="12"/>
      <c r="B110" s="73"/>
      <c r="C110" s="40"/>
      <c r="D110" s="86" t="s">
        <v>86</v>
      </c>
      <c r="E110" s="40"/>
      <c r="F110" s="87" t="s">
        <v>127</v>
      </c>
      <c r="G110" s="39"/>
      <c r="H110" s="87" t="s">
        <v>87</v>
      </c>
      <c r="I110" s="86"/>
      <c r="J110" s="87" t="s">
        <v>98</v>
      </c>
      <c r="K110" s="67"/>
      <c r="L110" s="65"/>
      <c r="M110" s="66"/>
      <c r="N110" s="5"/>
      <c r="O110" s="11"/>
      <c r="P110" s="5"/>
      <c r="Q110" s="5"/>
      <c r="R110" s="5"/>
      <c r="S110" s="5"/>
      <c r="T110" s="5"/>
      <c r="U110" s="5"/>
    </row>
    <row r="111" spans="1:21" ht="20.25">
      <c r="A111" s="12"/>
      <c r="B111" s="86"/>
      <c r="C111" s="86"/>
      <c r="D111" s="86" t="s">
        <v>109</v>
      </c>
      <c r="E111" s="40"/>
      <c r="F111" s="87" t="s">
        <v>102</v>
      </c>
      <c r="G111" s="39"/>
      <c r="H111" s="87" t="s">
        <v>97</v>
      </c>
      <c r="I111" s="86"/>
      <c r="J111" s="86" t="s">
        <v>96</v>
      </c>
      <c r="K111" s="67"/>
      <c r="L111" s="65"/>
      <c r="M111" s="66"/>
      <c r="N111" s="5"/>
      <c r="O111" s="11"/>
      <c r="P111" s="5"/>
      <c r="Q111" s="5"/>
      <c r="R111" s="5"/>
      <c r="S111" s="5"/>
      <c r="T111" s="5"/>
      <c r="U111" s="5"/>
    </row>
    <row r="112" spans="1:21" ht="20.25">
      <c r="A112" s="12"/>
      <c r="B112" s="86"/>
      <c r="C112" s="86"/>
      <c r="D112" s="86" t="s">
        <v>108</v>
      </c>
      <c r="E112" s="40"/>
      <c r="F112" s="87"/>
      <c r="G112" s="39"/>
      <c r="H112" s="87"/>
      <c r="I112" s="86"/>
      <c r="J112" s="86"/>
      <c r="K112" s="67"/>
      <c r="L112" s="65"/>
      <c r="M112" s="66"/>
      <c r="N112" s="5"/>
      <c r="O112" s="11"/>
      <c r="P112" s="5"/>
      <c r="Q112" s="5"/>
      <c r="R112" s="5"/>
      <c r="S112" s="5"/>
      <c r="T112" s="5"/>
      <c r="U112" s="5"/>
    </row>
    <row r="113" spans="1:21" ht="20.25">
      <c r="A113" s="12"/>
      <c r="B113" s="73"/>
      <c r="C113" s="40"/>
      <c r="D113" s="86" t="s">
        <v>88</v>
      </c>
      <c r="E113" s="40"/>
      <c r="F113" s="39"/>
      <c r="G113" s="38"/>
      <c r="H113" s="40"/>
      <c r="I113" s="86"/>
      <c r="J113" s="40"/>
      <c r="K113" s="67"/>
      <c r="L113" s="65"/>
      <c r="M113" s="66"/>
      <c r="N113" s="5"/>
      <c r="O113" s="11"/>
      <c r="P113" s="5"/>
      <c r="Q113" s="5"/>
      <c r="R113" s="5"/>
      <c r="S113" s="5"/>
      <c r="T113" s="5"/>
      <c r="U113" s="5"/>
    </row>
    <row r="114" spans="1:15" ht="9.75" customHeight="1">
      <c r="A114" s="12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O114" s="12"/>
    </row>
    <row r="115" spans="1:15" s="1" customFormat="1" ht="20.25">
      <c r="A115" s="13" t="s">
        <v>44</v>
      </c>
      <c r="B115" s="17"/>
      <c r="C115" s="17"/>
      <c r="D115" s="17"/>
      <c r="E115" s="17"/>
      <c r="F115" s="17"/>
      <c r="G115" s="17"/>
      <c r="H115" s="17"/>
      <c r="I115" s="17" t="s">
        <v>0</v>
      </c>
      <c r="J115" s="17"/>
      <c r="K115" s="17"/>
      <c r="L115" s="17"/>
      <c r="M115" s="18"/>
      <c r="N115" s="12"/>
      <c r="O115" s="12"/>
    </row>
  </sheetData>
  <sheetProtection selectLockedCells="1" selectUnlockedCells="1"/>
  <mergeCells count="128">
    <mergeCell ref="L52:M52"/>
    <mergeCell ref="H52:K52"/>
    <mergeCell ref="H7:K7"/>
    <mergeCell ref="H8:K8"/>
    <mergeCell ref="H9:K9"/>
    <mergeCell ref="H13:K13"/>
    <mergeCell ref="H19:K19"/>
    <mergeCell ref="H20:K20"/>
    <mergeCell ref="L50:M50"/>
    <mergeCell ref="L51:M51"/>
    <mergeCell ref="F50:G50"/>
    <mergeCell ref="F51:G51"/>
    <mergeCell ref="F52:G52"/>
    <mergeCell ref="B52:E52"/>
    <mergeCell ref="B40:E40"/>
    <mergeCell ref="H40:K40"/>
    <mergeCell ref="F45:G45"/>
    <mergeCell ref="F46:G46"/>
    <mergeCell ref="F47:G47"/>
    <mergeCell ref="F48:G48"/>
    <mergeCell ref="F49:G49"/>
    <mergeCell ref="F41:G41"/>
    <mergeCell ref="L46:M46"/>
    <mergeCell ref="L47:M47"/>
    <mergeCell ref="L48:M48"/>
    <mergeCell ref="L49:M49"/>
    <mergeCell ref="F43:G43"/>
    <mergeCell ref="F44:G44"/>
    <mergeCell ref="F40:G40"/>
    <mergeCell ref="L40:M40"/>
    <mergeCell ref="L42:M42"/>
    <mergeCell ref="L43:M43"/>
    <mergeCell ref="L44:M44"/>
    <mergeCell ref="L45:M45"/>
    <mergeCell ref="L41:M41"/>
    <mergeCell ref="F42:G42"/>
    <mergeCell ref="L34:M34"/>
    <mergeCell ref="H34:K34"/>
    <mergeCell ref="L33:M33"/>
    <mergeCell ref="L31:M31"/>
    <mergeCell ref="L30:M30"/>
    <mergeCell ref="L5:M5"/>
    <mergeCell ref="H5:K5"/>
    <mergeCell ref="H25:K25"/>
    <mergeCell ref="H26:K26"/>
    <mergeCell ref="H27:K27"/>
    <mergeCell ref="L25:M25"/>
    <mergeCell ref="L27:M27"/>
    <mergeCell ref="L26:M26"/>
    <mergeCell ref="L28:M28"/>
    <mergeCell ref="L29:M29"/>
    <mergeCell ref="L32:M32"/>
    <mergeCell ref="L6:M6"/>
    <mergeCell ref="L20:M20"/>
    <mergeCell ref="L21:M21"/>
    <mergeCell ref="L22:M22"/>
    <mergeCell ref="L23:M23"/>
    <mergeCell ref="L24:M24"/>
    <mergeCell ref="L12:M12"/>
    <mergeCell ref="L19:M19"/>
    <mergeCell ref="L17:M17"/>
    <mergeCell ref="L18:M18"/>
    <mergeCell ref="L15:M15"/>
    <mergeCell ref="L16:M16"/>
    <mergeCell ref="L14:M14"/>
    <mergeCell ref="F34:G34"/>
    <mergeCell ref="B34:E34"/>
    <mergeCell ref="F5:G5"/>
    <mergeCell ref="B5:E5"/>
    <mergeCell ref="L7:M7"/>
    <mergeCell ref="L8:M8"/>
    <mergeCell ref="L9:M9"/>
    <mergeCell ref="L10:M10"/>
    <mergeCell ref="L11:M11"/>
    <mergeCell ref="L13:M13"/>
    <mergeCell ref="F28:G28"/>
    <mergeCell ref="F29:G29"/>
    <mergeCell ref="F30:G30"/>
    <mergeCell ref="F15:G15"/>
    <mergeCell ref="F14:G14"/>
    <mergeCell ref="F10:G10"/>
    <mergeCell ref="F11:G11"/>
    <mergeCell ref="F32:G32"/>
    <mergeCell ref="F33:G33"/>
    <mergeCell ref="F18:G18"/>
    <mergeCell ref="F17:G17"/>
    <mergeCell ref="F16:G16"/>
    <mergeCell ref="F26:G26"/>
    <mergeCell ref="F24:G24"/>
    <mergeCell ref="F23:G23"/>
    <mergeCell ref="F22:G22"/>
    <mergeCell ref="F7:G7"/>
    <mergeCell ref="F8:G8"/>
    <mergeCell ref="F9:G9"/>
    <mergeCell ref="H28:K28"/>
    <mergeCell ref="F31:G31"/>
    <mergeCell ref="H29:K29"/>
    <mergeCell ref="F27:G27"/>
    <mergeCell ref="D94:J94"/>
    <mergeCell ref="B2:M2"/>
    <mergeCell ref="B3:M3"/>
    <mergeCell ref="F13:G13"/>
    <mergeCell ref="F19:G19"/>
    <mergeCell ref="F20:G20"/>
    <mergeCell ref="F25:G25"/>
    <mergeCell ref="F6:G6"/>
    <mergeCell ref="F21:G21"/>
    <mergeCell ref="F12:G12"/>
    <mergeCell ref="D75:I75"/>
    <mergeCell ref="D108:J108"/>
    <mergeCell ref="D93:J93"/>
    <mergeCell ref="D95:J95"/>
    <mergeCell ref="D96:J96"/>
    <mergeCell ref="D97:J97"/>
    <mergeCell ref="E101:G101"/>
    <mergeCell ref="H101:I101"/>
    <mergeCell ref="D106:J106"/>
    <mergeCell ref="D107:J107"/>
    <mergeCell ref="H36:I36"/>
    <mergeCell ref="H37:I37"/>
    <mergeCell ref="G77:H77"/>
    <mergeCell ref="D84:E84"/>
    <mergeCell ref="E86:G86"/>
    <mergeCell ref="B55:M55"/>
    <mergeCell ref="E57:L57"/>
    <mergeCell ref="B67:C67"/>
    <mergeCell ref="B68:C68"/>
    <mergeCell ref="B70:C70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Adolfo Enrique Manchini Cañete</dc:creator>
  <cp:keywords/>
  <dc:description/>
  <cp:lastModifiedBy>Emigdio Ramon Ramirez Villanueva</cp:lastModifiedBy>
  <cp:lastPrinted>2020-07-08T14:11:10Z</cp:lastPrinted>
  <dcterms:created xsi:type="dcterms:W3CDTF">2013-07-04T12:13:07Z</dcterms:created>
  <dcterms:modified xsi:type="dcterms:W3CDTF">2020-08-13T22:38:59Z</dcterms:modified>
  <cp:category/>
  <cp:version/>
  <cp:contentType/>
  <cp:contentStatus/>
</cp:coreProperties>
</file>