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530" activeTab="0"/>
  </bookViews>
  <sheets>
    <sheet name="Estado Contable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'Estado Contable'!$B$55:$L$114</definedName>
  </definedNames>
  <calcPr fullCalcOnLoad="1"/>
</workbook>
</file>

<file path=xl/sharedStrings.xml><?xml version="1.0" encoding="utf-8"?>
<sst xmlns="http://schemas.openxmlformats.org/spreadsheetml/2006/main" count="146" uniqueCount="134">
  <si>
    <t>****</t>
  </si>
  <si>
    <t>ACTIVO</t>
  </si>
  <si>
    <t>Guaraníes</t>
  </si>
  <si>
    <t>P A S I V O</t>
  </si>
  <si>
    <t xml:space="preserve"> - Disponible</t>
  </si>
  <si>
    <t xml:space="preserve"> - Obligaciones por Intermediación Financiera - Sector Financiero</t>
  </si>
  <si>
    <t xml:space="preserve"> - Obligaciones por Intermediación Financiera - Sector No Financiero</t>
  </si>
  <si>
    <t xml:space="preserve"> - Créditos Vigentes por Intermediación Financiera - Sector Financiero</t>
  </si>
  <si>
    <t xml:space="preserve"> - Obligaciones Diversas</t>
  </si>
  <si>
    <t xml:space="preserve"> - Créditos Vigentes por Intermediación Financiera - Sector No Financiero</t>
  </si>
  <si>
    <t xml:space="preserve"> - Provisiones y Previsiones</t>
  </si>
  <si>
    <t xml:space="preserve"> - Créditos Diversos</t>
  </si>
  <si>
    <t xml:space="preserve">  T O T A L   P A S I V O</t>
  </si>
  <si>
    <t xml:space="preserve"> - Créditos Vencidos por Intermediación Financiera</t>
  </si>
  <si>
    <t xml:space="preserve">  P A T R I M O N I O</t>
  </si>
  <si>
    <t xml:space="preserve"> - Inversiones</t>
  </si>
  <si>
    <t xml:space="preserve"> - Capital Social</t>
  </si>
  <si>
    <t xml:space="preserve"> - Bienes de Uso</t>
  </si>
  <si>
    <t xml:space="preserve"> - Ajustes al Patrimonio</t>
  </si>
  <si>
    <t xml:space="preserve"> - Cargos Diferidos e Intangibles</t>
  </si>
  <si>
    <t xml:space="preserve"> - Reservas</t>
  </si>
  <si>
    <t xml:space="preserve"> - Resultados Acumulados</t>
  </si>
  <si>
    <t xml:space="preserve"> - Utilidad del Ejercicio</t>
  </si>
  <si>
    <t xml:space="preserve">  T O T A L   P A T R I M O N I O</t>
  </si>
  <si>
    <t>TOTAL   PASIVO   Y   PATRIMONIO</t>
  </si>
  <si>
    <t xml:space="preserve">                                   CUENTAS DE CONTINGENCIA</t>
  </si>
  <si>
    <t xml:space="preserve">                                   CUENTAS DE ORDEN</t>
  </si>
  <si>
    <t>PERDIDAS</t>
  </si>
  <si>
    <t>GANANCIAS</t>
  </si>
  <si>
    <t xml:space="preserve"> - Pérdidas por Obligac. p/Interm.Financiera- Sector Financiero</t>
  </si>
  <si>
    <t xml:space="preserve"> - Ganancias por Créditos Vigentes p/Interm.Financ.- Sector Financiero</t>
  </si>
  <si>
    <t xml:space="preserve"> - Pérdidas por Obligac. p/Interm.Financiera- Sector No Financiero</t>
  </si>
  <si>
    <t xml:space="preserve"> - Ganancias por Créditos Vigentes p/Interm.Financ.- Sector No Financiero</t>
  </si>
  <si>
    <t xml:space="preserve"> - Pérdidas por Valuación</t>
  </si>
  <si>
    <t xml:space="preserve"> - Ganancias por Créditos Vencidos p/Intermediación Financiera</t>
  </si>
  <si>
    <t xml:space="preserve"> - Pérdidas por Incobrabilidad</t>
  </si>
  <si>
    <t xml:space="preserve"> - Ganancias por Valuación</t>
  </si>
  <si>
    <t xml:space="preserve"> - Pérdidas por Servicios</t>
  </si>
  <si>
    <t xml:space="preserve"> - Otras Pérdidas Operativas</t>
  </si>
  <si>
    <t xml:space="preserve"> - Desafectación de Previsiones</t>
  </si>
  <si>
    <t xml:space="preserve"> - Pérdidas Extraordinarias</t>
  </si>
  <si>
    <t xml:space="preserve"> - Ganancias por Servicios</t>
  </si>
  <si>
    <t xml:space="preserve"> - Otras Ganancias Operativas</t>
  </si>
  <si>
    <t xml:space="preserve"> - Ganancias Extraordinarias</t>
  </si>
  <si>
    <t>*****</t>
  </si>
  <si>
    <t>T O T A L E S</t>
  </si>
  <si>
    <t>1 - CARTERA TOTAL CLASIFICADA</t>
  </si>
  <si>
    <t>Categorías de Clasificación</t>
  </si>
  <si>
    <t>Total</t>
  </si>
  <si>
    <t>1a</t>
  </si>
  <si>
    <t>1b</t>
  </si>
  <si>
    <t>de Préstamos</t>
  </si>
  <si>
    <t>TOTAL RIESGOS(*)</t>
  </si>
  <si>
    <t>PREVISIONES ANTES DE GARANTÍAS</t>
  </si>
  <si>
    <t>RIESGO DESPUÉS DE PREVISIONES Y ANTES DE GARANTÍAS</t>
  </si>
  <si>
    <t>GARANTÍA COMPUTABLE PARA PREVISIONES (**)</t>
  </si>
  <si>
    <t>RIESGO NO CUBIERTO POR GARANTÍA</t>
  </si>
  <si>
    <t>PREVISIONES DESPUÉS DE GARANTÍAS</t>
  </si>
  <si>
    <t>PREVISIONES EXIGIDAS S/CATEGORIAS DE CLASIFICACIÓN</t>
  </si>
  <si>
    <t>RIESGOS NETOS DE PREVISIONES</t>
  </si>
  <si>
    <t>PREVISIONES GENÉRICAS</t>
  </si>
  <si>
    <t>PREVISIONES MÍNIMAS EXIGIDAS</t>
  </si>
  <si>
    <t>PREVISIONES EXISTENTES S/ESTADOS CONTABLES</t>
  </si>
  <si>
    <t>SUPERÁVIT DE PREVISIONES</t>
  </si>
  <si>
    <t>(*) Incluyen las deudas efectivas (capital e intereses devengados a la fecha de clasificación) y los créditos contingentes. Asimismo, incluye el saldo de los Deudores por Venta de Bienes a Plazo.</t>
  </si>
  <si>
    <t>(**) El valor computable de las Garantías, no podrá ser superior al saldo de la deuda garantizada.</t>
  </si>
  <si>
    <t xml:space="preserve"> 2-PATRIMONIO</t>
  </si>
  <si>
    <t>CONCEPTO</t>
  </si>
  <si>
    <t>Saldo al cierre del ejercicio anterior</t>
  </si>
  <si>
    <t>Movimientos</t>
  </si>
  <si>
    <t>Saldo al cierre del periodo publicado</t>
  </si>
  <si>
    <t>Aumento</t>
  </si>
  <si>
    <t>Disminución</t>
  </si>
  <si>
    <t>CAPITAL INTEGRADO</t>
  </si>
  <si>
    <t>AJUSTES AL PATRIMONIO</t>
  </si>
  <si>
    <t>RESERVAS</t>
  </si>
  <si>
    <t>RESULTADOS ACUMULADOS</t>
  </si>
  <si>
    <t>RESULTADOS DEL EJERCICIO</t>
  </si>
  <si>
    <t>TOTAL PATRIMONIO NETO</t>
  </si>
  <si>
    <t>3 - RESULTADO DEL EJERCICIO</t>
  </si>
  <si>
    <t>% Cierre del ejercicio anterior</t>
  </si>
  <si>
    <t>% Cierre del periodo publicado</t>
  </si>
  <si>
    <t>Anualizado al cierre del presente</t>
  </si>
  <si>
    <t>ejercicio</t>
  </si>
  <si>
    <t>Entidad</t>
  </si>
  <si>
    <t>Tendencia</t>
  </si>
  <si>
    <t>EMIGDIO RAMIREZ</t>
  </si>
  <si>
    <t>MANUEL VERON DE ASTRADA</t>
  </si>
  <si>
    <t>Matricula CSJ N° 664</t>
  </si>
  <si>
    <t xml:space="preserve">      - Utilidad antes de Impuesto a la Renta</t>
  </si>
  <si>
    <t xml:space="preserve">      - Impuesto a la Renta</t>
  </si>
  <si>
    <t>Calificadora Internacional : MOODY´S INVESTORS SERVICE</t>
  </si>
  <si>
    <t>CALIFICACIÓN LOCAL</t>
  </si>
  <si>
    <t>CALIFICACIÓN INTERNACIONAL</t>
  </si>
  <si>
    <t>Nota: La calificación de riesgo no constituye una sugerencia o recomendación para comprar, vender, mantener un determinado valor o</t>
  </si>
  <si>
    <t>realizar una inversión ni un aval o garantía de una inversión y su emisor.</t>
  </si>
  <si>
    <t xml:space="preserve">Presidente </t>
  </si>
  <si>
    <t>Síndico Titular</t>
  </si>
  <si>
    <t>FERNANDO PACIELLO</t>
  </si>
  <si>
    <t>Moneda Local</t>
  </si>
  <si>
    <t>Moneda Extranjera</t>
  </si>
  <si>
    <t xml:space="preserve"> - Diferencias de Cotización de Valores</t>
  </si>
  <si>
    <t>Director - Gerente General</t>
  </si>
  <si>
    <t xml:space="preserve"> - Valores Públicos y Privados</t>
  </si>
  <si>
    <t xml:space="preserve"> - Rentas y Diferencia de Cotización de Valores</t>
  </si>
  <si>
    <t>BANCO BASA SOCIEDAD ANONIMA</t>
  </si>
  <si>
    <t>BANCO BASA S.A.</t>
  </si>
  <si>
    <t>TOTAL    ACTIVO</t>
  </si>
  <si>
    <t xml:space="preserve">y Servicios </t>
  </si>
  <si>
    <t>Gerente Div. Administración, Contabilidad</t>
  </si>
  <si>
    <t>Estable</t>
  </si>
  <si>
    <t>Calificadora Local: Feller Rate Calificadora de Riesgos</t>
  </si>
  <si>
    <t>Dirección: Avda. Gral Santos 487, Asunción, Paraguay. Tel: (595) 21 225485</t>
  </si>
  <si>
    <t>Solvencia</t>
  </si>
  <si>
    <t>Mayor información sobre esta calificación en: www.bancobasa.com.py - www.feller-rate.com.py</t>
  </si>
  <si>
    <t>Otras instituciones financieras</t>
  </si>
  <si>
    <t>Operaciones a liquidar</t>
  </si>
  <si>
    <t>Deudores por productos financieros devengados</t>
  </si>
  <si>
    <t>Préstamos</t>
  </si>
  <si>
    <t>Ganancias por valuación en suspenso</t>
  </si>
  <si>
    <t>Previsiones</t>
  </si>
  <si>
    <t>Sector no financiero</t>
  </si>
  <si>
    <t xml:space="preserve"> </t>
  </si>
  <si>
    <t>AA - py</t>
  </si>
  <si>
    <t>control</t>
  </si>
  <si>
    <t>Ba2   Estable</t>
  </si>
  <si>
    <t>Carlos Bernal</t>
  </si>
  <si>
    <t xml:space="preserve"> 31 - Diciembre - 2020</t>
  </si>
  <si>
    <t>ESTADO DE SITUACIÓN AL 30 DE JUNIO DE 2021</t>
  </si>
  <si>
    <t>div 6 *12</t>
  </si>
  <si>
    <t xml:space="preserve"> 30 - Junio - 2021</t>
  </si>
  <si>
    <r>
      <t xml:space="preserve">Fecha Corte de Seguimiento:   </t>
    </r>
    <r>
      <rPr>
        <b/>
        <sz val="16"/>
        <rFont val="Arial"/>
        <family val="2"/>
      </rPr>
      <t>31 - 03 - 2021</t>
    </r>
  </si>
  <si>
    <r>
      <t>Fecha de calificación o última actualización:</t>
    </r>
    <r>
      <rPr>
        <b/>
        <sz val="16"/>
        <rFont val="Arial"/>
        <family val="2"/>
      </rPr>
      <t xml:space="preserve">   08 - 07 -2021</t>
    </r>
  </si>
  <si>
    <r>
      <t xml:space="preserve">Fecha de Publicación:   </t>
    </r>
    <r>
      <rPr>
        <b/>
        <sz val="16"/>
        <rFont val="Arial"/>
        <family val="2"/>
      </rPr>
      <t>12 - 07 - 2021</t>
    </r>
  </si>
</sst>
</file>

<file path=xl/styles.xml><?xml version="1.0" encoding="utf-8"?>
<styleSheet xmlns="http://schemas.openxmlformats.org/spreadsheetml/2006/main">
  <numFmts count="39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₲&quot;\ #,##0_);\(&quot;₲&quot;\ #,##0\)"/>
    <numFmt numFmtId="165" formatCode="&quot;₲&quot;\ #,##0_);[Red]\(&quot;₲&quot;\ #,##0\)"/>
    <numFmt numFmtId="166" formatCode="&quot;₲&quot;\ #,##0.00_);\(&quot;₲&quot;\ #,##0.00\)"/>
    <numFmt numFmtId="167" formatCode="&quot;₲&quot;\ #,##0.00_);[Red]\(&quot;₲&quot;\ #,##0.00\)"/>
    <numFmt numFmtId="168" formatCode="_(&quot;₲&quot;\ * #,##0_);_(&quot;₲&quot;\ * \(#,##0\);_(&quot;₲&quot;\ * &quot;-&quot;_);_(@_)"/>
    <numFmt numFmtId="169" formatCode="_(* #,##0_);_(* \(#,##0\);_(* &quot;-&quot;_);_(@_)"/>
    <numFmt numFmtId="170" formatCode="_(&quot;₲&quot;\ * #,##0.00_);_(&quot;₲&quot;\ * \(#,##0.00\);_(&quot;₲&quot;\ * &quot;-&quot;??_);_(@_)"/>
    <numFmt numFmtId="171" formatCode="_(* #,##0.00_);_(* \(#,##0.00\);_(* &quot;-&quot;??_);_(@_)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&quot;Gs&quot;\ * #,##0.00_);_(&quot;Gs&quot;\ * \(#,##0.00\);_(&quot;Gs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3C0A]dddd\,\ dd&quot; de &quot;mmmm&quot; de &quot;yyyy"/>
    <numFmt numFmtId="191" formatCode="0.00000"/>
    <numFmt numFmtId="192" formatCode="0.0000"/>
    <numFmt numFmtId="193" formatCode="0.000"/>
    <numFmt numFmtId="194" formatCode="#,##0.0"/>
  </numFmts>
  <fonts count="57">
    <font>
      <sz val="12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6"/>
      <name val="Tahoma"/>
      <family val="2"/>
    </font>
    <font>
      <sz val="16"/>
      <name val="Tahoma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sz val="16"/>
      <color indexed="9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rgb="FFFF0000"/>
      <name val="Arial"/>
      <family val="2"/>
    </font>
    <font>
      <sz val="16"/>
      <color rgb="FFFF0000"/>
      <name val="Arial"/>
      <family val="2"/>
    </font>
    <font>
      <sz val="16"/>
      <color theme="0"/>
      <name val="Arial"/>
      <family val="2"/>
    </font>
    <font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85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2" fontId="1" fillId="0" borderId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51" fillId="0" borderId="0" xfId="0" applyNumberFormat="1" applyFont="1" applyBorder="1" applyAlignment="1">
      <alignment/>
    </xf>
    <xf numFmtId="0" fontId="52" fillId="0" borderId="0" xfId="0" applyNumberFormat="1" applyFont="1" applyBorder="1" applyAlignment="1">
      <alignment/>
    </xf>
    <xf numFmtId="0" fontId="52" fillId="4" borderId="0" xfId="0" applyNumberFormat="1" applyFont="1" applyFill="1" applyBorder="1" applyAlignment="1">
      <alignment/>
    </xf>
    <xf numFmtId="0" fontId="51" fillId="4" borderId="0" xfId="0" applyNumberFormat="1" applyFont="1" applyFill="1" applyBorder="1" applyAlignment="1">
      <alignment/>
    </xf>
    <xf numFmtId="0" fontId="0" fillId="4" borderId="0" xfId="0" applyNumberFormat="1" applyFont="1" applyFill="1" applyBorder="1" applyAlignment="1">
      <alignment/>
    </xf>
    <xf numFmtId="0" fontId="0" fillId="4" borderId="0" xfId="0" applyNumberFormat="1" applyFont="1" applyFill="1" applyBorder="1" applyAlignment="1">
      <alignment horizontal="left"/>
    </xf>
    <xf numFmtId="0" fontId="53" fillId="4" borderId="0" xfId="0" applyNumberFormat="1" applyFont="1" applyFill="1" applyBorder="1" applyAlignment="1">
      <alignment/>
    </xf>
    <xf numFmtId="0" fontId="3" fillId="4" borderId="0" xfId="0" applyNumberFormat="1" applyFont="1" applyFill="1" applyBorder="1" applyAlignment="1">
      <alignment horizontal="left"/>
    </xf>
    <xf numFmtId="0" fontId="3" fillId="4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14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183" fontId="3" fillId="0" borderId="0" xfId="50" applyFont="1" applyFill="1" applyBorder="1" applyAlignment="1">
      <alignment horizontal="left"/>
    </xf>
    <xf numFmtId="3" fontId="3" fillId="0" borderId="16" xfId="0" applyNumberFormat="1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left" vertical="center"/>
    </xf>
    <xf numFmtId="0" fontId="3" fillId="0" borderId="16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left"/>
    </xf>
    <xf numFmtId="3" fontId="3" fillId="0" borderId="16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0" fontId="3" fillId="33" borderId="19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left"/>
    </xf>
    <xf numFmtId="0" fontId="54" fillId="33" borderId="0" xfId="0" applyNumberFormat="1" applyFont="1" applyFill="1" applyBorder="1" applyAlignment="1">
      <alignment horizontal="right"/>
    </xf>
    <xf numFmtId="0" fontId="54" fillId="0" borderId="0" xfId="0" applyNumberFormat="1" applyFont="1" applyBorder="1" applyAlignment="1">
      <alignment horizontal="left"/>
    </xf>
    <xf numFmtId="0" fontId="54" fillId="0" borderId="0" xfId="0" applyNumberFormat="1" applyFont="1" applyBorder="1" applyAlignment="1">
      <alignment/>
    </xf>
    <xf numFmtId="0" fontId="2" fillId="33" borderId="20" xfId="0" applyNumberFormat="1" applyFont="1" applyFill="1" applyBorder="1" applyAlignment="1">
      <alignment horizontal="center" wrapText="1"/>
    </xf>
    <xf numFmtId="0" fontId="55" fillId="33" borderId="0" xfId="0" applyNumberFormat="1" applyFont="1" applyFill="1" applyBorder="1" applyAlignment="1">
      <alignment horizontal="right"/>
    </xf>
    <xf numFmtId="0" fontId="55" fillId="0" borderId="0" xfId="0" applyNumberFormat="1" applyFont="1" applyBorder="1" applyAlignment="1">
      <alignment horizontal="left"/>
    </xf>
    <xf numFmtId="0" fontId="3" fillId="0" borderId="1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3" fillId="33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33" borderId="21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left"/>
    </xf>
    <xf numFmtId="3" fontId="2" fillId="0" borderId="20" xfId="0" applyNumberFormat="1" applyFont="1" applyFill="1" applyBorder="1" applyAlignment="1">
      <alignment horizontal="right"/>
    </xf>
    <xf numFmtId="0" fontId="3" fillId="0" borderId="19" xfId="0" applyNumberFormat="1" applyFont="1" applyFill="1" applyBorder="1" applyAlignment="1">
      <alignment horizontal="right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wrapText="1"/>
    </xf>
    <xf numFmtId="4" fontId="3" fillId="0" borderId="20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right"/>
    </xf>
    <xf numFmtId="15" fontId="2" fillId="0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left"/>
    </xf>
    <xf numFmtId="3" fontId="55" fillId="0" borderId="10" xfId="0" applyNumberFormat="1" applyFont="1" applyFill="1" applyBorder="1" applyAlignment="1">
      <alignment horizontal="right"/>
    </xf>
    <xf numFmtId="0" fontId="55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20" xfId="0" applyNumberFormat="1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/>
    </xf>
    <xf numFmtId="0" fontId="54" fillId="33" borderId="10" xfId="0" applyNumberFormat="1" applyFont="1" applyFill="1" applyBorder="1" applyAlignment="1">
      <alignment horizontal="right"/>
    </xf>
    <xf numFmtId="3" fontId="54" fillId="33" borderId="0" xfId="0" applyNumberFormat="1" applyFont="1" applyFill="1" applyBorder="1" applyAlignment="1">
      <alignment horizontal="right"/>
    </xf>
    <xf numFmtId="0" fontId="54" fillId="0" borderId="10" xfId="0" applyNumberFormat="1" applyFont="1" applyFill="1" applyBorder="1" applyAlignment="1">
      <alignment horizontal="right"/>
    </xf>
    <xf numFmtId="3" fontId="54" fillId="0" borderId="10" xfId="0" applyNumberFormat="1" applyFont="1" applyFill="1" applyBorder="1" applyAlignment="1">
      <alignment horizontal="right"/>
    </xf>
    <xf numFmtId="0" fontId="54" fillId="0" borderId="0" xfId="0" applyNumberFormat="1" applyFont="1" applyFill="1" applyBorder="1" applyAlignment="1">
      <alignment horizontal="right"/>
    </xf>
    <xf numFmtId="3" fontId="55" fillId="0" borderId="0" xfId="0" applyNumberFormat="1" applyFont="1" applyFill="1" applyBorder="1" applyAlignment="1">
      <alignment/>
    </xf>
    <xf numFmtId="4" fontId="51" fillId="0" borderId="0" xfId="0" applyNumberFormat="1" applyFont="1" applyBorder="1" applyAlignment="1">
      <alignment horizontal="left"/>
    </xf>
    <xf numFmtId="0" fontId="2" fillId="33" borderId="19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right"/>
    </xf>
    <xf numFmtId="3" fontId="52" fillId="0" borderId="0" xfId="0" applyNumberFormat="1" applyFont="1" applyFill="1" applyBorder="1" applyAlignment="1">
      <alignment/>
    </xf>
    <xf numFmtId="4" fontId="52" fillId="0" borderId="0" xfId="0" applyNumberFormat="1" applyFont="1" applyFill="1" applyBorder="1" applyAlignment="1">
      <alignment/>
    </xf>
    <xf numFmtId="183" fontId="52" fillId="0" borderId="0" xfId="0" applyNumberFormat="1" applyFont="1" applyFill="1" applyBorder="1" applyAlignment="1">
      <alignment/>
    </xf>
    <xf numFmtId="3" fontId="52" fillId="0" borderId="0" xfId="0" applyNumberFormat="1" applyFont="1" applyBorder="1" applyAlignment="1">
      <alignment/>
    </xf>
    <xf numFmtId="183" fontId="56" fillId="0" borderId="0" xfId="50" applyFont="1" applyBorder="1" applyAlignment="1">
      <alignment/>
    </xf>
    <xf numFmtId="183" fontId="56" fillId="0" borderId="0" xfId="50" applyFont="1" applyFill="1" applyBorder="1" applyAlignment="1">
      <alignment/>
    </xf>
    <xf numFmtId="3" fontId="55" fillId="33" borderId="0" xfId="0" applyNumberFormat="1" applyFont="1" applyFill="1" applyBorder="1" applyAlignment="1">
      <alignment horizontal="right"/>
    </xf>
    <xf numFmtId="4" fontId="55" fillId="0" borderId="0" xfId="0" applyNumberFormat="1" applyFont="1" applyBorder="1" applyAlignment="1">
      <alignment horizontal="center"/>
    </xf>
    <xf numFmtId="3" fontId="52" fillId="0" borderId="0" xfId="0" applyNumberFormat="1" applyFont="1" applyFill="1" applyBorder="1" applyAlignment="1">
      <alignment horizontal="right"/>
    </xf>
    <xf numFmtId="0" fontId="55" fillId="0" borderId="0" xfId="0" applyNumberFormat="1" applyFont="1" applyBorder="1" applyAlignment="1">
      <alignment horizontal="center"/>
    </xf>
    <xf numFmtId="0" fontId="52" fillId="0" borderId="0" xfId="0" applyNumberFormat="1" applyFont="1" applyFill="1" applyBorder="1" applyAlignment="1">
      <alignment horizontal="center"/>
    </xf>
    <xf numFmtId="0" fontId="52" fillId="0" borderId="0" xfId="0" applyNumberFormat="1" applyFont="1" applyBorder="1" applyAlignment="1">
      <alignment horizontal="center"/>
    </xf>
    <xf numFmtId="0" fontId="52" fillId="0" borderId="0" xfId="0" applyNumberFormat="1" applyFont="1" applyFill="1" applyBorder="1" applyAlignment="1">
      <alignment horizontal="right"/>
    </xf>
    <xf numFmtId="4" fontId="52" fillId="0" borderId="0" xfId="0" applyNumberFormat="1" applyFont="1" applyBorder="1" applyAlignment="1">
      <alignment horizontal="center"/>
    </xf>
    <xf numFmtId="2" fontId="52" fillId="0" borderId="0" xfId="0" applyNumberFormat="1" applyFont="1" applyFill="1" applyBorder="1" applyAlignment="1">
      <alignment horizontal="center"/>
    </xf>
    <xf numFmtId="0" fontId="52" fillId="0" borderId="0" xfId="0" applyNumberFormat="1" applyFont="1" applyBorder="1" applyAlignment="1">
      <alignment horizontal="left"/>
    </xf>
    <xf numFmtId="0" fontId="52" fillId="33" borderId="0" xfId="0" applyNumberFormat="1" applyFont="1" applyFill="1" applyBorder="1" applyAlignment="1">
      <alignment horizontal="right"/>
    </xf>
    <xf numFmtId="0" fontId="3" fillId="0" borderId="19" xfId="0" applyNumberFormat="1" applyFont="1" applyFill="1" applyBorder="1" applyAlignment="1">
      <alignment/>
    </xf>
    <xf numFmtId="0" fontId="2" fillId="0" borderId="22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 wrapText="1"/>
    </xf>
    <xf numFmtId="0" fontId="3" fillId="0" borderId="20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/>
    </xf>
    <xf numFmtId="0" fontId="3" fillId="0" borderId="25" xfId="0" applyNumberFormat="1" applyFont="1" applyFill="1" applyBorder="1" applyAlignment="1">
      <alignment/>
    </xf>
    <xf numFmtId="0" fontId="3" fillId="0" borderId="26" xfId="0" applyNumberFormat="1" applyFont="1" applyFill="1" applyBorder="1" applyAlignment="1">
      <alignment/>
    </xf>
    <xf numFmtId="0" fontId="3" fillId="0" borderId="27" xfId="0" applyNumberFormat="1" applyFont="1" applyFill="1" applyBorder="1" applyAlignment="1">
      <alignment/>
    </xf>
    <xf numFmtId="0" fontId="3" fillId="0" borderId="2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3" fillId="0" borderId="30" xfId="0" applyNumberFormat="1" applyFont="1" applyFill="1" applyBorder="1" applyAlignment="1">
      <alignment horizontal="right"/>
    </xf>
    <xf numFmtId="0" fontId="3" fillId="0" borderId="16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54" fillId="0" borderId="0" xfId="0" applyNumberFormat="1" applyFont="1" applyFill="1" applyBorder="1" applyAlignment="1">
      <alignment horizontal="left"/>
    </xf>
    <xf numFmtId="0" fontId="54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0" fontId="2" fillId="33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/>
    </xf>
    <xf numFmtId="0" fontId="3" fillId="0" borderId="33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34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2" fillId="0" borderId="34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left"/>
    </xf>
    <xf numFmtId="0" fontId="2" fillId="0" borderId="35" xfId="0" applyNumberFormat="1" applyFont="1" applyFill="1" applyBorder="1" applyAlignment="1">
      <alignment horizontal="center"/>
    </xf>
    <xf numFmtId="0" fontId="2" fillId="0" borderId="36" xfId="0" applyNumberFormat="1" applyFont="1" applyFill="1" applyBorder="1" applyAlignment="1">
      <alignment horizontal="center"/>
    </xf>
    <xf numFmtId="0" fontId="2" fillId="0" borderId="37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83" fontId="3" fillId="0" borderId="14" xfId="50" applyFont="1" applyFill="1" applyBorder="1" applyAlignment="1">
      <alignment horizontal="right"/>
    </xf>
    <xf numFmtId="183" fontId="3" fillId="0" borderId="0" xfId="50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14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183" fontId="2" fillId="0" borderId="35" xfId="50" applyFont="1" applyFill="1" applyBorder="1" applyAlignment="1">
      <alignment horizontal="right"/>
    </xf>
    <xf numFmtId="183" fontId="2" fillId="0" borderId="37" xfId="5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3" fontId="2" fillId="0" borderId="35" xfId="0" applyNumberFormat="1" applyFont="1" applyFill="1" applyBorder="1" applyAlignment="1">
      <alignment horizontal="right"/>
    </xf>
    <xf numFmtId="3" fontId="2" fillId="0" borderId="37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27</xdr:row>
      <xdr:rowOff>142875</xdr:rowOff>
    </xdr:from>
    <xdr:to>
      <xdr:col>5</xdr:col>
      <xdr:colOff>1695450</xdr:colOff>
      <xdr:row>32</xdr:row>
      <xdr:rowOff>142875</xdr:rowOff>
    </xdr:to>
    <xdr:sp>
      <xdr:nvSpPr>
        <xdr:cNvPr id="1" name="2 Conector recto"/>
        <xdr:cNvSpPr>
          <a:spLocks/>
        </xdr:cNvSpPr>
      </xdr:nvSpPr>
      <xdr:spPr>
        <a:xfrm>
          <a:off x="638175" y="4152900"/>
          <a:ext cx="7781925" cy="1285875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anchini\Desktop\Manchini\cierre%202020\03\202003%20bcp%20BalanceAnalitDiar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ANCH~1\AppData\Local\Temp\notes90C43B\RES%201%20-%20PLANILLAS%20CARTERA%20CREDITICIA%20AL%2020200331%20(2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ES%201%20-%20PLANILLAS%20CARTERA%20CREDITICIA%20AL%2020200930%20(2)-RESUMEN%20PUBLICACION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ncoamambay.local\casa%20matriz\Tesoreria%20Institucional\Contabilidad\Contabilidad%20General\CIERRE%20CONTABLE\cierre%202021\03\202103%20BCP%20Bala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</sheetNames>
    <sheetDataSet>
      <sheetData sheetId="0">
        <row r="436">
          <cell r="J436">
            <v>1015630208713</v>
          </cell>
        </row>
        <row r="531">
          <cell r="J531">
            <v>983656712965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GD1"/>
      <sheetName val="GD1a"/>
      <sheetName val="GD1b"/>
      <sheetName val="GD2"/>
      <sheetName val="GD3"/>
      <sheetName val="GD4"/>
      <sheetName val="GD5"/>
      <sheetName val="GD6"/>
      <sheetName val="PYMES"/>
      <sheetName val="DPC"/>
      <sheetName val="DPV"/>
      <sheetName val="MCR"/>
      <sheetName val="CUADRATURA"/>
      <sheetName val="CV AJUSTES"/>
      <sheetName val="Balance 20200331"/>
      <sheetName val="Blce Analit Consolid 20200331"/>
    </sheetNames>
    <sheetDataSet>
      <sheetData sheetId="0">
        <row r="27">
          <cell r="J27">
            <v>78832411253.5</v>
          </cell>
        </row>
        <row r="28">
          <cell r="J28">
            <v>5509242186594.5</v>
          </cell>
        </row>
        <row r="35">
          <cell r="J35">
            <v>-8255734949.599396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21">
          <cell r="J21">
            <v>6078444817574.918</v>
          </cell>
        </row>
        <row r="22">
          <cell r="J22">
            <v>10935984573</v>
          </cell>
        </row>
        <row r="23">
          <cell r="J23">
            <v>6067508833001.918</v>
          </cell>
        </row>
        <row r="24">
          <cell r="J24">
            <v>1886997255563.6</v>
          </cell>
        </row>
        <row r="25">
          <cell r="J25">
            <v>4180511577438.318</v>
          </cell>
        </row>
        <row r="26">
          <cell r="J26">
            <v>76585610339.56903</v>
          </cell>
        </row>
        <row r="27">
          <cell r="J27">
            <v>87521594912.56903</v>
          </cell>
        </row>
        <row r="28">
          <cell r="J28">
            <v>5990923222662.349</v>
          </cell>
        </row>
        <row r="29">
          <cell r="J29">
            <v>531144700027</v>
          </cell>
        </row>
        <row r="30">
          <cell r="J30">
            <v>414781186422.5072</v>
          </cell>
        </row>
        <row r="32">
          <cell r="J32">
            <v>37832352168.996315</v>
          </cell>
        </row>
        <row r="33">
          <cell r="J33">
            <v>125329539831.56534</v>
          </cell>
        </row>
        <row r="34">
          <cell r="J34">
            <v>144675825276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</sheetNames>
    <sheetDataSet>
      <sheetData sheetId="0">
        <row r="378">
          <cell r="J378">
            <v>392130000000</v>
          </cell>
        </row>
        <row r="380">
          <cell r="J380">
            <v>24848472528</v>
          </cell>
        </row>
        <row r="382">
          <cell r="J382">
            <v>234006118005</v>
          </cell>
        </row>
        <row r="384">
          <cell r="J384">
            <v>101858042711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5"/>
  <sheetViews>
    <sheetView showGridLines="0" tabSelected="1" zoomScale="48" zoomScaleNormal="48" zoomScalePageLayoutView="0" workbookViewId="0" topLeftCell="A94">
      <selection activeCell="H90" sqref="H90"/>
    </sheetView>
  </sheetViews>
  <sheetFormatPr defaultColWidth="9.6640625" defaultRowHeight="15"/>
  <cols>
    <col min="1" max="1" width="2.10546875" style="1" customWidth="1"/>
    <col min="2" max="2" width="35.3359375" style="2" customWidth="1"/>
    <col min="3" max="3" width="8.3359375" style="2" customWidth="1"/>
    <col min="4" max="4" width="29.88671875" style="2" customWidth="1"/>
    <col min="5" max="5" width="2.77734375" style="2" customWidth="1"/>
    <col min="6" max="6" width="23.4453125" style="2" customWidth="1"/>
    <col min="7" max="7" width="30.4453125" style="2" customWidth="1"/>
    <col min="8" max="8" width="25.10546875" style="2" customWidth="1"/>
    <col min="9" max="9" width="26.4453125" style="2" customWidth="1"/>
    <col min="10" max="10" width="25.88671875" style="2" customWidth="1"/>
    <col min="11" max="11" width="21.6640625" style="2" customWidth="1"/>
    <col min="12" max="12" width="21.5546875" style="2" customWidth="1"/>
    <col min="13" max="13" width="21.77734375" style="2" customWidth="1"/>
    <col min="14" max="14" width="23.88671875" style="2" customWidth="1"/>
    <col min="15" max="15" width="0.9921875" style="2" customWidth="1"/>
    <col min="16" max="16" width="2.77734375" style="1" customWidth="1"/>
    <col min="17" max="17" width="21.88671875" style="6" customWidth="1"/>
    <col min="18" max="18" width="22.88671875" style="6" customWidth="1"/>
    <col min="19" max="19" width="23.21484375" style="6" customWidth="1"/>
    <col min="20" max="20" width="13.3359375" style="6" bestFit="1" customWidth="1"/>
    <col min="21" max="21" width="9.6640625" style="6" customWidth="1"/>
    <col min="22" max="22" width="17.77734375" style="6" bestFit="1" customWidth="1"/>
    <col min="23" max="16384" width="9.6640625" style="2" customWidth="1"/>
  </cols>
  <sheetData>
    <row r="1" spans="1:22" s="1" customFormat="1" ht="20.25">
      <c r="A1" s="10"/>
      <c r="B1" s="12" t="s">
        <v>44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  <c r="O1" s="9"/>
      <c r="P1" s="9"/>
      <c r="Q1" s="71"/>
      <c r="R1" s="71"/>
      <c r="S1" s="71"/>
      <c r="T1" s="71"/>
      <c r="U1" s="71"/>
      <c r="V1" s="71"/>
    </row>
    <row r="2" spans="1:22" s="1" customFormat="1" ht="26.25">
      <c r="A2" s="10"/>
      <c r="B2" s="149" t="s">
        <v>105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P2" s="9"/>
      <c r="Q2" s="71"/>
      <c r="R2" s="71"/>
      <c r="S2" s="71"/>
      <c r="T2" s="71"/>
      <c r="U2" s="71"/>
      <c r="V2" s="71"/>
    </row>
    <row r="3" spans="1:22" s="1" customFormat="1" ht="26.25">
      <c r="A3" s="10"/>
      <c r="B3" s="149" t="s">
        <v>128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P3" s="9"/>
      <c r="Q3" s="71"/>
      <c r="R3" s="71"/>
      <c r="S3" s="71"/>
      <c r="T3" s="71"/>
      <c r="U3" s="71"/>
      <c r="V3" s="71"/>
    </row>
    <row r="4" spans="1:22" s="1" customFormat="1" ht="20.25">
      <c r="A4" s="10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P4" s="9"/>
      <c r="Q4" s="71"/>
      <c r="R4" s="71"/>
      <c r="S4" s="71"/>
      <c r="T4" s="71"/>
      <c r="U4" s="71"/>
      <c r="V4" s="71"/>
    </row>
    <row r="5" spans="1:22" s="1" customFormat="1" ht="20.25">
      <c r="A5" s="10"/>
      <c r="B5" s="145" t="s">
        <v>1</v>
      </c>
      <c r="C5" s="146"/>
      <c r="D5" s="146"/>
      <c r="E5" s="146"/>
      <c r="F5" s="146"/>
      <c r="G5" s="145" t="s">
        <v>2</v>
      </c>
      <c r="H5" s="147"/>
      <c r="I5" s="145" t="s">
        <v>3</v>
      </c>
      <c r="J5" s="146"/>
      <c r="K5" s="146"/>
      <c r="L5" s="146"/>
      <c r="M5" s="145" t="s">
        <v>2</v>
      </c>
      <c r="N5" s="147"/>
      <c r="P5" s="9"/>
      <c r="Q5" s="71"/>
      <c r="R5" s="71"/>
      <c r="S5" s="71"/>
      <c r="T5" s="71"/>
      <c r="U5" s="71"/>
      <c r="V5" s="71"/>
    </row>
    <row r="6" spans="1:22" s="1" customFormat="1" ht="20.25">
      <c r="A6" s="10"/>
      <c r="B6" s="16"/>
      <c r="C6" s="17"/>
      <c r="D6" s="17"/>
      <c r="E6" s="17"/>
      <c r="F6" s="17"/>
      <c r="G6" s="152"/>
      <c r="H6" s="153"/>
      <c r="I6" s="16"/>
      <c r="J6" s="17"/>
      <c r="K6" s="17"/>
      <c r="L6" s="18"/>
      <c r="M6" s="163"/>
      <c r="N6" s="164"/>
      <c r="P6" s="9"/>
      <c r="Q6" s="71"/>
      <c r="R6" s="71"/>
      <c r="S6" s="71"/>
      <c r="T6" s="71"/>
      <c r="U6" s="71"/>
      <c r="V6" s="71"/>
    </row>
    <row r="7" spans="1:22" s="1" customFormat="1" ht="20.25">
      <c r="A7" s="10"/>
      <c r="B7" s="19" t="s">
        <v>4</v>
      </c>
      <c r="C7" s="14"/>
      <c r="D7" s="14"/>
      <c r="E7" s="14"/>
      <c r="F7" s="14"/>
      <c r="G7" s="150">
        <v>1509266912776</v>
      </c>
      <c r="H7" s="151"/>
      <c r="I7" s="154" t="s">
        <v>5</v>
      </c>
      <c r="J7" s="155"/>
      <c r="K7" s="155"/>
      <c r="L7" s="142"/>
      <c r="M7" s="158">
        <v>1867212674632</v>
      </c>
      <c r="N7" s="159"/>
      <c r="P7" s="9"/>
      <c r="Q7" s="71"/>
      <c r="R7" s="71"/>
      <c r="S7" s="71"/>
      <c r="T7" s="71"/>
      <c r="U7" s="71"/>
      <c r="V7" s="71"/>
    </row>
    <row r="8" spans="1:22" s="1" customFormat="1" ht="20.25">
      <c r="A8" s="10"/>
      <c r="B8" s="19" t="s">
        <v>103</v>
      </c>
      <c r="C8" s="14"/>
      <c r="D8" s="14"/>
      <c r="E8" s="14"/>
      <c r="F8" s="14"/>
      <c r="G8" s="150">
        <v>554695635284</v>
      </c>
      <c r="H8" s="151"/>
      <c r="I8" s="154" t="s">
        <v>6</v>
      </c>
      <c r="J8" s="155"/>
      <c r="K8" s="155"/>
      <c r="L8" s="142"/>
      <c r="M8" s="158">
        <v>6066985214719</v>
      </c>
      <c r="N8" s="159"/>
      <c r="P8" s="9"/>
      <c r="Q8" s="71"/>
      <c r="R8" s="71"/>
      <c r="S8" s="71"/>
      <c r="T8" s="71"/>
      <c r="U8" s="71"/>
      <c r="V8" s="71"/>
    </row>
    <row r="9" spans="1:22" s="1" customFormat="1" ht="20.25">
      <c r="A9" s="10"/>
      <c r="B9" s="19" t="s">
        <v>7</v>
      </c>
      <c r="C9" s="14"/>
      <c r="D9" s="14"/>
      <c r="E9" s="14"/>
      <c r="F9" s="14"/>
      <c r="G9" s="150">
        <v>483902398246</v>
      </c>
      <c r="H9" s="151"/>
      <c r="I9" s="154" t="s">
        <v>8</v>
      </c>
      <c r="J9" s="155"/>
      <c r="K9" s="155"/>
      <c r="L9" s="142"/>
      <c r="M9" s="158">
        <v>43481726551</v>
      </c>
      <c r="N9" s="159"/>
      <c r="P9" s="9"/>
      <c r="Q9" s="71"/>
      <c r="R9" s="71"/>
      <c r="S9" s="71"/>
      <c r="T9" s="71"/>
      <c r="U9" s="71"/>
      <c r="V9" s="71"/>
    </row>
    <row r="10" spans="1:22" s="1" customFormat="1" ht="20.25" hidden="1">
      <c r="A10" s="10"/>
      <c r="B10" s="19" t="s">
        <v>115</v>
      </c>
      <c r="C10" s="15"/>
      <c r="D10" s="14"/>
      <c r="E10" s="14"/>
      <c r="F10" s="22">
        <v>277280746356</v>
      </c>
      <c r="G10" s="150"/>
      <c r="H10" s="151"/>
      <c r="I10" s="19"/>
      <c r="J10" s="14"/>
      <c r="K10" s="14"/>
      <c r="L10" s="20"/>
      <c r="M10" s="158"/>
      <c r="N10" s="159"/>
      <c r="P10" s="9"/>
      <c r="Q10" s="71"/>
      <c r="R10" s="71"/>
      <c r="S10" s="71"/>
      <c r="T10" s="71"/>
      <c r="U10" s="71"/>
      <c r="V10" s="71"/>
    </row>
    <row r="11" spans="1:22" s="1" customFormat="1" ht="20.25" hidden="1">
      <c r="A11" s="10"/>
      <c r="B11" s="19" t="s">
        <v>116</v>
      </c>
      <c r="C11" s="15"/>
      <c r="D11" s="14"/>
      <c r="E11" s="14"/>
      <c r="F11" s="22">
        <v>24876751758</v>
      </c>
      <c r="G11" s="150"/>
      <c r="H11" s="151"/>
      <c r="I11" s="19"/>
      <c r="J11" s="14"/>
      <c r="K11" s="14"/>
      <c r="L11" s="20"/>
      <c r="M11" s="158"/>
      <c r="N11" s="159"/>
      <c r="P11" s="9"/>
      <c r="Q11" s="71"/>
      <c r="R11" s="71"/>
      <c r="S11" s="71"/>
      <c r="T11" s="71"/>
      <c r="U11" s="71"/>
      <c r="V11" s="71"/>
    </row>
    <row r="12" spans="1:22" s="1" customFormat="1" ht="20.25" hidden="1">
      <c r="A12" s="10"/>
      <c r="B12" s="19" t="s">
        <v>117</v>
      </c>
      <c r="C12" s="15"/>
      <c r="D12" s="14"/>
      <c r="E12" s="14"/>
      <c r="F12" s="22">
        <v>12168228469</v>
      </c>
      <c r="G12" s="150"/>
      <c r="H12" s="151"/>
      <c r="I12" s="19"/>
      <c r="J12" s="14"/>
      <c r="K12" s="14"/>
      <c r="L12" s="20"/>
      <c r="M12" s="158"/>
      <c r="N12" s="159"/>
      <c r="P12" s="9"/>
      <c r="Q12" s="71"/>
      <c r="R12" s="71"/>
      <c r="S12" s="71"/>
      <c r="T12" s="71"/>
      <c r="U12" s="71"/>
      <c r="V12" s="71"/>
    </row>
    <row r="13" spans="1:22" s="1" customFormat="1" ht="20.25">
      <c r="A13" s="10"/>
      <c r="B13" s="19" t="s">
        <v>9</v>
      </c>
      <c r="C13" s="15"/>
      <c r="D13" s="14"/>
      <c r="E13" s="14"/>
      <c r="F13" s="22"/>
      <c r="G13" s="150">
        <v>5847787472269</v>
      </c>
      <c r="H13" s="151"/>
      <c r="I13" s="154" t="s">
        <v>10</v>
      </c>
      <c r="J13" s="155"/>
      <c r="K13" s="155"/>
      <c r="L13" s="142"/>
      <c r="M13" s="129">
        <v>30603835061</v>
      </c>
      <c r="N13" s="160"/>
      <c r="P13" s="9"/>
      <c r="Q13" s="71"/>
      <c r="R13" s="71"/>
      <c r="S13" s="71"/>
      <c r="T13" s="71"/>
      <c r="U13" s="71"/>
      <c r="V13" s="71"/>
    </row>
    <row r="14" spans="1:22" s="1" customFormat="1" ht="20.25" hidden="1">
      <c r="A14" s="10"/>
      <c r="B14" s="19" t="s">
        <v>118</v>
      </c>
      <c r="C14" s="15"/>
      <c r="D14" s="14"/>
      <c r="E14" s="14"/>
      <c r="F14" s="22">
        <v>3864451599387</v>
      </c>
      <c r="G14" s="150"/>
      <c r="H14" s="151"/>
      <c r="I14" s="19"/>
      <c r="J14" s="14"/>
      <c r="K14" s="14"/>
      <c r="L14" s="20"/>
      <c r="M14" s="158"/>
      <c r="N14" s="159"/>
      <c r="P14" s="9"/>
      <c r="Q14" s="71"/>
      <c r="R14" s="71"/>
      <c r="S14" s="71"/>
      <c r="T14" s="71"/>
      <c r="U14" s="71"/>
      <c r="V14" s="71"/>
    </row>
    <row r="15" spans="1:22" s="1" customFormat="1" ht="20.25" hidden="1">
      <c r="A15" s="10"/>
      <c r="B15" s="19" t="s">
        <v>116</v>
      </c>
      <c r="C15" s="15"/>
      <c r="D15" s="14"/>
      <c r="E15" s="14"/>
      <c r="F15" s="22">
        <v>527196689379</v>
      </c>
      <c r="G15" s="150"/>
      <c r="H15" s="151"/>
      <c r="I15" s="19"/>
      <c r="J15" s="14"/>
      <c r="K15" s="14"/>
      <c r="L15" s="20"/>
      <c r="M15" s="158"/>
      <c r="N15" s="159"/>
      <c r="P15" s="9"/>
      <c r="Q15" s="71"/>
      <c r="R15" s="71"/>
      <c r="S15" s="71"/>
      <c r="T15" s="71"/>
      <c r="U15" s="71"/>
      <c r="V15" s="71"/>
    </row>
    <row r="16" spans="1:22" s="1" customFormat="1" ht="20.25" hidden="1">
      <c r="A16" s="10"/>
      <c r="B16" s="19" t="s">
        <v>119</v>
      </c>
      <c r="C16" s="15"/>
      <c r="D16" s="14"/>
      <c r="E16" s="14"/>
      <c r="F16" s="22">
        <v>-87538278</v>
      </c>
      <c r="G16" s="150"/>
      <c r="H16" s="151"/>
      <c r="I16" s="19"/>
      <c r="J16" s="14"/>
      <c r="K16" s="14"/>
      <c r="L16" s="20"/>
      <c r="M16" s="158"/>
      <c r="N16" s="159"/>
      <c r="P16" s="9"/>
      <c r="Q16" s="71"/>
      <c r="R16" s="71"/>
      <c r="S16" s="71"/>
      <c r="T16" s="71"/>
      <c r="U16" s="71"/>
      <c r="V16" s="71"/>
    </row>
    <row r="17" spans="1:22" s="1" customFormat="1" ht="20.25" hidden="1">
      <c r="A17" s="10"/>
      <c r="B17" s="19" t="s">
        <v>117</v>
      </c>
      <c r="C17" s="15"/>
      <c r="D17" s="14"/>
      <c r="E17" s="14"/>
      <c r="F17" s="22">
        <v>69989138133</v>
      </c>
      <c r="G17" s="150"/>
      <c r="H17" s="151"/>
      <c r="I17" s="19"/>
      <c r="J17" s="14"/>
      <c r="K17" s="14"/>
      <c r="L17" s="20"/>
      <c r="M17" s="158"/>
      <c r="N17" s="159"/>
      <c r="P17" s="9"/>
      <c r="Q17" s="71"/>
      <c r="R17" s="71"/>
      <c r="S17" s="71"/>
      <c r="T17" s="71"/>
      <c r="U17" s="71"/>
      <c r="V17" s="71"/>
    </row>
    <row r="18" spans="1:22" s="1" customFormat="1" ht="20.25" hidden="1">
      <c r="A18" s="10"/>
      <c r="B18" s="19" t="s">
        <v>120</v>
      </c>
      <c r="C18" s="15"/>
      <c r="D18" s="14"/>
      <c r="E18" s="14"/>
      <c r="F18" s="22">
        <v>-41828643251</v>
      </c>
      <c r="G18" s="150"/>
      <c r="H18" s="151"/>
      <c r="I18" s="19"/>
      <c r="J18" s="14"/>
      <c r="K18" s="14"/>
      <c r="L18" s="20"/>
      <c r="M18" s="129"/>
      <c r="N18" s="160"/>
      <c r="P18" s="9"/>
      <c r="Q18" s="71"/>
      <c r="R18" s="71"/>
      <c r="S18" s="71"/>
      <c r="T18" s="71"/>
      <c r="U18" s="71"/>
      <c r="V18" s="71"/>
    </row>
    <row r="19" spans="1:22" s="1" customFormat="1" ht="20.25">
      <c r="A19" s="10"/>
      <c r="B19" s="19" t="s">
        <v>11</v>
      </c>
      <c r="C19" s="15"/>
      <c r="D19" s="14"/>
      <c r="E19" s="14"/>
      <c r="F19" s="22"/>
      <c r="G19" s="150">
        <v>74039480767</v>
      </c>
      <c r="H19" s="151"/>
      <c r="I19" s="172" t="s">
        <v>12</v>
      </c>
      <c r="J19" s="132"/>
      <c r="K19" s="132"/>
      <c r="L19" s="173"/>
      <c r="M19" s="165">
        <f>SUM(M7:N13)</f>
        <v>8008283450963</v>
      </c>
      <c r="N19" s="166"/>
      <c r="P19" s="9"/>
      <c r="Q19" s="71"/>
      <c r="R19" s="71"/>
      <c r="S19" s="71"/>
      <c r="T19" s="71"/>
      <c r="U19" s="71"/>
      <c r="V19" s="71"/>
    </row>
    <row r="20" spans="1:22" s="1" customFormat="1" ht="20.25">
      <c r="A20" s="10"/>
      <c r="B20" s="19" t="s">
        <v>13</v>
      </c>
      <c r="C20" s="15"/>
      <c r="D20" s="14"/>
      <c r="E20" s="14"/>
      <c r="F20" s="22"/>
      <c r="G20" s="150">
        <v>53431075719</v>
      </c>
      <c r="H20" s="151"/>
      <c r="I20" s="172" t="s">
        <v>14</v>
      </c>
      <c r="J20" s="132"/>
      <c r="K20" s="132"/>
      <c r="L20" s="173"/>
      <c r="M20" s="158"/>
      <c r="N20" s="159"/>
      <c r="P20" s="9"/>
      <c r="Q20" s="71"/>
      <c r="R20" s="71"/>
      <c r="S20" s="71"/>
      <c r="T20" s="71"/>
      <c r="U20" s="71"/>
      <c r="V20" s="71"/>
    </row>
    <row r="21" spans="1:22" s="1" customFormat="1" ht="20.25" hidden="1">
      <c r="A21" s="10"/>
      <c r="B21" s="19" t="s">
        <v>121</v>
      </c>
      <c r="C21" s="15"/>
      <c r="D21" s="14"/>
      <c r="E21" s="14"/>
      <c r="F21" s="22">
        <v>75203928745</v>
      </c>
      <c r="G21" s="150"/>
      <c r="H21" s="151"/>
      <c r="I21" s="24"/>
      <c r="J21" s="14"/>
      <c r="K21" s="14"/>
      <c r="L21" s="20"/>
      <c r="M21" s="158"/>
      <c r="N21" s="159"/>
      <c r="P21" s="9"/>
      <c r="Q21" s="71"/>
      <c r="R21" s="71"/>
      <c r="S21" s="71"/>
      <c r="T21" s="71"/>
      <c r="U21" s="71"/>
      <c r="V21" s="71"/>
    </row>
    <row r="22" spans="1:22" s="1" customFormat="1" ht="20.25" hidden="1">
      <c r="A22" s="10"/>
      <c r="B22" s="19" t="s">
        <v>119</v>
      </c>
      <c r="C22" s="15"/>
      <c r="D22" s="14"/>
      <c r="E22" s="14"/>
      <c r="F22" s="22">
        <v>-114337729</v>
      </c>
      <c r="G22" s="150"/>
      <c r="H22" s="151"/>
      <c r="I22" s="24"/>
      <c r="J22" s="14"/>
      <c r="K22" s="14"/>
      <c r="L22" s="20"/>
      <c r="M22" s="158"/>
      <c r="N22" s="159"/>
      <c r="P22" s="9"/>
      <c r="Q22" s="71"/>
      <c r="R22" s="71"/>
      <c r="S22" s="71"/>
      <c r="T22" s="71"/>
      <c r="U22" s="71"/>
      <c r="V22" s="71"/>
    </row>
    <row r="23" spans="1:22" s="1" customFormat="1" ht="20.25" hidden="1">
      <c r="A23" s="10"/>
      <c r="B23" s="19" t="s">
        <v>117</v>
      </c>
      <c r="C23" s="15"/>
      <c r="D23" s="14"/>
      <c r="E23" s="14"/>
      <c r="F23" s="22">
        <v>2363126105</v>
      </c>
      <c r="G23" s="150"/>
      <c r="H23" s="151"/>
      <c r="I23" s="24"/>
      <c r="J23" s="14"/>
      <c r="K23" s="14"/>
      <c r="L23" s="20"/>
      <c r="M23" s="158"/>
      <c r="N23" s="159"/>
      <c r="P23" s="9"/>
      <c r="Q23" s="71"/>
      <c r="R23" s="71"/>
      <c r="S23" s="71"/>
      <c r="T23" s="71"/>
      <c r="U23" s="71"/>
      <c r="V23" s="71"/>
    </row>
    <row r="24" spans="1:22" s="1" customFormat="1" ht="20.25" hidden="1">
      <c r="A24" s="10"/>
      <c r="B24" s="19" t="s">
        <v>120</v>
      </c>
      <c r="C24" s="15"/>
      <c r="D24" s="14"/>
      <c r="E24" s="14"/>
      <c r="F24" s="22">
        <v>-55923741695</v>
      </c>
      <c r="G24" s="150"/>
      <c r="H24" s="151"/>
      <c r="I24" s="24"/>
      <c r="J24" s="14"/>
      <c r="K24" s="14"/>
      <c r="L24" s="20"/>
      <c r="M24" s="158"/>
      <c r="N24" s="159"/>
      <c r="P24" s="9"/>
      <c r="Q24" s="71"/>
      <c r="R24" s="71"/>
      <c r="S24" s="71"/>
      <c r="T24" s="71"/>
      <c r="U24" s="71"/>
      <c r="V24" s="71"/>
    </row>
    <row r="25" spans="1:22" s="1" customFormat="1" ht="20.25">
      <c r="A25" s="10"/>
      <c r="B25" s="19" t="s">
        <v>15</v>
      </c>
      <c r="C25" s="14"/>
      <c r="D25" s="14"/>
      <c r="E25" s="14"/>
      <c r="F25" s="14"/>
      <c r="G25" s="150">
        <v>256268726853</v>
      </c>
      <c r="H25" s="151"/>
      <c r="I25" s="154" t="s">
        <v>16</v>
      </c>
      <c r="J25" s="155"/>
      <c r="K25" s="155"/>
      <c r="L25" s="142"/>
      <c r="M25" s="158">
        <f>+'[4]Sheet0'!$J$378</f>
        <v>392130000000</v>
      </c>
      <c r="N25" s="159"/>
      <c r="P25" s="9"/>
      <c r="Q25" s="71"/>
      <c r="R25" s="71"/>
      <c r="S25" s="71"/>
      <c r="T25" s="71"/>
      <c r="U25" s="71"/>
      <c r="V25" s="71"/>
    </row>
    <row r="26" spans="1:22" s="1" customFormat="1" ht="20.25">
      <c r="A26" s="10"/>
      <c r="B26" s="19" t="s">
        <v>17</v>
      </c>
      <c r="C26" s="14"/>
      <c r="D26" s="14"/>
      <c r="E26" s="14"/>
      <c r="F26" s="14"/>
      <c r="G26" s="150">
        <v>28828748968</v>
      </c>
      <c r="H26" s="151"/>
      <c r="I26" s="154" t="s">
        <v>18</v>
      </c>
      <c r="J26" s="155"/>
      <c r="K26" s="155"/>
      <c r="L26" s="142"/>
      <c r="M26" s="158">
        <f>+'[4]Sheet0'!$J$380</f>
        <v>24848472528</v>
      </c>
      <c r="N26" s="159"/>
      <c r="P26" s="9"/>
      <c r="Q26" s="71"/>
      <c r="R26" s="71"/>
      <c r="S26" s="71"/>
      <c r="T26" s="71"/>
      <c r="U26" s="71"/>
      <c r="V26" s="71"/>
    </row>
    <row r="27" spans="1:22" s="1" customFormat="1" ht="20.25">
      <c r="A27" s="10"/>
      <c r="B27" s="19" t="s">
        <v>19</v>
      </c>
      <c r="C27" s="14"/>
      <c r="D27" s="14"/>
      <c r="E27" s="14"/>
      <c r="F27" s="14"/>
      <c r="G27" s="150">
        <v>11995639441</v>
      </c>
      <c r="H27" s="151"/>
      <c r="I27" s="154" t="s">
        <v>20</v>
      </c>
      <c r="J27" s="155"/>
      <c r="K27" s="155"/>
      <c r="L27" s="142"/>
      <c r="M27" s="158">
        <f>+'[4]Sheet0'!$J$382</f>
        <v>234006118005</v>
      </c>
      <c r="N27" s="159"/>
      <c r="P27" s="9"/>
      <c r="Q27" s="71"/>
      <c r="R27" s="71"/>
      <c r="S27" s="71"/>
      <c r="T27" s="71"/>
      <c r="U27" s="71"/>
      <c r="V27" s="71"/>
    </row>
    <row r="28" spans="1:22" s="1" customFormat="1" ht="20.25">
      <c r="A28" s="10"/>
      <c r="B28" s="19"/>
      <c r="C28" s="14"/>
      <c r="D28" s="14"/>
      <c r="E28" s="14"/>
      <c r="F28" s="14"/>
      <c r="G28" s="150"/>
      <c r="H28" s="151"/>
      <c r="I28" s="154" t="s">
        <v>21</v>
      </c>
      <c r="J28" s="155"/>
      <c r="K28" s="155"/>
      <c r="L28" s="142"/>
      <c r="M28" s="158">
        <f>+'[4]Sheet0'!$J$384</f>
        <v>101858042711</v>
      </c>
      <c r="N28" s="159"/>
      <c r="P28" s="9"/>
      <c r="Q28" s="71"/>
      <c r="R28" s="71"/>
      <c r="S28" s="71"/>
      <c r="T28" s="71"/>
      <c r="U28" s="71"/>
      <c r="V28" s="71"/>
    </row>
    <row r="29" spans="1:22" s="1" customFormat="1" ht="20.25">
      <c r="A29" s="10"/>
      <c r="B29" s="19"/>
      <c r="C29" s="14"/>
      <c r="D29" s="14"/>
      <c r="E29" s="14"/>
      <c r="F29" s="14"/>
      <c r="G29" s="156"/>
      <c r="H29" s="157"/>
      <c r="I29" s="154" t="s">
        <v>22</v>
      </c>
      <c r="J29" s="155"/>
      <c r="K29" s="155"/>
      <c r="L29" s="142"/>
      <c r="M29" s="158">
        <v>59090006116</v>
      </c>
      <c r="N29" s="159"/>
      <c r="P29" s="9"/>
      <c r="Q29" s="82"/>
      <c r="R29" s="82"/>
      <c r="S29" s="71"/>
      <c r="T29" s="71"/>
      <c r="U29" s="71"/>
      <c r="V29" s="71"/>
    </row>
    <row r="30" spans="1:22" s="1" customFormat="1" ht="20.25">
      <c r="A30" s="10"/>
      <c r="B30" s="19"/>
      <c r="C30" s="14"/>
      <c r="D30" s="14"/>
      <c r="E30" s="14"/>
      <c r="F30" s="14"/>
      <c r="G30" s="156"/>
      <c r="H30" s="157"/>
      <c r="I30" s="19" t="s">
        <v>89</v>
      </c>
      <c r="J30" s="14"/>
      <c r="K30" s="14"/>
      <c r="L30" s="53">
        <f>+M29+L31</f>
        <v>60054006116</v>
      </c>
      <c r="M30" s="158"/>
      <c r="N30" s="159"/>
      <c r="P30" s="9"/>
      <c r="Q30" s="71"/>
      <c r="R30" s="71"/>
      <c r="S30" s="71"/>
      <c r="T30" s="71"/>
      <c r="U30" s="71"/>
      <c r="V30" s="71"/>
    </row>
    <row r="31" spans="1:22" s="1" customFormat="1" ht="20.25">
      <c r="A31" s="10"/>
      <c r="B31" s="19"/>
      <c r="C31" s="14"/>
      <c r="D31" s="14"/>
      <c r="E31" s="14"/>
      <c r="F31" s="14"/>
      <c r="G31" s="156"/>
      <c r="H31" s="157"/>
      <c r="I31" s="19" t="s">
        <v>90</v>
      </c>
      <c r="J31" s="14"/>
      <c r="K31" s="14"/>
      <c r="L31" s="53">
        <v>964000000</v>
      </c>
      <c r="M31" s="129"/>
      <c r="N31" s="160"/>
      <c r="P31" s="9"/>
      <c r="Q31" s="71"/>
      <c r="R31" s="71"/>
      <c r="S31" s="71"/>
      <c r="T31" s="71"/>
      <c r="U31" s="71"/>
      <c r="V31" s="71"/>
    </row>
    <row r="32" spans="1:22" s="1" customFormat="1" ht="20.25">
      <c r="A32" s="10"/>
      <c r="B32" s="19"/>
      <c r="C32" s="14"/>
      <c r="D32" s="14"/>
      <c r="E32" s="14"/>
      <c r="F32" s="14"/>
      <c r="G32" s="156"/>
      <c r="H32" s="157"/>
      <c r="I32" s="25" t="s">
        <v>23</v>
      </c>
      <c r="J32" s="14"/>
      <c r="K32" s="14"/>
      <c r="L32" s="20"/>
      <c r="M32" s="165">
        <f>SUM(M25:N31)</f>
        <v>811932639360</v>
      </c>
      <c r="N32" s="166"/>
      <c r="P32" s="9"/>
      <c r="Q32" s="71"/>
      <c r="R32" s="71"/>
      <c r="S32" s="71"/>
      <c r="T32" s="71"/>
      <c r="U32" s="71"/>
      <c r="V32" s="71"/>
    </row>
    <row r="33" spans="1:22" s="1" customFormat="1" ht="20.25">
      <c r="A33" s="10"/>
      <c r="B33" s="19"/>
      <c r="C33" s="14"/>
      <c r="D33" s="14"/>
      <c r="E33" s="14"/>
      <c r="F33" s="14"/>
      <c r="G33" s="156"/>
      <c r="H33" s="157"/>
      <c r="I33" s="26"/>
      <c r="J33" s="27"/>
      <c r="K33" s="27"/>
      <c r="L33" s="28"/>
      <c r="M33" s="129"/>
      <c r="N33" s="160"/>
      <c r="P33" s="9"/>
      <c r="Q33" s="71"/>
      <c r="R33" s="83"/>
      <c r="S33" s="71"/>
      <c r="T33" s="71"/>
      <c r="U33" s="71"/>
      <c r="V33" s="71"/>
    </row>
    <row r="34" spans="1:22" s="1" customFormat="1" ht="20.25">
      <c r="A34" s="10"/>
      <c r="B34" s="145" t="s">
        <v>107</v>
      </c>
      <c r="C34" s="146"/>
      <c r="D34" s="146"/>
      <c r="E34" s="146"/>
      <c r="F34" s="147"/>
      <c r="G34" s="161">
        <f>SUM(G7:H28)</f>
        <v>8820216090323</v>
      </c>
      <c r="H34" s="162"/>
      <c r="I34" s="146" t="s">
        <v>24</v>
      </c>
      <c r="J34" s="146"/>
      <c r="K34" s="146"/>
      <c r="L34" s="146"/>
      <c r="M34" s="167">
        <f>+M32+M19</f>
        <v>8820216090323</v>
      </c>
      <c r="N34" s="168"/>
      <c r="P34" s="9"/>
      <c r="Q34" s="84"/>
      <c r="R34" s="82"/>
      <c r="S34" s="71"/>
      <c r="T34" s="71"/>
      <c r="U34" s="71"/>
      <c r="V34" s="71"/>
    </row>
    <row r="35" spans="1:22" s="1" customFormat="1" ht="20.25">
      <c r="A35" s="10"/>
      <c r="B35" s="14"/>
      <c r="C35" s="14"/>
      <c r="D35" s="14"/>
      <c r="E35" s="14"/>
      <c r="F35" s="14"/>
      <c r="G35" s="66"/>
      <c r="H35" s="14"/>
      <c r="I35" s="14"/>
      <c r="J35" s="14"/>
      <c r="K35" s="14"/>
      <c r="L35" s="14"/>
      <c r="M35" s="14"/>
      <c r="N35" s="15"/>
      <c r="P35" s="9"/>
      <c r="Q35" s="71"/>
      <c r="R35" s="71"/>
      <c r="S35" s="71"/>
      <c r="T35" s="71"/>
      <c r="U35" s="71"/>
      <c r="V35" s="71"/>
    </row>
    <row r="36" spans="1:22" s="1" customFormat="1" ht="20.25">
      <c r="A36" s="10"/>
      <c r="B36" s="14"/>
      <c r="C36" s="14"/>
      <c r="D36" s="14"/>
      <c r="E36" s="14"/>
      <c r="F36" s="16" t="s">
        <v>25</v>
      </c>
      <c r="G36" s="29"/>
      <c r="H36" s="30"/>
      <c r="I36" s="128">
        <v>645772609403</v>
      </c>
      <c r="J36" s="128"/>
      <c r="K36" s="54"/>
      <c r="L36" s="14"/>
      <c r="M36" s="14"/>
      <c r="N36" s="52"/>
      <c r="P36" s="9"/>
      <c r="Q36" s="71"/>
      <c r="R36" s="71"/>
      <c r="S36" s="71"/>
      <c r="T36" s="71"/>
      <c r="U36" s="71"/>
      <c r="V36" s="71"/>
    </row>
    <row r="37" spans="1:22" s="1" customFormat="1" ht="20.25">
      <c r="A37" s="10"/>
      <c r="B37" s="14"/>
      <c r="C37" s="14"/>
      <c r="D37" s="14"/>
      <c r="E37" s="14"/>
      <c r="F37" s="31" t="s">
        <v>26</v>
      </c>
      <c r="G37" s="23"/>
      <c r="H37" s="32"/>
      <c r="I37" s="129">
        <v>10829949781871</v>
      </c>
      <c r="J37" s="129"/>
      <c r="K37" s="55"/>
      <c r="L37" s="14"/>
      <c r="M37" s="14"/>
      <c r="N37" s="15"/>
      <c r="P37" s="9"/>
      <c r="Q37" s="71"/>
      <c r="R37" s="71"/>
      <c r="S37" s="71"/>
      <c r="T37" s="71"/>
      <c r="U37" s="71"/>
      <c r="V37" s="71"/>
    </row>
    <row r="38" spans="1:22" s="1" customFormat="1" ht="20.25">
      <c r="A38" s="10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  <c r="P38" s="9"/>
      <c r="Q38" s="71"/>
      <c r="R38" s="71"/>
      <c r="S38" s="71"/>
      <c r="T38" s="71"/>
      <c r="U38" s="71"/>
      <c r="V38" s="71"/>
    </row>
    <row r="39" spans="1:22" s="1" customFormat="1" ht="20.25">
      <c r="A39" s="10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/>
      <c r="P39" s="9"/>
      <c r="Q39" s="71"/>
      <c r="R39" s="71"/>
      <c r="S39" s="71"/>
      <c r="T39" s="71"/>
      <c r="U39" s="71"/>
      <c r="V39" s="71"/>
    </row>
    <row r="40" spans="1:22" s="1" customFormat="1" ht="20.25">
      <c r="A40" s="10"/>
      <c r="B40" s="145" t="s">
        <v>27</v>
      </c>
      <c r="C40" s="146"/>
      <c r="D40" s="146"/>
      <c r="E40" s="146"/>
      <c r="F40" s="146"/>
      <c r="G40" s="145" t="s">
        <v>2</v>
      </c>
      <c r="H40" s="147"/>
      <c r="I40" s="145" t="s">
        <v>28</v>
      </c>
      <c r="J40" s="146"/>
      <c r="K40" s="146"/>
      <c r="L40" s="146"/>
      <c r="M40" s="145" t="s">
        <v>2</v>
      </c>
      <c r="N40" s="147"/>
      <c r="P40" s="9"/>
      <c r="Q40" s="71"/>
      <c r="R40" s="71"/>
      <c r="S40" s="71"/>
      <c r="T40" s="71"/>
      <c r="U40" s="71"/>
      <c r="V40" s="71"/>
    </row>
    <row r="41" spans="1:22" s="1" customFormat="1" ht="20.25">
      <c r="A41" s="10"/>
      <c r="B41" s="19"/>
      <c r="C41" s="14"/>
      <c r="D41" s="14"/>
      <c r="E41" s="14"/>
      <c r="F41" s="14"/>
      <c r="G41" s="170"/>
      <c r="H41" s="164"/>
      <c r="I41" s="19"/>
      <c r="J41" s="14"/>
      <c r="K41" s="14"/>
      <c r="L41" s="14"/>
      <c r="M41" s="170"/>
      <c r="N41" s="164"/>
      <c r="P41" s="9"/>
      <c r="Q41" s="71"/>
      <c r="R41" s="71"/>
      <c r="S41" s="71"/>
      <c r="T41" s="71"/>
      <c r="U41" s="71"/>
      <c r="V41" s="71"/>
    </row>
    <row r="42" spans="1:22" s="1" customFormat="1" ht="20.25">
      <c r="A42" s="10"/>
      <c r="B42" s="19" t="s">
        <v>29</v>
      </c>
      <c r="C42" s="14"/>
      <c r="D42" s="14"/>
      <c r="E42" s="14"/>
      <c r="F42" s="14"/>
      <c r="G42" s="169">
        <v>34109833243</v>
      </c>
      <c r="H42" s="159"/>
      <c r="I42" s="19" t="s">
        <v>30</v>
      </c>
      <c r="J42" s="14"/>
      <c r="K42" s="14"/>
      <c r="L42" s="14"/>
      <c r="M42" s="169">
        <v>52360086412</v>
      </c>
      <c r="N42" s="159"/>
      <c r="P42" s="9"/>
      <c r="Q42" s="71"/>
      <c r="R42" s="71"/>
      <c r="S42" s="71"/>
      <c r="T42" s="71"/>
      <c r="U42" s="71"/>
      <c r="V42" s="71"/>
    </row>
    <row r="43" spans="1:22" s="1" customFormat="1" ht="20.25">
      <c r="A43" s="10"/>
      <c r="B43" s="19" t="s">
        <v>31</v>
      </c>
      <c r="C43" s="14"/>
      <c r="D43" s="14"/>
      <c r="E43" s="14"/>
      <c r="F43" s="14"/>
      <c r="G43" s="169">
        <v>107390897410</v>
      </c>
      <c r="H43" s="159"/>
      <c r="I43" s="19" t="s">
        <v>32</v>
      </c>
      <c r="J43" s="14"/>
      <c r="K43" s="14"/>
      <c r="L43" s="14"/>
      <c r="M43" s="169">
        <v>231931274617</v>
      </c>
      <c r="N43" s="159"/>
      <c r="P43" s="9"/>
      <c r="Q43" s="71"/>
      <c r="R43" s="71"/>
      <c r="S43" s="71"/>
      <c r="T43" s="71"/>
      <c r="U43" s="71"/>
      <c r="V43" s="71"/>
    </row>
    <row r="44" spans="1:22" s="1" customFormat="1" ht="20.25">
      <c r="A44" s="10"/>
      <c r="B44" s="19" t="s">
        <v>33</v>
      </c>
      <c r="C44" s="14"/>
      <c r="D44" s="14"/>
      <c r="E44" s="14"/>
      <c r="F44" s="14"/>
      <c r="G44" s="169">
        <v>2976021105473</v>
      </c>
      <c r="H44" s="159"/>
      <c r="I44" s="19" t="s">
        <v>34</v>
      </c>
      <c r="J44" s="14"/>
      <c r="K44" s="14"/>
      <c r="L44" s="14"/>
      <c r="M44" s="169">
        <v>1635382414</v>
      </c>
      <c r="N44" s="159"/>
      <c r="P44" s="9"/>
      <c r="Q44" s="71"/>
      <c r="R44" s="83"/>
      <c r="S44" s="71"/>
      <c r="T44" s="71"/>
      <c r="U44" s="71"/>
      <c r="V44" s="71"/>
    </row>
    <row r="45" spans="1:22" s="1" customFormat="1" ht="20.25">
      <c r="A45" s="10"/>
      <c r="B45" s="19" t="s">
        <v>35</v>
      </c>
      <c r="C45" s="14"/>
      <c r="D45" s="14"/>
      <c r="E45" s="14"/>
      <c r="F45" s="14"/>
      <c r="G45" s="169">
        <v>83103378461</v>
      </c>
      <c r="H45" s="159"/>
      <c r="I45" s="19" t="s">
        <v>36</v>
      </c>
      <c r="J45" s="14"/>
      <c r="K45" s="14"/>
      <c r="L45" s="14"/>
      <c r="M45" s="169">
        <v>2972387927678</v>
      </c>
      <c r="N45" s="159"/>
      <c r="P45" s="9"/>
      <c r="Q45" s="71"/>
      <c r="R45" s="82"/>
      <c r="S45" s="71"/>
      <c r="T45" s="71"/>
      <c r="U45" s="71"/>
      <c r="V45" s="71"/>
    </row>
    <row r="46" spans="1:22" s="1" customFormat="1" ht="20.25">
      <c r="A46" s="10"/>
      <c r="B46" s="19" t="s">
        <v>101</v>
      </c>
      <c r="C46" s="14"/>
      <c r="D46" s="14"/>
      <c r="E46" s="14"/>
      <c r="F46" s="14"/>
      <c r="G46" s="169">
        <v>90910339783</v>
      </c>
      <c r="H46" s="159"/>
      <c r="I46" s="19" t="s">
        <v>104</v>
      </c>
      <c r="J46" s="14"/>
      <c r="K46" s="14"/>
      <c r="L46" s="14"/>
      <c r="M46" s="169">
        <v>84970285951</v>
      </c>
      <c r="N46" s="159"/>
      <c r="P46" s="9"/>
      <c r="Q46" s="71"/>
      <c r="R46" s="71"/>
      <c r="S46" s="71"/>
      <c r="T46" s="71"/>
      <c r="U46" s="71"/>
      <c r="V46" s="71"/>
    </row>
    <row r="47" spans="1:22" s="1" customFormat="1" ht="20.25">
      <c r="A47" s="10"/>
      <c r="B47" s="19" t="s">
        <v>37</v>
      </c>
      <c r="C47" s="14"/>
      <c r="D47" s="14"/>
      <c r="E47" s="14"/>
      <c r="F47" s="14"/>
      <c r="G47" s="169">
        <v>15556454978</v>
      </c>
      <c r="H47" s="159"/>
      <c r="I47" s="19" t="s">
        <v>39</v>
      </c>
      <c r="J47" s="14"/>
      <c r="K47" s="14"/>
      <c r="L47" s="14"/>
      <c r="M47" s="169">
        <v>74350952715</v>
      </c>
      <c r="N47" s="159"/>
      <c r="P47" s="9"/>
      <c r="Q47" s="71"/>
      <c r="R47" s="71"/>
      <c r="S47" s="71"/>
      <c r="T47" s="71"/>
      <c r="U47" s="71"/>
      <c r="V47" s="71"/>
    </row>
    <row r="48" spans="1:22" s="1" customFormat="1" ht="20.25">
      <c r="A48" s="10"/>
      <c r="B48" s="19" t="s">
        <v>38</v>
      </c>
      <c r="C48" s="14"/>
      <c r="D48" s="14"/>
      <c r="E48" s="14"/>
      <c r="F48" s="14"/>
      <c r="G48" s="169">
        <v>674438616647</v>
      </c>
      <c r="H48" s="159"/>
      <c r="I48" s="19" t="s">
        <v>41</v>
      </c>
      <c r="J48" s="14"/>
      <c r="K48" s="14"/>
      <c r="L48" s="14"/>
      <c r="M48" s="169">
        <v>19628582806</v>
      </c>
      <c r="N48" s="159"/>
      <c r="P48" s="9"/>
      <c r="Q48" s="71"/>
      <c r="R48" s="71"/>
      <c r="S48" s="71"/>
      <c r="T48" s="71"/>
      <c r="U48" s="71"/>
      <c r="V48" s="71"/>
    </row>
    <row r="49" spans="1:22" s="1" customFormat="1" ht="20.25">
      <c r="A49" s="10"/>
      <c r="B49" s="19" t="s">
        <v>40</v>
      </c>
      <c r="C49" s="14"/>
      <c r="D49" s="14"/>
      <c r="E49" s="14"/>
      <c r="F49" s="14"/>
      <c r="G49" s="169">
        <v>1443262055</v>
      </c>
      <c r="H49" s="159"/>
      <c r="I49" s="19" t="s">
        <v>42</v>
      </c>
      <c r="J49" s="14"/>
      <c r="K49" s="14"/>
      <c r="L49" s="14"/>
      <c r="M49" s="169">
        <v>586214397376</v>
      </c>
      <c r="N49" s="159"/>
      <c r="P49" s="9"/>
      <c r="Q49" s="71"/>
      <c r="R49" s="71" t="s">
        <v>124</v>
      </c>
      <c r="S49" s="71"/>
      <c r="T49" s="71"/>
      <c r="U49" s="71"/>
      <c r="V49" s="71"/>
    </row>
    <row r="50" spans="1:22" s="1" customFormat="1" ht="20.25">
      <c r="A50" s="10"/>
      <c r="B50" s="19" t="s">
        <v>22</v>
      </c>
      <c r="C50" s="14"/>
      <c r="D50" s="14"/>
      <c r="E50" s="14"/>
      <c r="F50" s="14"/>
      <c r="G50" s="169">
        <f>+M29</f>
        <v>59090006116</v>
      </c>
      <c r="H50" s="159"/>
      <c r="I50" s="19" t="s">
        <v>43</v>
      </c>
      <c r="J50" s="14"/>
      <c r="K50" s="14"/>
      <c r="L50" s="14"/>
      <c r="M50" s="169">
        <v>18585004197</v>
      </c>
      <c r="N50" s="159"/>
      <c r="P50" s="9"/>
      <c r="Q50" s="71"/>
      <c r="R50" s="82">
        <f>+'[1]Sheet0'!$J$531-G52+M29</f>
        <v>-2999317175085</v>
      </c>
      <c r="S50" s="82">
        <f>SUM(G42:H49)</f>
        <v>3982973888050</v>
      </c>
      <c r="T50" s="71"/>
      <c r="U50" s="71"/>
      <c r="V50" s="71"/>
    </row>
    <row r="51" spans="1:22" s="1" customFormat="1" ht="20.25">
      <c r="A51" s="10"/>
      <c r="B51" s="19"/>
      <c r="C51" s="14"/>
      <c r="D51" s="14"/>
      <c r="E51" s="14"/>
      <c r="F51" s="14"/>
      <c r="G51" s="156"/>
      <c r="H51" s="171"/>
      <c r="I51" s="19"/>
      <c r="J51" s="14"/>
      <c r="K51" s="14"/>
      <c r="L51" s="14"/>
      <c r="M51" s="156"/>
      <c r="N51" s="171"/>
      <c r="P51" s="9"/>
      <c r="Q51" s="71"/>
      <c r="R51" s="82">
        <f>+'[1]Sheet0'!$J$436-M52</f>
        <v>-3026433685453</v>
      </c>
      <c r="S51" s="82">
        <f>SUM(M42:N50)</f>
        <v>4042063894166</v>
      </c>
      <c r="T51" s="71"/>
      <c r="U51" s="71"/>
      <c r="V51" s="71"/>
    </row>
    <row r="52" spans="1:22" s="1" customFormat="1" ht="20.25">
      <c r="A52" s="10"/>
      <c r="B52" s="145" t="s">
        <v>45</v>
      </c>
      <c r="C52" s="146"/>
      <c r="D52" s="146"/>
      <c r="E52" s="146"/>
      <c r="F52" s="146"/>
      <c r="G52" s="167">
        <f>SUM(G42:H51)</f>
        <v>4042063894166</v>
      </c>
      <c r="H52" s="168"/>
      <c r="I52" s="145" t="s">
        <v>45</v>
      </c>
      <c r="J52" s="146"/>
      <c r="K52" s="146"/>
      <c r="L52" s="146"/>
      <c r="M52" s="167">
        <f>SUM(M42:N51)</f>
        <v>4042063894166</v>
      </c>
      <c r="N52" s="168"/>
      <c r="P52" s="9"/>
      <c r="Q52" s="82">
        <f>+M52-G52</f>
        <v>0</v>
      </c>
      <c r="R52" s="71"/>
      <c r="S52" s="82">
        <f>+S50-S51</f>
        <v>-59090006116</v>
      </c>
      <c r="T52" s="71"/>
      <c r="U52" s="71"/>
      <c r="V52" s="71"/>
    </row>
    <row r="53" spans="1:22" s="1" customFormat="1" ht="20.25">
      <c r="A53" s="10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5"/>
      <c r="P53" s="9"/>
      <c r="Q53" s="71"/>
      <c r="R53" s="71"/>
      <c r="S53" s="71"/>
      <c r="T53" s="71"/>
      <c r="U53" s="71"/>
      <c r="V53" s="71"/>
    </row>
    <row r="54" spans="1:22" s="1" customFormat="1" ht="20.25">
      <c r="A54" s="10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5"/>
      <c r="P54" s="9"/>
      <c r="Q54" s="71"/>
      <c r="R54" s="71"/>
      <c r="S54" s="71"/>
      <c r="T54" s="71"/>
      <c r="U54" s="71"/>
      <c r="V54" s="71"/>
    </row>
    <row r="55" spans="1:16" ht="20.25">
      <c r="A55" s="10"/>
      <c r="B55" s="132" t="s">
        <v>46</v>
      </c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P55" s="9"/>
    </row>
    <row r="56" spans="1:16" ht="4.5" customHeight="1">
      <c r="A56" s="10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14"/>
      <c r="N56" s="15"/>
      <c r="P56" s="9"/>
    </row>
    <row r="57" spans="1:16" ht="20.25">
      <c r="A57" s="10"/>
      <c r="B57" s="64"/>
      <c r="C57" s="59"/>
      <c r="D57" s="99"/>
      <c r="E57" s="99"/>
      <c r="F57" s="133" t="s">
        <v>47</v>
      </c>
      <c r="G57" s="133"/>
      <c r="H57" s="133"/>
      <c r="I57" s="133"/>
      <c r="J57" s="133"/>
      <c r="K57" s="133"/>
      <c r="L57" s="133"/>
      <c r="M57" s="133"/>
      <c r="N57" s="100" t="s">
        <v>48</v>
      </c>
      <c r="O57" s="3"/>
      <c r="P57" s="9"/>
    </row>
    <row r="58" spans="1:16" ht="20.25">
      <c r="A58" s="10"/>
      <c r="B58" s="47"/>
      <c r="C58" s="56"/>
      <c r="D58" s="15"/>
      <c r="E58" s="15"/>
      <c r="F58" s="101">
        <v>1</v>
      </c>
      <c r="G58" s="101" t="s">
        <v>49</v>
      </c>
      <c r="H58" s="101" t="s">
        <v>50</v>
      </c>
      <c r="I58" s="101">
        <v>2</v>
      </c>
      <c r="J58" s="101">
        <v>3</v>
      </c>
      <c r="K58" s="101">
        <v>4</v>
      </c>
      <c r="L58" s="101">
        <v>5</v>
      </c>
      <c r="M58" s="101">
        <v>6</v>
      </c>
      <c r="N58" s="102" t="s">
        <v>51</v>
      </c>
      <c r="O58" s="4"/>
      <c r="P58" s="9"/>
    </row>
    <row r="59" spans="1:17" ht="20.25">
      <c r="A59" s="10"/>
      <c r="B59" s="103" t="s">
        <v>52</v>
      </c>
      <c r="C59" s="104"/>
      <c r="D59" s="99"/>
      <c r="E59" s="99"/>
      <c r="F59" s="37">
        <v>5403442085922</v>
      </c>
      <c r="G59" s="37">
        <v>527199235285</v>
      </c>
      <c r="H59" s="37">
        <v>304699904928</v>
      </c>
      <c r="I59" s="37">
        <v>28655184683</v>
      </c>
      <c r="J59" s="37">
        <v>73186091478</v>
      </c>
      <c r="K59" s="37">
        <v>6218029616</v>
      </c>
      <c r="L59" s="37">
        <v>2108482857</v>
      </c>
      <c r="M59" s="37">
        <v>84307677928</v>
      </c>
      <c r="N59" s="105">
        <f aca="true" t="shared" si="0" ref="N59:N65">SUM(F59:M59)</f>
        <v>6429816692697</v>
      </c>
      <c r="O59" s="4"/>
      <c r="P59" s="11"/>
      <c r="Q59" s="85">
        <f>+N59-'[3]Hoja1'!J21</f>
        <v>351371875122.08203</v>
      </c>
    </row>
    <row r="60" spans="1:17" ht="20.25">
      <c r="A60" s="10"/>
      <c r="B60" s="106" t="s">
        <v>53</v>
      </c>
      <c r="C60" s="15"/>
      <c r="D60" s="15"/>
      <c r="E60" s="15"/>
      <c r="F60" s="38">
        <v>0</v>
      </c>
      <c r="G60" s="38">
        <v>268616683</v>
      </c>
      <c r="H60" s="38">
        <v>628238390</v>
      </c>
      <c r="I60" s="38">
        <v>251910748</v>
      </c>
      <c r="J60" s="38">
        <v>4365538441</v>
      </c>
      <c r="K60" s="38">
        <v>876234053</v>
      </c>
      <c r="L60" s="38">
        <v>33361627</v>
      </c>
      <c r="M60" s="38">
        <v>10452115786</v>
      </c>
      <c r="N60" s="105">
        <f t="shared" si="0"/>
        <v>16876015728</v>
      </c>
      <c r="O60" s="4"/>
      <c r="P60" s="11"/>
      <c r="Q60" s="85">
        <f>+N60-'[3]Hoja1'!J22</f>
        <v>5940031155</v>
      </c>
    </row>
    <row r="61" spans="1:17" ht="20.25">
      <c r="A61" s="10"/>
      <c r="B61" s="106" t="s">
        <v>54</v>
      </c>
      <c r="C61" s="15"/>
      <c r="D61" s="15"/>
      <c r="E61" s="15"/>
      <c r="F61" s="38">
        <f>+F59-F60</f>
        <v>5403442085922</v>
      </c>
      <c r="G61" s="38">
        <f aca="true" t="shared" si="1" ref="G61:M61">+G59-G60</f>
        <v>526930618602</v>
      </c>
      <c r="H61" s="38">
        <f t="shared" si="1"/>
        <v>304071666538</v>
      </c>
      <c r="I61" s="38">
        <f t="shared" si="1"/>
        <v>28403273935</v>
      </c>
      <c r="J61" s="38">
        <f t="shared" si="1"/>
        <v>68820553037</v>
      </c>
      <c r="K61" s="38">
        <f t="shared" si="1"/>
        <v>5341795563</v>
      </c>
      <c r="L61" s="38">
        <f t="shared" si="1"/>
        <v>2075121230</v>
      </c>
      <c r="M61" s="38">
        <f t="shared" si="1"/>
        <v>73855562142</v>
      </c>
      <c r="N61" s="105">
        <f t="shared" si="0"/>
        <v>6412940676969</v>
      </c>
      <c r="O61" s="4"/>
      <c r="P61" s="11"/>
      <c r="Q61" s="85">
        <f>+N61-'[3]Hoja1'!J23</f>
        <v>345431843967.08203</v>
      </c>
    </row>
    <row r="62" spans="1:17" ht="20.25">
      <c r="A62" s="10"/>
      <c r="B62" s="106" t="s">
        <v>55</v>
      </c>
      <c r="C62" s="15"/>
      <c r="D62" s="15"/>
      <c r="E62" s="15"/>
      <c r="F62" s="38">
        <v>1745535277428</v>
      </c>
      <c r="G62" s="38">
        <v>234809175878</v>
      </c>
      <c r="H62" s="38">
        <v>134097936592</v>
      </c>
      <c r="I62" s="38">
        <v>7134760120</v>
      </c>
      <c r="J62" s="38">
        <v>25323715412</v>
      </c>
      <c r="K62" s="38">
        <v>2628702159</v>
      </c>
      <c r="L62" s="38">
        <v>55602712</v>
      </c>
      <c r="M62" s="38">
        <v>9771345493</v>
      </c>
      <c r="N62" s="105">
        <f t="shared" si="0"/>
        <v>2159356515794</v>
      </c>
      <c r="O62" s="4"/>
      <c r="P62" s="11"/>
      <c r="Q62" s="85">
        <f>+N62-'[3]Hoja1'!J24</f>
        <v>272359260230.3999</v>
      </c>
    </row>
    <row r="63" spans="1:17" ht="20.25">
      <c r="A63" s="10"/>
      <c r="B63" s="106" t="s">
        <v>56</v>
      </c>
      <c r="C63" s="15"/>
      <c r="D63" s="15"/>
      <c r="E63" s="15"/>
      <c r="F63" s="38">
        <f aca="true" t="shared" si="2" ref="F63:M63">+F61-F62</f>
        <v>3657906808494</v>
      </c>
      <c r="G63" s="38">
        <f t="shared" si="2"/>
        <v>292121442724</v>
      </c>
      <c r="H63" s="38">
        <f t="shared" si="2"/>
        <v>169973729946</v>
      </c>
      <c r="I63" s="38">
        <f t="shared" si="2"/>
        <v>21268513815</v>
      </c>
      <c r="J63" s="38">
        <f t="shared" si="2"/>
        <v>43496837625</v>
      </c>
      <c r="K63" s="38">
        <f t="shared" si="2"/>
        <v>2713093404</v>
      </c>
      <c r="L63" s="38">
        <f t="shared" si="2"/>
        <v>2019518518</v>
      </c>
      <c r="M63" s="38">
        <f t="shared" si="2"/>
        <v>64084216649</v>
      </c>
      <c r="N63" s="105">
        <f t="shared" si="0"/>
        <v>4253584161175</v>
      </c>
      <c r="O63" s="4"/>
      <c r="P63" s="11"/>
      <c r="Q63" s="85">
        <f>+N63-'[3]Hoja1'!J25</f>
        <v>73072583736.68213</v>
      </c>
    </row>
    <row r="64" spans="1:17" ht="20.25">
      <c r="A64" s="10"/>
      <c r="B64" s="107" t="s">
        <v>57</v>
      </c>
      <c r="C64" s="108"/>
      <c r="D64" s="15"/>
      <c r="E64" s="15"/>
      <c r="F64" s="38">
        <v>2130966352</v>
      </c>
      <c r="G64" s="38">
        <v>2552965929</v>
      </c>
      <c r="H64" s="38">
        <v>2322332576</v>
      </c>
      <c r="I64" s="38">
        <v>1281202850</v>
      </c>
      <c r="J64" s="38">
        <v>10595060588</v>
      </c>
      <c r="K64" s="38">
        <v>1461359822</v>
      </c>
      <c r="L64" s="38">
        <v>1506386026</v>
      </c>
      <c r="M64" s="38">
        <v>63482030931</v>
      </c>
      <c r="N64" s="105">
        <f t="shared" si="0"/>
        <v>85332305074</v>
      </c>
      <c r="O64" s="4"/>
      <c r="P64" s="11"/>
      <c r="Q64" s="85">
        <f>+N64-'[3]Hoja1'!J26</f>
        <v>8746694734.43097</v>
      </c>
    </row>
    <row r="65" spans="1:18" ht="20.25">
      <c r="A65" s="10"/>
      <c r="B65" s="109" t="s">
        <v>58</v>
      </c>
      <c r="C65" s="110"/>
      <c r="D65" s="99"/>
      <c r="E65" s="111"/>
      <c r="F65" s="37">
        <v>2130966352</v>
      </c>
      <c r="G65" s="37">
        <v>2821582612</v>
      </c>
      <c r="H65" s="37">
        <v>2950570966</v>
      </c>
      <c r="I65" s="37">
        <v>1533113598</v>
      </c>
      <c r="J65" s="37">
        <v>14960598999</v>
      </c>
      <c r="K65" s="37">
        <v>2337593875</v>
      </c>
      <c r="L65" s="37">
        <v>1539747653</v>
      </c>
      <c r="M65" s="37">
        <v>73934146717</v>
      </c>
      <c r="N65" s="112">
        <f t="shared" si="0"/>
        <v>102208320772</v>
      </c>
      <c r="O65" s="4"/>
      <c r="P65" s="11"/>
      <c r="Q65" s="85">
        <f>+N65-'[3]Hoja1'!J27</f>
        <v>14686725859.43097</v>
      </c>
      <c r="R65" s="85">
        <f>+N65-'[2]RESUMEN'!$J$27</f>
        <v>23375909518.5</v>
      </c>
    </row>
    <row r="66" spans="1:18" ht="20.25">
      <c r="A66" s="10"/>
      <c r="B66" s="103" t="s">
        <v>59</v>
      </c>
      <c r="C66" s="104"/>
      <c r="D66" s="99"/>
      <c r="E66" s="113"/>
      <c r="F66" s="30"/>
      <c r="G66" s="30"/>
      <c r="H66" s="30"/>
      <c r="I66" s="29"/>
      <c r="J66" s="29"/>
      <c r="K66" s="29"/>
      <c r="L66" s="29"/>
      <c r="M66" s="39"/>
      <c r="N66" s="112">
        <f>+N59-N65</f>
        <v>6327608371925</v>
      </c>
      <c r="O66" s="4"/>
      <c r="P66" s="11"/>
      <c r="Q66" s="85">
        <f>+N66-'[3]Hoja1'!J28</f>
        <v>336685149262.65137</v>
      </c>
      <c r="R66" s="85">
        <f>+N66-'[2]RESUMEN'!$J$28</f>
        <v>818366185330.5</v>
      </c>
    </row>
    <row r="67" spans="1:18" ht="20.25">
      <c r="A67" s="10"/>
      <c r="B67" s="134" t="s">
        <v>60</v>
      </c>
      <c r="C67" s="134"/>
      <c r="D67" s="15"/>
      <c r="E67" s="15"/>
      <c r="F67" s="114"/>
      <c r="G67" s="114"/>
      <c r="H67" s="114"/>
      <c r="I67" s="21"/>
      <c r="J67" s="21"/>
      <c r="K67" s="21"/>
      <c r="L67" s="21"/>
      <c r="M67" s="21"/>
      <c r="N67" s="105">
        <v>40583246749</v>
      </c>
      <c r="O67" s="4"/>
      <c r="P67" s="11"/>
      <c r="Q67" s="85">
        <f>+N67-'[3]Hoja1'!J29</f>
        <v>-490561453278</v>
      </c>
      <c r="R67" s="85"/>
    </row>
    <row r="68" spans="1:20" ht="20.25">
      <c r="A68" s="10"/>
      <c r="B68" s="134" t="s">
        <v>61</v>
      </c>
      <c r="C68" s="134"/>
      <c r="D68" s="15"/>
      <c r="E68" s="15"/>
      <c r="F68" s="114"/>
      <c r="G68" s="114"/>
      <c r="H68" s="114"/>
      <c r="I68" s="21"/>
      <c r="J68" s="21"/>
      <c r="K68" s="21"/>
      <c r="L68" s="21"/>
      <c r="M68" s="21"/>
      <c r="N68" s="105">
        <v>142314781834</v>
      </c>
      <c r="O68" s="4"/>
      <c r="P68" s="11"/>
      <c r="Q68" s="85">
        <f>+N68-'[3]Hoja1'!J30</f>
        <v>-272466404588.5072</v>
      </c>
      <c r="R68" s="85"/>
      <c r="S68" s="85"/>
      <c r="T68" s="85"/>
    </row>
    <row r="69" spans="1:17" ht="20.25">
      <c r="A69" s="10"/>
      <c r="B69" s="106" t="s">
        <v>62</v>
      </c>
      <c r="C69" s="15"/>
      <c r="D69" s="15"/>
      <c r="E69" s="15"/>
      <c r="F69" s="114"/>
      <c r="G69" s="114"/>
      <c r="H69" s="114"/>
      <c r="I69" s="21"/>
      <c r="J69" s="21"/>
      <c r="K69" s="21"/>
      <c r="L69" s="21"/>
      <c r="M69" s="21"/>
      <c r="N69" s="115">
        <v>152226397838</v>
      </c>
      <c r="O69" s="4"/>
      <c r="P69" s="11"/>
      <c r="Q69" s="85">
        <f>+'[3]Hoja1'!$J$34</f>
        <v>144675825276</v>
      </c>
    </row>
    <row r="70" spans="1:20" ht="20.25">
      <c r="A70" s="10"/>
      <c r="B70" s="135" t="s">
        <v>63</v>
      </c>
      <c r="C70" s="135"/>
      <c r="D70" s="15"/>
      <c r="E70" s="116"/>
      <c r="F70" s="32"/>
      <c r="G70" s="32"/>
      <c r="H70" s="32"/>
      <c r="I70" s="23"/>
      <c r="J70" s="23"/>
      <c r="K70" s="23"/>
      <c r="L70" s="23"/>
      <c r="M70" s="117"/>
      <c r="N70" s="118">
        <f>N68-N69</f>
        <v>-9911616004</v>
      </c>
      <c r="O70" s="4"/>
      <c r="P70" s="11"/>
      <c r="Q70" s="85">
        <f>+N70-'[3]Hoja1'!J32</f>
        <v>-47743968172.996315</v>
      </c>
      <c r="R70" s="85">
        <f>+N70-'[2]RESUMEN'!$J$35</f>
        <v>-1655881054.4006042</v>
      </c>
      <c r="T70" s="85"/>
    </row>
    <row r="71" spans="1:17" ht="6.75" customHeight="1">
      <c r="A71" s="10"/>
      <c r="B71" s="59"/>
      <c r="C71" s="59"/>
      <c r="D71" s="59"/>
      <c r="E71" s="56"/>
      <c r="F71" s="56"/>
      <c r="G71" s="56"/>
      <c r="H71" s="56"/>
      <c r="I71" s="56"/>
      <c r="J71" s="56"/>
      <c r="K71" s="56"/>
      <c r="L71" s="56"/>
      <c r="M71" s="14"/>
      <c r="N71" s="15"/>
      <c r="P71" s="9"/>
      <c r="Q71" s="85">
        <f>+N71-'[3]Hoja1'!J33</f>
        <v>-125329539831.56534</v>
      </c>
    </row>
    <row r="72" spans="1:16" ht="20.25">
      <c r="A72" s="10"/>
      <c r="B72" s="119" t="s">
        <v>64</v>
      </c>
      <c r="C72" s="119"/>
      <c r="D72" s="56"/>
      <c r="E72" s="56"/>
      <c r="F72" s="56"/>
      <c r="G72" s="56"/>
      <c r="H72" s="56"/>
      <c r="I72" s="56"/>
      <c r="J72" s="56"/>
      <c r="K72" s="76"/>
      <c r="L72" s="76"/>
      <c r="M72" s="120"/>
      <c r="N72" s="121"/>
      <c r="O72" s="5"/>
      <c r="P72" s="8"/>
    </row>
    <row r="73" spans="1:16" ht="20.25">
      <c r="A73" s="10"/>
      <c r="B73" s="119" t="s">
        <v>65</v>
      </c>
      <c r="C73" s="119"/>
      <c r="D73" s="56"/>
      <c r="E73" s="56"/>
      <c r="F73" s="56"/>
      <c r="G73" s="56"/>
      <c r="H73" s="56"/>
      <c r="I73" s="56"/>
      <c r="J73" s="56"/>
      <c r="K73" s="76"/>
      <c r="L73" s="76"/>
      <c r="M73" s="120"/>
      <c r="N73" s="121"/>
      <c r="O73" s="5"/>
      <c r="P73" s="8"/>
    </row>
    <row r="74" spans="1:16" ht="20.25">
      <c r="A74" s="10"/>
      <c r="B74" s="40"/>
      <c r="C74" s="40"/>
      <c r="D74" s="33"/>
      <c r="E74" s="33"/>
      <c r="F74" s="33"/>
      <c r="G74" s="33"/>
      <c r="H74" s="33"/>
      <c r="I74" s="33"/>
      <c r="J74" s="33"/>
      <c r="K74" s="41"/>
      <c r="L74" s="41"/>
      <c r="M74" s="42"/>
      <c r="N74" s="43"/>
      <c r="O74" s="5"/>
      <c r="P74" s="8"/>
    </row>
    <row r="75" spans="1:16" ht="20.25">
      <c r="A75" s="9"/>
      <c r="B75" s="34"/>
      <c r="C75" s="34"/>
      <c r="D75" s="136" t="s">
        <v>66</v>
      </c>
      <c r="E75" s="136"/>
      <c r="F75" s="136"/>
      <c r="G75" s="136"/>
      <c r="H75" s="136"/>
      <c r="I75" s="136"/>
      <c r="J75" s="136"/>
      <c r="K75" s="41"/>
      <c r="L75" s="41"/>
      <c r="M75" s="41"/>
      <c r="N75" s="42"/>
      <c r="O75" s="5"/>
      <c r="P75" s="8"/>
    </row>
    <row r="76" spans="1:16" ht="6.75" customHeight="1">
      <c r="A76" s="9"/>
      <c r="B76" s="34"/>
      <c r="C76" s="34"/>
      <c r="D76" s="33"/>
      <c r="E76" s="33"/>
      <c r="F76" s="33"/>
      <c r="G76" s="33"/>
      <c r="H76" s="33"/>
      <c r="I76" s="33"/>
      <c r="J76" s="33"/>
      <c r="K76" s="41"/>
      <c r="L76" s="41"/>
      <c r="M76" s="41"/>
      <c r="N76" s="42"/>
      <c r="O76" s="5"/>
      <c r="P76" s="8"/>
    </row>
    <row r="77" spans="1:22" ht="40.5">
      <c r="A77" s="9"/>
      <c r="B77" s="34"/>
      <c r="C77" s="34"/>
      <c r="D77" s="51" t="s">
        <v>67</v>
      </c>
      <c r="E77" s="79"/>
      <c r="F77" s="36"/>
      <c r="G77" s="44" t="s">
        <v>68</v>
      </c>
      <c r="H77" s="130" t="s">
        <v>69</v>
      </c>
      <c r="I77" s="130"/>
      <c r="J77" s="44" t="s">
        <v>70</v>
      </c>
      <c r="K77" s="72"/>
      <c r="L77" s="41"/>
      <c r="M77" s="73"/>
      <c r="N77" s="42"/>
      <c r="O77" s="5"/>
      <c r="P77" s="8"/>
      <c r="V77" s="86"/>
    </row>
    <row r="78" spans="1:22" ht="40.5" customHeight="1">
      <c r="A78" s="9"/>
      <c r="B78" s="34"/>
      <c r="C78" s="34"/>
      <c r="D78" s="47"/>
      <c r="E78" s="56"/>
      <c r="F78" s="56"/>
      <c r="G78" s="65" t="s">
        <v>127</v>
      </c>
      <c r="H78" s="70" t="s">
        <v>71</v>
      </c>
      <c r="I78" s="70" t="s">
        <v>72</v>
      </c>
      <c r="J78" s="65" t="s">
        <v>130</v>
      </c>
      <c r="K78" s="74"/>
      <c r="L78" s="41"/>
      <c r="M78" s="41"/>
      <c r="N78" s="42"/>
      <c r="O78" s="5"/>
      <c r="P78" s="8"/>
      <c r="V78" s="86"/>
    </row>
    <row r="79" spans="1:22" ht="20.25">
      <c r="A79" s="9"/>
      <c r="B79" s="34"/>
      <c r="C79" s="34"/>
      <c r="D79" s="63" t="s">
        <v>73</v>
      </c>
      <c r="E79" s="80"/>
      <c r="F79" s="59"/>
      <c r="G79" s="37">
        <v>392130000000</v>
      </c>
      <c r="H79" s="37">
        <f>+J79-G79</f>
        <v>0</v>
      </c>
      <c r="I79" s="64">
        <v>0</v>
      </c>
      <c r="J79" s="37">
        <f>+M25</f>
        <v>392130000000</v>
      </c>
      <c r="K79" s="75"/>
      <c r="L79" s="41"/>
      <c r="M79" s="41"/>
      <c r="N79" s="42"/>
      <c r="O79" s="5"/>
      <c r="P79" s="8"/>
      <c r="V79" s="86"/>
    </row>
    <row r="80" spans="1:22" ht="20.25">
      <c r="A80" s="9"/>
      <c r="B80" s="34"/>
      <c r="C80" s="34"/>
      <c r="D80" s="57" t="s">
        <v>74</v>
      </c>
      <c r="E80" s="14"/>
      <c r="F80" s="56"/>
      <c r="G80" s="38">
        <v>24848472528</v>
      </c>
      <c r="H80" s="38">
        <f>+J80-G80</f>
        <v>0</v>
      </c>
      <c r="I80" s="38">
        <v>0</v>
      </c>
      <c r="J80" s="38">
        <f>+M26</f>
        <v>24848472528</v>
      </c>
      <c r="K80" s="75"/>
      <c r="L80" s="73"/>
      <c r="M80" s="41"/>
      <c r="N80" s="42"/>
      <c r="O80" s="5"/>
      <c r="P80" s="8"/>
      <c r="T80" s="71"/>
      <c r="V80" s="86"/>
    </row>
    <row r="81" spans="1:22" ht="20.25">
      <c r="A81" s="9"/>
      <c r="B81" s="34"/>
      <c r="C81" s="34"/>
      <c r="D81" s="57" t="s">
        <v>75</v>
      </c>
      <c r="E81" s="14"/>
      <c r="F81" s="56"/>
      <c r="G81" s="38">
        <v>207388282339</v>
      </c>
      <c r="H81" s="38">
        <v>26617835666</v>
      </c>
      <c r="I81" s="47">
        <v>0</v>
      </c>
      <c r="J81" s="38">
        <f>+M27</f>
        <v>234006118005</v>
      </c>
      <c r="K81" s="75"/>
      <c r="L81" s="41"/>
      <c r="M81" s="41"/>
      <c r="N81" s="42"/>
      <c r="O81" s="5"/>
      <c r="P81" s="8"/>
      <c r="T81" s="71"/>
      <c r="V81" s="87"/>
    </row>
    <row r="82" spans="1:22" ht="20.25">
      <c r="A82" s="9"/>
      <c r="B82" s="34"/>
      <c r="C82" s="34"/>
      <c r="D82" s="57" t="s">
        <v>76</v>
      </c>
      <c r="E82" s="14"/>
      <c r="F82" s="56"/>
      <c r="G82" s="38">
        <v>25662029</v>
      </c>
      <c r="H82" s="38">
        <v>128450216348</v>
      </c>
      <c r="I82" s="38">
        <f>+H81+H79</f>
        <v>26617835666</v>
      </c>
      <c r="J82" s="38">
        <f>+M28</f>
        <v>101858042711</v>
      </c>
      <c r="K82" s="75"/>
      <c r="L82" s="41"/>
      <c r="M82" s="41"/>
      <c r="N82" s="42"/>
      <c r="O82" s="5"/>
      <c r="P82" s="8"/>
      <c r="Q82" s="71"/>
      <c r="T82" s="71"/>
      <c r="V82" s="87"/>
    </row>
    <row r="83" spans="1:22" ht="20.25">
      <c r="A83" s="9"/>
      <c r="B83" s="34"/>
      <c r="C83" s="34"/>
      <c r="D83" s="57" t="s">
        <v>77</v>
      </c>
      <c r="E83" s="14"/>
      <c r="F83" s="56"/>
      <c r="G83" s="38">
        <v>128450216348</v>
      </c>
      <c r="H83" s="38">
        <f>+J83</f>
        <v>59090006116</v>
      </c>
      <c r="I83" s="38">
        <v>128450216348</v>
      </c>
      <c r="J83" s="38">
        <f>+M29</f>
        <v>59090006116</v>
      </c>
      <c r="K83" s="67"/>
      <c r="L83" s="41"/>
      <c r="M83" s="41"/>
      <c r="N83" s="42"/>
      <c r="O83" s="5"/>
      <c r="P83" s="8"/>
      <c r="Q83" s="71"/>
      <c r="T83" s="71"/>
      <c r="V83" s="86"/>
    </row>
    <row r="84" spans="1:22" ht="20.25">
      <c r="A84" s="9"/>
      <c r="B84" s="34"/>
      <c r="C84" s="34"/>
      <c r="D84" s="131" t="s">
        <v>78</v>
      </c>
      <c r="E84" s="131"/>
      <c r="F84" s="131"/>
      <c r="G84" s="58">
        <f>+G79+G80+G81+G82+G83</f>
        <v>752842633244</v>
      </c>
      <c r="H84" s="58">
        <f>+H79+H80+H81+H82+H83</f>
        <v>214158058130</v>
      </c>
      <c r="I84" s="58">
        <f>+I79+I80+I81+I82+I83</f>
        <v>155068052014</v>
      </c>
      <c r="J84" s="58">
        <f>+J79+J80+J81+J82+J83</f>
        <v>811932639360</v>
      </c>
      <c r="K84" s="67">
        <f>+J84-M32</f>
        <v>0</v>
      </c>
      <c r="L84" s="73"/>
      <c r="P84" s="8"/>
      <c r="Q84" s="88">
        <f>J84-J83</f>
        <v>752842633244</v>
      </c>
      <c r="R84" s="89">
        <f>Q85*100/Q84</f>
        <v>7.848918685885399</v>
      </c>
      <c r="T84" s="71"/>
      <c r="U84" s="90"/>
      <c r="V84" s="86"/>
    </row>
    <row r="85" spans="1:22" ht="30" customHeight="1">
      <c r="A85" s="9"/>
      <c r="B85" s="34"/>
      <c r="C85" s="34"/>
      <c r="D85" s="59"/>
      <c r="E85" s="59"/>
      <c r="F85" s="59"/>
      <c r="G85" s="59"/>
      <c r="H85" s="59"/>
      <c r="I85" s="39"/>
      <c r="J85" s="59"/>
      <c r="K85" s="68"/>
      <c r="L85" s="41"/>
      <c r="P85" s="8"/>
      <c r="Q85" s="88">
        <f>J83</f>
        <v>59090006116</v>
      </c>
      <c r="R85" s="91"/>
      <c r="T85" s="71"/>
      <c r="U85" s="92"/>
      <c r="V85" s="86"/>
    </row>
    <row r="86" spans="1:22" ht="23.25" customHeight="1">
      <c r="A86" s="9"/>
      <c r="B86" s="48"/>
      <c r="C86" s="35"/>
      <c r="D86" s="14"/>
      <c r="E86" s="14"/>
      <c r="F86" s="132" t="s">
        <v>79</v>
      </c>
      <c r="G86" s="132"/>
      <c r="H86" s="132"/>
      <c r="I86" s="21" t="s">
        <v>122</v>
      </c>
      <c r="J86" s="77">
        <f>+J84-M32</f>
        <v>0</v>
      </c>
      <c r="K86" s="68"/>
      <c r="L86" s="41"/>
      <c r="P86" s="8"/>
      <c r="Q86" s="88">
        <f>+Q85+Q84</f>
        <v>811932639360</v>
      </c>
      <c r="R86" s="45"/>
      <c r="S86" s="93"/>
      <c r="T86" s="71"/>
      <c r="U86" s="94"/>
      <c r="V86" s="86"/>
    </row>
    <row r="87" spans="1:21" ht="14.25" customHeight="1">
      <c r="A87" s="9"/>
      <c r="B87" s="48"/>
      <c r="C87" s="35"/>
      <c r="D87" s="14"/>
      <c r="E87" s="14"/>
      <c r="F87" s="56"/>
      <c r="G87" s="56"/>
      <c r="H87" s="56"/>
      <c r="I87" s="56"/>
      <c r="J87" s="21"/>
      <c r="K87" s="68"/>
      <c r="L87" s="41"/>
      <c r="P87" s="8"/>
      <c r="Q87" s="45"/>
      <c r="R87" s="88">
        <f>G84-G83</f>
        <v>624392416896</v>
      </c>
      <c r="S87" s="95"/>
      <c r="T87" s="71"/>
      <c r="U87" s="96">
        <f>+R88*100/R87</f>
        <v>20.57203336750243</v>
      </c>
    </row>
    <row r="88" spans="1:21" ht="63" customHeight="1">
      <c r="A88" s="9"/>
      <c r="B88" s="48"/>
      <c r="C88" s="35"/>
      <c r="D88" s="14"/>
      <c r="E88" s="14"/>
      <c r="F88" s="60" t="s">
        <v>80</v>
      </c>
      <c r="G88" s="60" t="s">
        <v>81</v>
      </c>
      <c r="H88" s="61" t="s">
        <v>82</v>
      </c>
      <c r="I88" s="47"/>
      <c r="J88" s="56"/>
      <c r="K88" s="68"/>
      <c r="L88" s="41"/>
      <c r="P88" s="8"/>
      <c r="Q88" s="45"/>
      <c r="R88" s="88">
        <f>G83</f>
        <v>128450216348</v>
      </c>
      <c r="S88" s="97"/>
      <c r="T88" s="71"/>
      <c r="U88" s="90"/>
    </row>
    <row r="89" spans="1:21" ht="40.5" customHeight="1">
      <c r="A89" s="9"/>
      <c r="B89" s="48"/>
      <c r="C89" s="35"/>
      <c r="D89" s="14"/>
      <c r="E89" s="14"/>
      <c r="F89" s="65" t="str">
        <f>+G78</f>
        <v> 31 - Diciembre - 2020</v>
      </c>
      <c r="G89" s="65" t="str">
        <f>+J78</f>
        <v> 30 - Junio - 2021</v>
      </c>
      <c r="H89" s="69" t="s">
        <v>83</v>
      </c>
      <c r="I89" s="47"/>
      <c r="J89" s="56"/>
      <c r="K89" s="68"/>
      <c r="L89" s="41"/>
      <c r="P89" s="8"/>
      <c r="Q89" s="45"/>
      <c r="R89" s="88">
        <f>+R88+R87</f>
        <v>752842633244</v>
      </c>
      <c r="S89" s="97"/>
      <c r="T89" s="71"/>
      <c r="U89" s="98"/>
    </row>
    <row r="90" spans="1:20" ht="35.25" customHeight="1">
      <c r="A90" s="9"/>
      <c r="B90" s="48"/>
      <c r="C90" s="35"/>
      <c r="D90" s="14"/>
      <c r="E90" s="14"/>
      <c r="F90" s="62">
        <f>U87</f>
        <v>20.57203336750243</v>
      </c>
      <c r="G90" s="62">
        <f>R84</f>
        <v>7.848918685885399</v>
      </c>
      <c r="H90" s="62">
        <f>((G90/6)*12)</f>
        <v>15.697837371770799</v>
      </c>
      <c r="I90" s="47"/>
      <c r="J90" s="56"/>
      <c r="K90" s="68"/>
      <c r="L90" s="41"/>
      <c r="M90" s="41"/>
      <c r="N90" s="41"/>
      <c r="O90" s="78"/>
      <c r="P90" s="8"/>
      <c r="T90" s="71"/>
    </row>
    <row r="91" spans="1:20" ht="4.5" customHeight="1">
      <c r="A91" s="9"/>
      <c r="B91" s="34"/>
      <c r="C91" s="34"/>
      <c r="D91" s="56"/>
      <c r="E91" s="56"/>
      <c r="F91" s="59"/>
      <c r="G91" s="59"/>
      <c r="H91" s="59"/>
      <c r="I91" s="56"/>
      <c r="J91" s="56"/>
      <c r="K91" s="76"/>
      <c r="L91" s="41"/>
      <c r="M91" s="41"/>
      <c r="N91" s="42"/>
      <c r="O91" s="5"/>
      <c r="P91" s="8"/>
      <c r="T91" s="71"/>
    </row>
    <row r="92" spans="1:20" ht="4.5" customHeight="1">
      <c r="A92" s="9"/>
      <c r="B92" s="34"/>
      <c r="C92" s="34"/>
      <c r="D92" s="56"/>
      <c r="E92" s="56"/>
      <c r="F92" s="56"/>
      <c r="G92" s="56"/>
      <c r="H92" s="56"/>
      <c r="I92" s="56"/>
      <c r="J92" s="56"/>
      <c r="K92" s="56"/>
      <c r="L92" s="41"/>
      <c r="M92" s="41"/>
      <c r="N92" s="42"/>
      <c r="O92" s="5"/>
      <c r="P92" s="8"/>
      <c r="T92" s="71"/>
    </row>
    <row r="93" spans="1:20" ht="20.25">
      <c r="A93" s="9"/>
      <c r="B93" s="34"/>
      <c r="C93" s="16"/>
      <c r="D93" s="139" t="s">
        <v>132</v>
      </c>
      <c r="E93" s="139"/>
      <c r="F93" s="139"/>
      <c r="G93" s="139"/>
      <c r="H93" s="139"/>
      <c r="I93" s="139"/>
      <c r="J93" s="139"/>
      <c r="K93" s="140"/>
      <c r="L93" s="41"/>
      <c r="M93" s="41"/>
      <c r="N93" s="42"/>
      <c r="O93" s="5"/>
      <c r="P93" s="8"/>
      <c r="T93" s="71"/>
    </row>
    <row r="94" spans="1:20" ht="20.25">
      <c r="A94" s="9"/>
      <c r="B94" s="34"/>
      <c r="C94" s="19"/>
      <c r="D94" s="141" t="s">
        <v>131</v>
      </c>
      <c r="E94" s="141"/>
      <c r="F94" s="141"/>
      <c r="G94" s="141"/>
      <c r="H94" s="141"/>
      <c r="I94" s="141"/>
      <c r="J94" s="141"/>
      <c r="K94" s="142"/>
      <c r="L94" s="41"/>
      <c r="M94" s="45"/>
      <c r="N94" s="46"/>
      <c r="O94" s="6"/>
      <c r="P94" s="7"/>
      <c r="S94" s="6">
        <v>6</v>
      </c>
      <c r="T94" s="71" t="s">
        <v>129</v>
      </c>
    </row>
    <row r="95" spans="1:16" ht="20.25">
      <c r="A95" s="9"/>
      <c r="B95" s="34"/>
      <c r="C95" s="19"/>
      <c r="D95" s="141" t="s">
        <v>133</v>
      </c>
      <c r="E95" s="141"/>
      <c r="F95" s="141"/>
      <c r="G95" s="141"/>
      <c r="H95" s="141"/>
      <c r="I95" s="141"/>
      <c r="J95" s="141"/>
      <c r="K95" s="142"/>
      <c r="L95" s="41"/>
      <c r="M95" s="45"/>
      <c r="N95" s="46"/>
      <c r="O95" s="6"/>
      <c r="P95" s="7"/>
    </row>
    <row r="96" spans="1:16" ht="25.5" customHeight="1">
      <c r="A96" s="9"/>
      <c r="B96" s="34"/>
      <c r="C96" s="19"/>
      <c r="D96" s="143" t="s">
        <v>111</v>
      </c>
      <c r="E96" s="143"/>
      <c r="F96" s="143"/>
      <c r="G96" s="143"/>
      <c r="H96" s="143"/>
      <c r="I96" s="143"/>
      <c r="J96" s="143"/>
      <c r="K96" s="144"/>
      <c r="L96" s="41"/>
      <c r="M96" s="45"/>
      <c r="N96" s="46"/>
      <c r="O96" s="6"/>
      <c r="P96" s="7"/>
    </row>
    <row r="97" spans="1:16" ht="20.25">
      <c r="A97" s="9"/>
      <c r="B97" s="34"/>
      <c r="C97" s="19"/>
      <c r="D97" s="141" t="s">
        <v>112</v>
      </c>
      <c r="E97" s="141"/>
      <c r="F97" s="141"/>
      <c r="G97" s="141"/>
      <c r="H97" s="141"/>
      <c r="I97" s="141"/>
      <c r="J97" s="141"/>
      <c r="K97" s="142"/>
      <c r="L97" s="41"/>
      <c r="M97" s="45"/>
      <c r="N97" s="46"/>
      <c r="O97" s="6"/>
      <c r="P97" s="7"/>
    </row>
    <row r="98" spans="1:16" ht="18.75" customHeight="1">
      <c r="A98" s="9"/>
      <c r="B98" s="34"/>
      <c r="C98" s="19"/>
      <c r="D98" s="14"/>
      <c r="E98" s="14"/>
      <c r="F98" s="14"/>
      <c r="G98" s="14"/>
      <c r="H98" s="14"/>
      <c r="I98" s="14"/>
      <c r="J98" s="14"/>
      <c r="K98" s="20"/>
      <c r="L98" s="41"/>
      <c r="M98" s="45"/>
      <c r="N98" s="46"/>
      <c r="O98" s="6"/>
      <c r="P98" s="7"/>
    </row>
    <row r="99" spans="1:16" ht="20.25">
      <c r="A99" s="9"/>
      <c r="B99" s="34"/>
      <c r="C99" s="19"/>
      <c r="D99" s="122" t="s">
        <v>91</v>
      </c>
      <c r="E99" s="122"/>
      <c r="F99" s="14"/>
      <c r="G99" s="14"/>
      <c r="H99" s="14"/>
      <c r="I99" s="14"/>
      <c r="J99" s="14"/>
      <c r="K99" s="20"/>
      <c r="L99" s="41"/>
      <c r="M99" s="41"/>
      <c r="N99" s="42"/>
      <c r="O99" s="5"/>
      <c r="P99" s="8"/>
    </row>
    <row r="100" spans="1:16" ht="8.25" customHeight="1">
      <c r="A100" s="9"/>
      <c r="B100" s="34"/>
      <c r="C100" s="19"/>
      <c r="D100" s="14"/>
      <c r="E100" s="14"/>
      <c r="F100" s="14"/>
      <c r="G100" s="14"/>
      <c r="H100" s="14"/>
      <c r="I100" s="14"/>
      <c r="J100" s="14"/>
      <c r="K100" s="20"/>
      <c r="L100" s="41"/>
      <c r="M100" s="41"/>
      <c r="N100" s="42"/>
      <c r="O100" s="5"/>
      <c r="P100" s="8"/>
    </row>
    <row r="101" spans="1:16" ht="20.25">
      <c r="A101" s="9"/>
      <c r="B101" s="34"/>
      <c r="C101" s="19"/>
      <c r="D101" s="56"/>
      <c r="E101" s="56"/>
      <c r="F101" s="145" t="s">
        <v>92</v>
      </c>
      <c r="G101" s="146"/>
      <c r="H101" s="147"/>
      <c r="I101" s="148" t="s">
        <v>93</v>
      </c>
      <c r="J101" s="148"/>
      <c r="K101" s="81"/>
      <c r="L101" s="41"/>
      <c r="M101" s="41"/>
      <c r="N101" s="42"/>
      <c r="O101" s="5"/>
      <c r="P101" s="8"/>
    </row>
    <row r="102" spans="1:16" ht="20.25">
      <c r="A102" s="9"/>
      <c r="B102" s="34"/>
      <c r="C102" s="19"/>
      <c r="D102" s="56"/>
      <c r="E102" s="56"/>
      <c r="F102" s="123" t="s">
        <v>84</v>
      </c>
      <c r="G102" s="123" t="s">
        <v>113</v>
      </c>
      <c r="H102" s="124" t="s">
        <v>85</v>
      </c>
      <c r="I102" s="125" t="s">
        <v>99</v>
      </c>
      <c r="J102" s="125" t="s">
        <v>100</v>
      </c>
      <c r="K102" s="81"/>
      <c r="L102" s="41"/>
      <c r="M102" s="41"/>
      <c r="N102" s="42"/>
      <c r="O102" s="5"/>
      <c r="P102" s="8"/>
    </row>
    <row r="103" spans="1:16" ht="21.75" customHeight="1">
      <c r="A103" s="9"/>
      <c r="B103" s="34"/>
      <c r="C103" s="19"/>
      <c r="D103" s="15"/>
      <c r="E103" s="15"/>
      <c r="F103" s="125" t="s">
        <v>106</v>
      </c>
      <c r="G103" s="126" t="s">
        <v>123</v>
      </c>
      <c r="H103" s="127" t="s">
        <v>110</v>
      </c>
      <c r="I103" s="125" t="s">
        <v>125</v>
      </c>
      <c r="J103" s="125" t="s">
        <v>125</v>
      </c>
      <c r="K103" s="81"/>
      <c r="L103" s="41"/>
      <c r="M103" s="41"/>
      <c r="N103" s="42"/>
      <c r="O103" s="5"/>
      <c r="P103" s="8"/>
    </row>
    <row r="104" spans="1:16" ht="10.5" customHeight="1">
      <c r="A104" s="9"/>
      <c r="B104" s="34"/>
      <c r="C104" s="19"/>
      <c r="D104" s="15"/>
      <c r="E104" s="15"/>
      <c r="F104" s="113"/>
      <c r="G104" s="99"/>
      <c r="H104" s="15"/>
      <c r="I104" s="56"/>
      <c r="J104" s="56"/>
      <c r="K104" s="81"/>
      <c r="L104" s="41"/>
      <c r="M104" s="41"/>
      <c r="N104" s="42"/>
      <c r="O104" s="5"/>
      <c r="P104" s="8"/>
    </row>
    <row r="105" spans="1:16" ht="20.25">
      <c r="A105" s="9"/>
      <c r="B105" s="34"/>
      <c r="C105" s="19"/>
      <c r="D105" s="56"/>
      <c r="E105" s="56"/>
      <c r="F105" s="56"/>
      <c r="G105" s="56"/>
      <c r="H105" s="56"/>
      <c r="I105" s="56"/>
      <c r="J105" s="56"/>
      <c r="K105" s="81"/>
      <c r="L105" s="41"/>
      <c r="M105" s="41"/>
      <c r="N105" s="42"/>
      <c r="O105" s="5"/>
      <c r="P105" s="8"/>
    </row>
    <row r="106" spans="1:16" ht="20.25">
      <c r="A106" s="9"/>
      <c r="B106" s="34"/>
      <c r="C106" s="19"/>
      <c r="D106" s="141" t="s">
        <v>94</v>
      </c>
      <c r="E106" s="141"/>
      <c r="F106" s="141"/>
      <c r="G106" s="141"/>
      <c r="H106" s="141"/>
      <c r="I106" s="141"/>
      <c r="J106" s="141"/>
      <c r="K106" s="142"/>
      <c r="L106" s="41"/>
      <c r="M106" s="41"/>
      <c r="N106" s="42"/>
      <c r="O106" s="5"/>
      <c r="P106" s="8"/>
    </row>
    <row r="107" spans="1:16" ht="20.25">
      <c r="A107" s="9"/>
      <c r="B107" s="34"/>
      <c r="C107" s="19"/>
      <c r="D107" s="141" t="s">
        <v>95</v>
      </c>
      <c r="E107" s="141"/>
      <c r="F107" s="141"/>
      <c r="G107" s="141"/>
      <c r="H107" s="141"/>
      <c r="I107" s="141"/>
      <c r="J107" s="141"/>
      <c r="K107" s="142"/>
      <c r="L107" s="41"/>
      <c r="M107" s="41"/>
      <c r="N107" s="42"/>
      <c r="O107" s="5"/>
      <c r="P107" s="8"/>
    </row>
    <row r="108" spans="1:16" ht="20.25">
      <c r="A108" s="9"/>
      <c r="B108" s="34"/>
      <c r="C108" s="31"/>
      <c r="D108" s="137" t="s">
        <v>114</v>
      </c>
      <c r="E108" s="137"/>
      <c r="F108" s="137"/>
      <c r="G108" s="137"/>
      <c r="H108" s="137"/>
      <c r="I108" s="137"/>
      <c r="J108" s="137"/>
      <c r="K108" s="138"/>
      <c r="L108" s="41"/>
      <c r="M108" s="41"/>
      <c r="N108" s="42"/>
      <c r="O108" s="5"/>
      <c r="P108" s="8"/>
    </row>
    <row r="109" spans="1:16" ht="20.25">
      <c r="A109" s="9"/>
      <c r="B109" s="48"/>
      <c r="C109" s="48"/>
      <c r="D109" s="33"/>
      <c r="E109" s="33"/>
      <c r="F109" s="48"/>
      <c r="G109" s="33"/>
      <c r="H109" s="33"/>
      <c r="I109" s="48"/>
      <c r="J109" s="48"/>
      <c r="K109" s="35"/>
      <c r="L109" s="41"/>
      <c r="M109" s="41"/>
      <c r="N109" s="42"/>
      <c r="O109" s="5"/>
      <c r="P109" s="8"/>
    </row>
    <row r="110" spans="1:16" ht="186" customHeight="1">
      <c r="A110" s="9"/>
      <c r="B110" s="48"/>
      <c r="C110" s="35"/>
      <c r="D110" s="49" t="s">
        <v>86</v>
      </c>
      <c r="E110" s="49"/>
      <c r="F110" s="35"/>
      <c r="G110" s="50" t="s">
        <v>126</v>
      </c>
      <c r="H110" s="34"/>
      <c r="I110" s="50" t="s">
        <v>87</v>
      </c>
      <c r="J110" s="49"/>
      <c r="K110" s="50" t="s">
        <v>98</v>
      </c>
      <c r="L110" s="43"/>
      <c r="M110" s="41"/>
      <c r="N110" s="42"/>
      <c r="O110" s="5"/>
      <c r="P110" s="8"/>
    </row>
    <row r="111" spans="1:16" ht="20.25">
      <c r="A111" s="9"/>
      <c r="B111" s="49"/>
      <c r="C111" s="49"/>
      <c r="D111" s="49" t="s">
        <v>109</v>
      </c>
      <c r="E111" s="49"/>
      <c r="F111" s="35"/>
      <c r="G111" s="50" t="s">
        <v>102</v>
      </c>
      <c r="H111" s="34"/>
      <c r="I111" s="50" t="s">
        <v>97</v>
      </c>
      <c r="J111" s="49"/>
      <c r="K111" s="49" t="s">
        <v>96</v>
      </c>
      <c r="L111" s="43"/>
      <c r="M111" s="41"/>
      <c r="N111" s="42"/>
      <c r="O111" s="5"/>
      <c r="P111" s="8"/>
    </row>
    <row r="112" spans="1:16" ht="20.25">
      <c r="A112" s="9"/>
      <c r="B112" s="49"/>
      <c r="C112" s="49"/>
      <c r="D112" s="49" t="s">
        <v>108</v>
      </c>
      <c r="E112" s="49"/>
      <c r="F112" s="35"/>
      <c r="G112" s="50"/>
      <c r="H112" s="34"/>
      <c r="I112" s="50"/>
      <c r="J112" s="49"/>
      <c r="K112" s="49"/>
      <c r="L112" s="43"/>
      <c r="M112" s="41"/>
      <c r="N112" s="42"/>
      <c r="O112" s="5"/>
      <c r="P112" s="8"/>
    </row>
    <row r="113" spans="1:16" ht="20.25">
      <c r="A113" s="9"/>
      <c r="B113" s="48"/>
      <c r="C113" s="35"/>
      <c r="D113" s="49" t="s">
        <v>88</v>
      </c>
      <c r="E113" s="49"/>
      <c r="F113" s="35"/>
      <c r="G113" s="34"/>
      <c r="H113" s="33"/>
      <c r="I113" s="35"/>
      <c r="J113" s="49"/>
      <c r="K113" s="35"/>
      <c r="L113" s="43"/>
      <c r="M113" s="41"/>
      <c r="N113" s="42"/>
      <c r="O113" s="5"/>
      <c r="P113" s="8"/>
    </row>
    <row r="114" spans="1:16" ht="9.75" customHeight="1">
      <c r="A114" s="9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P114" s="9"/>
    </row>
    <row r="115" spans="1:22" s="1" customFormat="1" ht="20.25">
      <c r="A115" s="10" t="s">
        <v>44</v>
      </c>
      <c r="B115" s="12"/>
      <c r="C115" s="12"/>
      <c r="D115" s="12"/>
      <c r="E115" s="12"/>
      <c r="F115" s="12"/>
      <c r="G115" s="12"/>
      <c r="H115" s="12"/>
      <c r="I115" s="12"/>
      <c r="J115" s="12" t="s">
        <v>0</v>
      </c>
      <c r="K115" s="12"/>
      <c r="L115" s="12"/>
      <c r="M115" s="12"/>
      <c r="N115" s="13"/>
      <c r="O115" s="9"/>
      <c r="P115" s="9"/>
      <c r="Q115" s="71"/>
      <c r="R115" s="71"/>
      <c r="S115" s="71"/>
      <c r="T115" s="71"/>
      <c r="U115" s="71"/>
      <c r="V115" s="71"/>
    </row>
  </sheetData>
  <sheetProtection selectLockedCells="1" selectUnlockedCells="1"/>
  <mergeCells count="128">
    <mergeCell ref="G5:H5"/>
    <mergeCell ref="M52:N52"/>
    <mergeCell ref="I52:L52"/>
    <mergeCell ref="I7:L7"/>
    <mergeCell ref="I8:L8"/>
    <mergeCell ref="I9:L9"/>
    <mergeCell ref="I13:L13"/>
    <mergeCell ref="I19:L19"/>
    <mergeCell ref="I20:L20"/>
    <mergeCell ref="M50:N50"/>
    <mergeCell ref="M51:N51"/>
    <mergeCell ref="G50:H50"/>
    <mergeCell ref="G51:H51"/>
    <mergeCell ref="G52:H52"/>
    <mergeCell ref="B52:F52"/>
    <mergeCell ref="B40:F40"/>
    <mergeCell ref="I40:L40"/>
    <mergeCell ref="G45:H45"/>
    <mergeCell ref="G46:H46"/>
    <mergeCell ref="G47:H47"/>
    <mergeCell ref="G48:H48"/>
    <mergeCell ref="G49:H49"/>
    <mergeCell ref="G41:H41"/>
    <mergeCell ref="M46:N46"/>
    <mergeCell ref="M47:N47"/>
    <mergeCell ref="M48:N48"/>
    <mergeCell ref="M49:N49"/>
    <mergeCell ref="G43:H43"/>
    <mergeCell ref="G44:H44"/>
    <mergeCell ref="G40:H40"/>
    <mergeCell ref="M40:N40"/>
    <mergeCell ref="M42:N42"/>
    <mergeCell ref="M43:N43"/>
    <mergeCell ref="M44:N44"/>
    <mergeCell ref="M45:N45"/>
    <mergeCell ref="M41:N41"/>
    <mergeCell ref="G42:H42"/>
    <mergeCell ref="M34:N34"/>
    <mergeCell ref="I34:L34"/>
    <mergeCell ref="M33:N33"/>
    <mergeCell ref="M31:N31"/>
    <mergeCell ref="M30:N30"/>
    <mergeCell ref="M5:N5"/>
    <mergeCell ref="I5:L5"/>
    <mergeCell ref="I25:L25"/>
    <mergeCell ref="I26:L26"/>
    <mergeCell ref="I27:L27"/>
    <mergeCell ref="M25:N25"/>
    <mergeCell ref="M27:N27"/>
    <mergeCell ref="M26:N26"/>
    <mergeCell ref="M28:N28"/>
    <mergeCell ref="M29:N29"/>
    <mergeCell ref="M32:N32"/>
    <mergeCell ref="M22:N22"/>
    <mergeCell ref="M23:N23"/>
    <mergeCell ref="M24:N24"/>
    <mergeCell ref="M12:N12"/>
    <mergeCell ref="M19:N19"/>
    <mergeCell ref="M17:N17"/>
    <mergeCell ref="M18:N18"/>
    <mergeCell ref="M15:N15"/>
    <mergeCell ref="G34:H34"/>
    <mergeCell ref="B34:F34"/>
    <mergeCell ref="B5:F5"/>
    <mergeCell ref="M7:N7"/>
    <mergeCell ref="M8:N8"/>
    <mergeCell ref="M9:N9"/>
    <mergeCell ref="M6:N6"/>
    <mergeCell ref="M10:N10"/>
    <mergeCell ref="M20:N20"/>
    <mergeCell ref="M21:N21"/>
    <mergeCell ref="M11:N11"/>
    <mergeCell ref="M13:N13"/>
    <mergeCell ref="G28:H28"/>
    <mergeCell ref="G29:H29"/>
    <mergeCell ref="G30:H30"/>
    <mergeCell ref="G15:H15"/>
    <mergeCell ref="G14:H14"/>
    <mergeCell ref="G22:H22"/>
    <mergeCell ref="M16:N16"/>
    <mergeCell ref="M14:N14"/>
    <mergeCell ref="G32:H32"/>
    <mergeCell ref="G33:H33"/>
    <mergeCell ref="G18:H18"/>
    <mergeCell ref="G17:H17"/>
    <mergeCell ref="G16:H16"/>
    <mergeCell ref="G26:H26"/>
    <mergeCell ref="G24:H24"/>
    <mergeCell ref="G23:H23"/>
    <mergeCell ref="G7:H7"/>
    <mergeCell ref="G8:H8"/>
    <mergeCell ref="G9:H9"/>
    <mergeCell ref="I28:L28"/>
    <mergeCell ref="G31:H31"/>
    <mergeCell ref="I29:L29"/>
    <mergeCell ref="G27:H27"/>
    <mergeCell ref="G10:H10"/>
    <mergeCell ref="G11:H11"/>
    <mergeCell ref="D94:K94"/>
    <mergeCell ref="B2:N2"/>
    <mergeCell ref="B3:N3"/>
    <mergeCell ref="G13:H13"/>
    <mergeCell ref="G19:H19"/>
    <mergeCell ref="G20:H20"/>
    <mergeCell ref="G25:H25"/>
    <mergeCell ref="G6:H6"/>
    <mergeCell ref="G21:H21"/>
    <mergeCell ref="G12:H12"/>
    <mergeCell ref="D75:J75"/>
    <mergeCell ref="D108:K108"/>
    <mergeCell ref="D93:K93"/>
    <mergeCell ref="D95:K95"/>
    <mergeCell ref="D96:K96"/>
    <mergeCell ref="D97:K97"/>
    <mergeCell ref="F101:H101"/>
    <mergeCell ref="I101:J101"/>
    <mergeCell ref="D106:K106"/>
    <mergeCell ref="D107:K107"/>
    <mergeCell ref="I36:J36"/>
    <mergeCell ref="I37:J37"/>
    <mergeCell ref="H77:I77"/>
    <mergeCell ref="D84:F84"/>
    <mergeCell ref="F86:H86"/>
    <mergeCell ref="B55:N55"/>
    <mergeCell ref="F57:M57"/>
    <mergeCell ref="B67:C67"/>
    <mergeCell ref="B68:C68"/>
    <mergeCell ref="B70:C70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Adolfo Enrique Manchini Cañete</dc:creator>
  <cp:keywords/>
  <dc:description/>
  <cp:lastModifiedBy>Emigdio Ramon Ramirez Villanueva</cp:lastModifiedBy>
  <cp:lastPrinted>2021-07-09T13:52:14Z</cp:lastPrinted>
  <dcterms:created xsi:type="dcterms:W3CDTF">2013-07-04T12:13:07Z</dcterms:created>
  <dcterms:modified xsi:type="dcterms:W3CDTF">2021-08-16T15:35:57Z</dcterms:modified>
  <cp:category/>
  <cp:version/>
  <cp:contentType/>
  <cp:contentStatus/>
</cp:coreProperties>
</file>