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docx" ContentType="application/vnd.openxmlformats-officedocument.wordprocessingml.document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sigs" ContentType="application/vnd.openxmlformats-package.digital-signature-origin"/>
  <Default Extension="vml" ContentType="application/vnd.openxmlformats-officedocument.vmlDrawing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_xmlsignatures/sig4.xml" ContentType="application/vnd.openxmlformats-package.digital-signature-xmlsignature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_xmlsignatures/sig1.xml" ContentType="application/vnd.openxmlformats-package.digital-signature-xmlsignature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345" windowWidth="14805" windowHeight="7770" tabRatio="938"/>
  </bookViews>
  <sheets>
    <sheet name="BAL" sheetId="17" r:id="rId1"/>
    <sheet name="EST resul" sheetId="26" r:id="rId2"/>
    <sheet name="EPN" sheetId="21" r:id="rId3"/>
    <sheet name="Flujo" sheetId="25" r:id="rId4"/>
    <sheet name="notas y anexos" sheetId="35" r:id="rId5"/>
    <sheet name="anexo a" sheetId="36" r:id="rId6"/>
    <sheet name="anexo b" sheetId="37" r:id="rId7"/>
    <sheet name="anexo c" sheetId="38" r:id="rId8"/>
    <sheet name="anexo d" sheetId="39" r:id="rId9"/>
    <sheet name="anexo e" sheetId="40" r:id="rId10"/>
    <sheet name="anexo f" sheetId="41" r:id="rId11"/>
    <sheet name="anexo g" sheetId="42" r:id="rId12"/>
    <sheet name="anexo h" sheetId="43" r:id="rId13"/>
    <sheet name="anexo I" sheetId="44" r:id="rId14"/>
    <sheet name="anexo j" sheetId="45" r:id="rId15"/>
    <sheet name="anexo 1" sheetId="47" r:id="rId16"/>
    <sheet name="anexo 2" sheetId="48" r:id="rId17"/>
    <sheet name="anexo 3" sheetId="49" r:id="rId18"/>
    <sheet name="anexo 4 balance" sheetId="50" r:id="rId19"/>
    <sheet name="anexo 5 cuadro resul" sheetId="51" r:id="rId20"/>
    <sheet name="composicion cartera" sheetId="52" r:id="rId21"/>
  </sheets>
  <externalReferences>
    <externalReference r:id="rId22"/>
  </externalReferences>
  <definedNames>
    <definedName name="OLE_LINK23" localSheetId="4">'notas y anexos'!$B$137</definedName>
    <definedName name="OLE_LINK24" localSheetId="4">'notas y anexos'!$B$168</definedName>
    <definedName name="OLE_LINK25" localSheetId="4">'notas y anexos'!$B$199</definedName>
    <definedName name="OLE_LINK26" localSheetId="4">'notas y anexos'!$B$209</definedName>
    <definedName name="OLE_LINK27" localSheetId="4">'notas y anexos'!$B$231</definedName>
    <definedName name="OLE_LINK33" localSheetId="4">'notas y anexos'!$B$35</definedName>
    <definedName name="OLE_LINK6" localSheetId="4">'notas y anexos'!$A$1</definedName>
    <definedName name="OLE_LINK9" localSheetId="4">'notas y anexos'!$B$239</definedName>
  </definedNames>
  <calcPr calcId="152511"/>
</workbook>
</file>

<file path=xl/calcChain.xml><?xml version="1.0" encoding="utf-8"?>
<calcChain xmlns="http://schemas.openxmlformats.org/spreadsheetml/2006/main">
  <c r="E64" i="49" l="1"/>
  <c r="D64" i="49"/>
  <c r="E63" i="49"/>
  <c r="D63" i="49"/>
  <c r="E62" i="49"/>
  <c r="D62" i="49"/>
  <c r="E55" i="49"/>
  <c r="D55" i="49"/>
  <c r="E54" i="49"/>
  <c r="D54" i="49"/>
  <c r="E53" i="49"/>
  <c r="D53" i="49"/>
  <c r="E52" i="49"/>
  <c r="D52" i="49"/>
  <c r="E51" i="49"/>
  <c r="D51" i="49"/>
  <c r="E50" i="49"/>
  <c r="D50" i="49"/>
  <c r="E49" i="49"/>
  <c r="D49" i="49"/>
  <c r="E48" i="49"/>
  <c r="D48" i="49"/>
  <c r="E47" i="49"/>
  <c r="D47" i="49"/>
  <c r="E46" i="49"/>
  <c r="D46" i="49"/>
  <c r="E45" i="49"/>
  <c r="D45" i="49"/>
  <c r="E44" i="49"/>
  <c r="D44" i="49"/>
  <c r="E43" i="49"/>
  <c r="D43" i="49"/>
  <c r="E42" i="49"/>
  <c r="D42" i="49"/>
  <c r="E41" i="49"/>
  <c r="D41" i="49"/>
  <c r="E40" i="49"/>
  <c r="D40" i="49"/>
  <c r="E18" i="49"/>
  <c r="D18" i="49"/>
  <c r="E13" i="49"/>
  <c r="D13" i="49"/>
  <c r="E9" i="49"/>
  <c r="D9" i="49"/>
  <c r="J9" i="36"/>
  <c r="I9" i="36"/>
  <c r="O9" i="36" s="1"/>
  <c r="E4" i="36"/>
  <c r="B27" i="21"/>
  <c r="E5" i="21"/>
  <c r="D65" i="49" l="1"/>
  <c r="E57" i="49"/>
  <c r="E65" i="49"/>
  <c r="D57" i="49"/>
</calcChain>
</file>

<file path=xl/sharedStrings.xml><?xml version="1.0" encoding="utf-8"?>
<sst xmlns="http://schemas.openxmlformats.org/spreadsheetml/2006/main" count="759" uniqueCount="435">
  <si>
    <t>Clientes</t>
  </si>
  <si>
    <t>Seguros a Vencer</t>
  </si>
  <si>
    <t>ACTIVO NO CORRIENTE</t>
  </si>
  <si>
    <t>ACTIVOS INTANGIBLES</t>
  </si>
  <si>
    <t>PASIVO</t>
  </si>
  <si>
    <t>PASIVO CORRIENTE</t>
  </si>
  <si>
    <t>PATRIMONIO NETO</t>
  </si>
  <si>
    <t>CAPITAL</t>
  </si>
  <si>
    <t>RESERVAS</t>
  </si>
  <si>
    <t>RESULTADOS</t>
  </si>
  <si>
    <t>Intereses a Vencer</t>
  </si>
  <si>
    <t>Ventas Netas</t>
  </si>
  <si>
    <t>Impuesto a la Renta</t>
  </si>
  <si>
    <t>Flujo de Efectivo por las actividades operativas</t>
  </si>
  <si>
    <t>Efectivo y su equivalente al comienzo del periodo</t>
  </si>
  <si>
    <t>Efectivo y su equivalente al cierre del periodo</t>
  </si>
  <si>
    <t>ACTIVO CORRIENTE</t>
  </si>
  <si>
    <t>Total Pasivo Corriente</t>
  </si>
  <si>
    <t>PASIVO NO CORRIENTE</t>
  </si>
  <si>
    <t>Capital</t>
  </si>
  <si>
    <t>Reserva Legal</t>
  </si>
  <si>
    <t>Reserva de Revalúo</t>
  </si>
  <si>
    <t>Resultado del Ejercicio</t>
  </si>
  <si>
    <t>-</t>
  </si>
  <si>
    <t>CUENTAS</t>
  </si>
  <si>
    <t>Revalúo</t>
  </si>
  <si>
    <t>Acumulados</t>
  </si>
  <si>
    <t>ACTIVO</t>
  </si>
  <si>
    <t>Valor</t>
  </si>
  <si>
    <t>Otros Créditos</t>
  </si>
  <si>
    <t>( Expresado en guaraníes )</t>
  </si>
  <si>
    <t>INFORMACIÓN REQUERIDA SOBRE COSTOS Y GASTOS</t>
  </si>
  <si>
    <t>Remuneraciones de</t>
  </si>
  <si>
    <t>administradores, directores</t>
  </si>
  <si>
    <t>síndicos y consejo de</t>
  </si>
  <si>
    <t>vigilancia</t>
  </si>
  <si>
    <t>Gastos de</t>
  </si>
  <si>
    <t>Administrac.</t>
  </si>
  <si>
    <t>Gastos</t>
  </si>
  <si>
    <t>Financieros</t>
  </si>
  <si>
    <t>Comercializac.</t>
  </si>
  <si>
    <t>Otros Gastos no</t>
  </si>
  <si>
    <t>Operativos</t>
  </si>
  <si>
    <t>Total al</t>
  </si>
  <si>
    <t>Sueldos y Jornales</t>
  </si>
  <si>
    <t>Contribuciones Sociales</t>
  </si>
  <si>
    <t>Recupero de Gastos</t>
  </si>
  <si>
    <t>Gastos de publicidad y propag.</t>
  </si>
  <si>
    <t xml:space="preserve">Servicios Básicos Impuestos, </t>
  </si>
  <si>
    <t>Tasas, Contribuciones e Impuesto</t>
  </si>
  <si>
    <t>a la Renta y Maquilla</t>
  </si>
  <si>
    <t>Intereses de Bancos e</t>
  </si>
  <si>
    <t>Instituciones Financieras</t>
  </si>
  <si>
    <t>Amortizaciones Bienes de Uso</t>
  </si>
  <si>
    <t>Gastos Rodados</t>
  </si>
  <si>
    <t>Créditos Incobrables</t>
  </si>
  <si>
    <t>Otros Gastos</t>
  </si>
  <si>
    <t>ANEXO H</t>
  </si>
  <si>
    <t>ANEXO C</t>
  </si>
  <si>
    <t>INVERSIONES, ACCIONES, DEBENTURES Y OTROS TITULOS EMITIDOS EN SERIE</t>
  </si>
  <si>
    <t xml:space="preserve">                   PARTICIPACION EN OTRAS SOCIEDADES</t>
  </si>
  <si>
    <t>Denominación y Características</t>
  </si>
  <si>
    <t>Clase</t>
  </si>
  <si>
    <t>Unitario</t>
  </si>
  <si>
    <t>Total</t>
  </si>
  <si>
    <t>Proporcional</t>
  </si>
  <si>
    <t>Libros</t>
  </si>
  <si>
    <t xml:space="preserve">de los valores </t>
  </si>
  <si>
    <t>Emisor</t>
  </si>
  <si>
    <t xml:space="preserve"> Nominal</t>
  </si>
  <si>
    <t>Patrimonial</t>
  </si>
  <si>
    <t>de</t>
  </si>
  <si>
    <t>% de</t>
  </si>
  <si>
    <t>Actividad</t>
  </si>
  <si>
    <t>Principal</t>
  </si>
  <si>
    <t>Información sobre el Emisor</t>
  </si>
  <si>
    <t>Según Ultimo Balance</t>
  </si>
  <si>
    <t>Resultado</t>
  </si>
  <si>
    <t>Inversiones</t>
  </si>
  <si>
    <t>Temporarias</t>
  </si>
  <si>
    <t>Permanentes</t>
  </si>
  <si>
    <t>El Barrio Estudio Creativo S.A.</t>
  </si>
  <si>
    <t>Nominal</t>
  </si>
  <si>
    <t>Explotacion del</t>
  </si>
  <si>
    <t>ramo Publicitario</t>
  </si>
  <si>
    <t>en sus diversas</t>
  </si>
  <si>
    <t>modalidades.</t>
  </si>
  <si>
    <t xml:space="preserve">Cuenta </t>
  </si>
  <si>
    <t>CIM S.A.</t>
  </si>
  <si>
    <t>BIENES DE CAMBIO</t>
  </si>
  <si>
    <t>Ordinarias</t>
  </si>
  <si>
    <t>Nominativas</t>
  </si>
  <si>
    <t xml:space="preserve">  Corriente</t>
  </si>
  <si>
    <t xml:space="preserve">  No Corriente</t>
  </si>
  <si>
    <t>Total Activo Corriente</t>
  </si>
  <si>
    <t>TOTAL ACTIVO</t>
  </si>
  <si>
    <t xml:space="preserve">     Total Activo no Corriente</t>
  </si>
  <si>
    <t>TOTAL PASIVO</t>
  </si>
  <si>
    <t xml:space="preserve">       Resultados Acumulados</t>
  </si>
  <si>
    <t xml:space="preserve">       Resultados del Ejercicio</t>
  </si>
  <si>
    <t>TOTAL PATRIMONIO NETO</t>
  </si>
  <si>
    <t>TOTAL PASIVO Y PATRIMONIO NETO</t>
  </si>
  <si>
    <t>Anticipo al personal</t>
  </si>
  <si>
    <t>Anticipo a Proveedores</t>
  </si>
  <si>
    <t>Anticipo de Impuesto a la Renta</t>
  </si>
  <si>
    <t>Costos a Facturar</t>
  </si>
  <si>
    <t>Impuesto al Valor Agregado</t>
  </si>
  <si>
    <t>Retenciones de IVA Recibidas</t>
  </si>
  <si>
    <t>Retenciones de Renta Recibidas</t>
  </si>
  <si>
    <t>5. A.  Empresas Relacionadas</t>
  </si>
  <si>
    <t>Deudas Comerciales</t>
  </si>
  <si>
    <t>Cheques Diferidos Emitidos</t>
  </si>
  <si>
    <t>Cheques Diferidos Emitidos U$D</t>
  </si>
  <si>
    <t>Préstamos Bancarios Locales a Pagar</t>
  </si>
  <si>
    <t xml:space="preserve">Cheques Diferidos </t>
  </si>
  <si>
    <t>Retenciones de IVA a Pagar</t>
  </si>
  <si>
    <t>Retenciones de Renta a Pagar</t>
  </si>
  <si>
    <t>Iracis a Pagar</t>
  </si>
  <si>
    <t>I.P.S.</t>
  </si>
  <si>
    <t>nota 11</t>
  </si>
  <si>
    <t>nota 12</t>
  </si>
  <si>
    <t>Hon. Profesionales</t>
  </si>
  <si>
    <t>Provisión de Costos</t>
  </si>
  <si>
    <t>Reserva LegaL</t>
  </si>
  <si>
    <t>Nº</t>
  </si>
  <si>
    <t>Periodo</t>
  </si>
  <si>
    <t>Neto Resultante</t>
  </si>
  <si>
    <t>VALORES DE ORIGEN</t>
  </si>
  <si>
    <t xml:space="preserve">   Inmuebles</t>
  </si>
  <si>
    <t xml:space="preserve">   Rodados</t>
  </si>
  <si>
    <t xml:space="preserve">   Muebles y Útiles</t>
  </si>
  <si>
    <t xml:space="preserve">   Equipos</t>
  </si>
  <si>
    <t xml:space="preserve">   Instalaciones</t>
  </si>
  <si>
    <t xml:space="preserve">   Bienes de Uso Censo</t>
  </si>
  <si>
    <t>Las notas y anexos que se adjuntan forman parte de los estados financieros</t>
  </si>
  <si>
    <t>nota 4</t>
  </si>
  <si>
    <t>nota 5</t>
  </si>
  <si>
    <t>nota 5.A</t>
  </si>
  <si>
    <t>nota 6</t>
  </si>
  <si>
    <t>nota 7</t>
  </si>
  <si>
    <t>nota 8</t>
  </si>
  <si>
    <t>nota 9</t>
  </si>
  <si>
    <t>nota 10</t>
  </si>
  <si>
    <t>Saldo al</t>
  </si>
  <si>
    <t>Altas</t>
  </si>
  <si>
    <t>Bajas</t>
  </si>
  <si>
    <t>Ajustes</t>
  </si>
  <si>
    <t>DEPRECIACIONES</t>
  </si>
  <si>
    <t>depreciación</t>
  </si>
  <si>
    <t xml:space="preserve">   Terrenos</t>
  </si>
  <si>
    <t xml:space="preserve">   Sub - Total</t>
  </si>
  <si>
    <t>ANEXO A</t>
  </si>
  <si>
    <t xml:space="preserve">POR EL PERIODO COMPRENDIDO ENTRE EL </t>
  </si>
  <si>
    <t>RUBROS</t>
  </si>
  <si>
    <t>SOCIAL</t>
  </si>
  <si>
    <t>INTEGRADO</t>
  </si>
  <si>
    <t xml:space="preserve">APORTES </t>
  </si>
  <si>
    <t>NO</t>
  </si>
  <si>
    <t>CAPITALIZAD.</t>
  </si>
  <si>
    <t>APORTE</t>
  </si>
  <si>
    <t>DE CAPITAL</t>
  </si>
  <si>
    <t>LEGAL</t>
  </si>
  <si>
    <t>REVALÚO</t>
  </si>
  <si>
    <t>EJERCICIO</t>
  </si>
  <si>
    <t>TOTAL</t>
  </si>
  <si>
    <t>PATRIMONIO</t>
  </si>
  <si>
    <t>NETO AL CIERRE</t>
  </si>
  <si>
    <t>Aumento de Capital</t>
  </si>
  <si>
    <t>Reserva de Revalúo del Ejercicio</t>
  </si>
  <si>
    <t>Dividendos en Efectivo (o en especie)</t>
  </si>
  <si>
    <t>ACUMULAD.</t>
  </si>
  <si>
    <t>ANEXO B</t>
  </si>
  <si>
    <t>Sistemas, Licencias y Software</t>
  </si>
  <si>
    <t>Aumentos</t>
  </si>
  <si>
    <t>Disminución</t>
  </si>
  <si>
    <t>del</t>
  </si>
  <si>
    <t>Al Cierre</t>
  </si>
  <si>
    <t>Al Inicio</t>
  </si>
  <si>
    <t>AMORTIZACIONES</t>
  </si>
  <si>
    <t>Del</t>
  </si>
  <si>
    <t>al Inicio del</t>
  </si>
  <si>
    <t>al Cierre del</t>
  </si>
  <si>
    <t>Neto</t>
  </si>
  <si>
    <t xml:space="preserve"> Resultante</t>
  </si>
  <si>
    <t>IRREVOCABLE</t>
  </si>
  <si>
    <t>Fondos a rendir</t>
  </si>
  <si>
    <t>Corto Plazo</t>
  </si>
  <si>
    <t>Largo Plazo</t>
  </si>
  <si>
    <t xml:space="preserve">     Total Pasivo no Corriente</t>
  </si>
  <si>
    <t>Amortizaciones Bienes Intangibles</t>
  </si>
  <si>
    <t>Provisión de Aguinaldos</t>
  </si>
  <si>
    <t>Provisión de Aguinaldos Pers.Superior</t>
  </si>
  <si>
    <t>DETALLE</t>
  </si>
  <si>
    <t>ANEXO G</t>
  </si>
  <si>
    <t>Moneda Extranjera</t>
  </si>
  <si>
    <t>Moneda Local</t>
  </si>
  <si>
    <t>Monto</t>
  </si>
  <si>
    <t xml:space="preserve">Cambio </t>
  </si>
  <si>
    <t>Vigente</t>
  </si>
  <si>
    <t>Monto Ejercicio</t>
  </si>
  <si>
    <t xml:space="preserve">                               BANCOS</t>
  </si>
  <si>
    <t>Clientes U$S</t>
  </si>
  <si>
    <t>Otros Créditos U$S</t>
  </si>
  <si>
    <t xml:space="preserve">  Sub-Totales</t>
  </si>
  <si>
    <t>Otros Créditos NC U$S</t>
  </si>
  <si>
    <t>TOTAL  ACTIVO</t>
  </si>
  <si>
    <t>Otros Pasivos U$S</t>
  </si>
  <si>
    <t xml:space="preserve">          ACTIVOS Y PASIVOS EN MONEDA EXTRANJERA</t>
  </si>
  <si>
    <t xml:space="preserve">                               CRÉDITOS</t>
  </si>
  <si>
    <t xml:space="preserve">   Mejoras en Prop.Propia</t>
  </si>
  <si>
    <t>Usufructo espacio en palco</t>
  </si>
  <si>
    <t xml:space="preserve">Previsión para Incobrables </t>
  </si>
  <si>
    <t>Bienes no sujetos a</t>
  </si>
  <si>
    <t>Recaudaciones a Depositar U$S</t>
  </si>
  <si>
    <t>Banco Continental U$S</t>
  </si>
  <si>
    <t>Banco Regional  U$S</t>
  </si>
  <si>
    <t>U$S</t>
  </si>
  <si>
    <t>Deudas Financieras U$S</t>
  </si>
  <si>
    <t>Deudas comerciales U$S</t>
  </si>
  <si>
    <t>Cheques Diferidos Emitidos U$S</t>
  </si>
  <si>
    <t>Efectivo recibido de Clientes por Ventas</t>
  </si>
  <si>
    <t>Efectivo neto proporcionado (aplicado) por las actividades</t>
  </si>
  <si>
    <t>Créditos</t>
  </si>
  <si>
    <t>Compra de Propiedad, Planta y Equipos</t>
  </si>
  <si>
    <t>Inversiones realizadas</t>
  </si>
  <si>
    <t>Flujo de Efectivo por actividades de financiación</t>
  </si>
  <si>
    <t>Aportes de Capital</t>
  </si>
  <si>
    <t>Préstamos obtenidos (amortizados) - Neto</t>
  </si>
  <si>
    <t>de Financiación</t>
  </si>
  <si>
    <t>Efecto de las ganancias o pérdidas de cambio en el</t>
  </si>
  <si>
    <t>efectivo y sus equivalentes</t>
  </si>
  <si>
    <t>Aumento (o disminución) neto de efectivos y sus equivalentes</t>
  </si>
  <si>
    <t xml:space="preserve">              ( Expresado en guaraníes )</t>
  </si>
  <si>
    <t>Pago a Proveedores y Empleados</t>
  </si>
  <si>
    <t>de operación</t>
  </si>
  <si>
    <t>Aumento (disminución) en los activos de operación</t>
  </si>
  <si>
    <t>Flujo de efectivo por actividades de inversión</t>
  </si>
  <si>
    <t>de Inversión</t>
  </si>
  <si>
    <t>Transferencia a resultados acumul.</t>
  </si>
  <si>
    <t xml:space="preserve">                                                               ( Expresado en guaraníes )</t>
  </si>
  <si>
    <t>Ganancia Bruta</t>
  </si>
  <si>
    <t>Menos: Gastos Operativos</t>
  </si>
  <si>
    <t>Resultado por Operaciones Ordinarias</t>
  </si>
  <si>
    <t>Más: Ingresos Extraordinarios</t>
  </si>
  <si>
    <t>Ganancia del Ejercicio</t>
  </si>
  <si>
    <t>Diferencia de cambio (+) (-)</t>
  </si>
  <si>
    <t>Ganancia Neta</t>
  </si>
  <si>
    <t>Distribución de Dividendos</t>
  </si>
  <si>
    <t>Retiro de Socios</t>
  </si>
  <si>
    <t>Banco Itau  U$S</t>
  </si>
  <si>
    <t>Previsión por inver.en otras empresas</t>
  </si>
  <si>
    <t>Explotacion de</t>
  </si>
  <si>
    <t>servicios de</t>
  </si>
  <si>
    <t>radio difusión</t>
  </si>
  <si>
    <t>Particip.</t>
  </si>
  <si>
    <t>Patrim. Neto</t>
  </si>
  <si>
    <t>Cant.</t>
  </si>
  <si>
    <t>Valor  de</t>
  </si>
  <si>
    <t>Cotizac.</t>
  </si>
  <si>
    <t>Situación</t>
  </si>
  <si>
    <t>(En G.)</t>
  </si>
  <si>
    <t>A. Cartera no vencida</t>
  </si>
  <si>
    <t>B. Cartera Vencida</t>
  </si>
  <si>
    <t xml:space="preserve">    B.1. Normal</t>
  </si>
  <si>
    <t xml:space="preserve">    B.2. En Gestión de Cobro</t>
  </si>
  <si>
    <t xml:space="preserve">    B.3. En Gestión de Cobro Judicial</t>
  </si>
  <si>
    <t>TOTAL DE LA CARTERA</t>
  </si>
  <si>
    <t>Observaciones</t>
  </si>
  <si>
    <t>Criterios de Clasificación utilizados</t>
  </si>
  <si>
    <t>Normal</t>
  </si>
  <si>
    <t>En Gestión de Cobro</t>
  </si>
  <si>
    <t>En Gestión de Cobro Judicial</t>
  </si>
  <si>
    <t>Previsiones</t>
  </si>
  <si>
    <t>(En %)</t>
  </si>
  <si>
    <t>de  120  a 180 días de atraso</t>
  </si>
  <si>
    <t>de    91  a 120 días de atraso</t>
  </si>
  <si>
    <t>de  181  a   +    días de atraso</t>
  </si>
  <si>
    <t>Reserva Inversión en Otras Empresas</t>
  </si>
  <si>
    <t>Empresas Relacionadas - Nota 5 A</t>
  </si>
  <si>
    <t xml:space="preserve">       Disponibilidades      -  Nota 3</t>
  </si>
  <si>
    <t xml:space="preserve">       Créditos por ventas   -  Nota 4</t>
  </si>
  <si>
    <t xml:space="preserve">       Otros Créditos   - Nota 5</t>
  </si>
  <si>
    <t>Menos: Costos de Mercaderías Vendidas (Anexo F)</t>
  </si>
  <si>
    <t xml:space="preserve">         De Comercialización (Anexo H)</t>
  </si>
  <si>
    <t xml:space="preserve">         De Administración (Anexo H)</t>
  </si>
  <si>
    <t xml:space="preserve">         Financieros  (Anexo H)</t>
  </si>
  <si>
    <t>CIM S.A.  (Acciones)</t>
  </si>
  <si>
    <t>El Barrio Estudio Creativo S.A. (Acciones)</t>
  </si>
  <si>
    <t>Previsión por Inversión en Otras Empresas</t>
  </si>
  <si>
    <t>Terrenos</t>
  </si>
  <si>
    <t>Edificios</t>
  </si>
  <si>
    <t>Depreciac.Acumuladas-Edificios</t>
  </si>
  <si>
    <t>Rodados</t>
  </si>
  <si>
    <t>Deprec.Acumuladas-Rodados</t>
  </si>
  <si>
    <t>Muebles, Utiles y Enseres</t>
  </si>
  <si>
    <t>Deprec.Acumuladas-Mueb.y Ut.</t>
  </si>
  <si>
    <t>Computadoras</t>
  </si>
  <si>
    <t>Equipos Varios</t>
  </si>
  <si>
    <t>Deprec.Acumuladas-Equipos</t>
  </si>
  <si>
    <t>Instalaciones Varias</t>
  </si>
  <si>
    <t>Deprec.Acumuladas-Instal.Varia</t>
  </si>
  <si>
    <t>Mejoras en Propiedad Propia y/o de Terceros</t>
  </si>
  <si>
    <t>Deprec.Acum.-Mejoras Prop.Terc</t>
  </si>
  <si>
    <t>Intereses a Dev. Bonos Serie II LP</t>
  </si>
  <si>
    <t>INVERSIÓN EN</t>
  </si>
  <si>
    <t>OTRAS EMPRESAS</t>
  </si>
  <si>
    <t>Sueldos y aguinaldos a Pagar</t>
  </si>
  <si>
    <t xml:space="preserve">                               DEUDAS FINANCIERAS</t>
  </si>
  <si>
    <t xml:space="preserve">                               DEUDAS COMERCIALES</t>
  </si>
  <si>
    <t>Garantia de Alquiler</t>
  </si>
  <si>
    <t xml:space="preserve">PATRIMONIO NETO </t>
  </si>
  <si>
    <t>E - Magination S.R.L.</t>
  </si>
  <si>
    <t>Gastos pagados por adelantado</t>
  </si>
  <si>
    <t>Intereses a Vencer NC</t>
  </si>
  <si>
    <t>Deudas Comerciales U$S</t>
  </si>
  <si>
    <t>Cheques Diferidos U$S</t>
  </si>
  <si>
    <t xml:space="preserve">        Previsión para incobrables   - Nota 4 - Anexo E</t>
  </si>
  <si>
    <t xml:space="preserve">       Bienes de Uso  - Anexo A - Nota 14</t>
  </si>
  <si>
    <t>Menos: Gastos No Operativos - (Anexo H)</t>
  </si>
  <si>
    <t xml:space="preserve">       Cargos diferidos  NC     -   Nota 6</t>
  </si>
  <si>
    <t xml:space="preserve">        Activos Intangibles -  Anexo B </t>
  </si>
  <si>
    <t xml:space="preserve">       Inversiones Permanentes  - Nota 13 - Anexo C</t>
  </si>
  <si>
    <t xml:space="preserve">        Previsión por Inversión en Otras Empresas - Nota 13</t>
  </si>
  <si>
    <t xml:space="preserve">       Deudas Comerciales  - Nota 7</t>
  </si>
  <si>
    <t xml:space="preserve">       Deudas Financieras  - Nota 8</t>
  </si>
  <si>
    <t xml:space="preserve">       Cargas Fiscales a Pagar  - Nota 9</t>
  </si>
  <si>
    <t xml:space="preserve">       Remuneraciones y Cargas Sociales  - Nota 10</t>
  </si>
  <si>
    <t xml:space="preserve">       Otros Pasivos  - Nota 11</t>
  </si>
  <si>
    <t xml:space="preserve">       Deudas Financieras LP   -  Nota 8</t>
  </si>
  <si>
    <t xml:space="preserve">       Capital  Social     </t>
  </si>
  <si>
    <t xml:space="preserve">       Reservas  - Nota 12</t>
  </si>
  <si>
    <t xml:space="preserve">Provisiones de Gastos </t>
  </si>
  <si>
    <t>Nota 14   Bienes de uso</t>
  </si>
  <si>
    <t>Desarrollo Sitio Web</t>
  </si>
  <si>
    <t>Sist., Licencias y Software II</t>
  </si>
  <si>
    <t>4Usufructo parcelas</t>
  </si>
  <si>
    <t>nota 15</t>
  </si>
  <si>
    <t xml:space="preserve">       Bienes de Cambio  - Nota 15</t>
  </si>
  <si>
    <t>nota 13</t>
  </si>
  <si>
    <t>Compras anticipadas espacios</t>
  </si>
  <si>
    <t>A vencer</t>
  </si>
  <si>
    <t>CORTO PLAZO</t>
  </si>
  <si>
    <t>ENTIDAD</t>
  </si>
  <si>
    <t>EMISION</t>
  </si>
  <si>
    <t>VENCIMIENTO</t>
  </si>
  <si>
    <t>TOTAL SALDO A PAGAR</t>
  </si>
  <si>
    <t>VISIÓN BANCO S.A.E.C.A.</t>
  </si>
  <si>
    <t>BONOS SERIE II     INTERES</t>
  </si>
  <si>
    <t xml:space="preserve">BANCO REGIONAL </t>
  </si>
  <si>
    <t>FINANCIERA EL COMERCIO S.A.E.C.A.</t>
  </si>
  <si>
    <t>BANCO GNB</t>
  </si>
  <si>
    <t>FINLATINA S.A. DE FINANZAS</t>
  </si>
  <si>
    <t>SOBREGIRO</t>
  </si>
  <si>
    <t>LARGO PLAZO</t>
  </si>
  <si>
    <t>BONOS SERIE II</t>
  </si>
  <si>
    <t xml:space="preserve">                                                     BALANCE GENERAL  CONSOLIDADO</t>
  </si>
  <si>
    <t>BPSA</t>
  </si>
  <si>
    <t>EL BARRIO</t>
  </si>
  <si>
    <t>NETEO</t>
  </si>
  <si>
    <t xml:space="preserve">       Disponibilidades </t>
  </si>
  <si>
    <t xml:space="preserve">       Créditos por ventas </t>
  </si>
  <si>
    <t xml:space="preserve">        Previsión para incobrables  </t>
  </si>
  <si>
    <t xml:space="preserve">       Otros Créditos </t>
  </si>
  <si>
    <t xml:space="preserve">       Bienes de Cambio </t>
  </si>
  <si>
    <t xml:space="preserve">       Cargos diferidos  NC </t>
  </si>
  <si>
    <t xml:space="preserve">       Bienes de Uso  </t>
  </si>
  <si>
    <t xml:space="preserve">       Activos Intangibles</t>
  </si>
  <si>
    <t xml:space="preserve">       Inversiones Permanentes </t>
  </si>
  <si>
    <t xml:space="preserve">       Previsión por Inversión en Otras Empresas</t>
  </si>
  <si>
    <t xml:space="preserve">       Deudas Comerciales </t>
  </si>
  <si>
    <t xml:space="preserve">       Deudas Financieras </t>
  </si>
  <si>
    <t xml:space="preserve">       Cargas Fiscales a Pagar </t>
  </si>
  <si>
    <t xml:space="preserve">       Remuneraciones y Cargas Sociales </t>
  </si>
  <si>
    <t xml:space="preserve">       Otros Pasivos </t>
  </si>
  <si>
    <t xml:space="preserve">       Provisiones</t>
  </si>
  <si>
    <t xml:space="preserve">       Ganancias Diferidas</t>
  </si>
  <si>
    <t xml:space="preserve">       Deudas Financieras LP </t>
  </si>
  <si>
    <t xml:space="preserve">       Capital  Social</t>
  </si>
  <si>
    <t xml:space="preserve">       Capital  a Integrar</t>
  </si>
  <si>
    <t xml:space="preserve">       Aportes Irrevocable a Capitalizar</t>
  </si>
  <si>
    <t xml:space="preserve">       Reservas </t>
  </si>
  <si>
    <t xml:space="preserve">  ESTADOS DE RESULTADOS  CONSOLIDADO</t>
  </si>
  <si>
    <t>Menos: Costos de Mercaderías Vendidas</t>
  </si>
  <si>
    <t xml:space="preserve">         De Comercialización</t>
  </si>
  <si>
    <t xml:space="preserve">         De Administración</t>
  </si>
  <si>
    <t xml:space="preserve">         Financieros</t>
  </si>
  <si>
    <t>Menos: Gastos No Operativos</t>
  </si>
  <si>
    <t>Saldo  al  31/12/2018</t>
  </si>
  <si>
    <t>01.01.2019</t>
  </si>
  <si>
    <t>FIC S.A. DE FINANZAS</t>
  </si>
  <si>
    <t>Cuentas a Cobrar     *</t>
  </si>
  <si>
    <t>Gastos a Reembolsar</t>
  </si>
  <si>
    <t>Provisiones de Gastos</t>
  </si>
  <si>
    <t>Anticipo de Clientes</t>
  </si>
  <si>
    <t>INTERFISA BANCO</t>
  </si>
  <si>
    <t>FIC S.A. DE FINANZAS- refinanc.</t>
  </si>
  <si>
    <t>BANCO BASA S.A.</t>
  </si>
  <si>
    <t xml:space="preserve">                                                                      BALANCE GENERAL </t>
  </si>
  <si>
    <t xml:space="preserve">                                                           AL 31 DE DICIEMBRE DE 2019 Y 2018</t>
  </si>
  <si>
    <t>31.12.2019</t>
  </si>
  <si>
    <t>31.12.2018</t>
  </si>
  <si>
    <t xml:space="preserve">                   ESTADOS DE RESULTADOS </t>
  </si>
  <si>
    <t>1° DE ENERO AL 31 DICIEMBRE DE 2019 y 2018</t>
  </si>
  <si>
    <t xml:space="preserve">                        ESTADO DE EVOLUCIÓN DEL PATRIMONIO NETO </t>
  </si>
  <si>
    <t>Total general 31/12/2018</t>
  </si>
  <si>
    <t>31.12.18</t>
  </si>
  <si>
    <t xml:space="preserve">                                                                                     ESTADOS DE FLUJOS DE EFECTIVO </t>
  </si>
  <si>
    <t>*Correspondía a lo adeudado por el MIC al 31/12/2018.</t>
  </si>
  <si>
    <t>Total al 31.12.2019</t>
  </si>
  <si>
    <t>Total al 31.12.2018</t>
  </si>
  <si>
    <t>Impuesto al Valor Agregado 10%</t>
  </si>
  <si>
    <r>
      <t>Composición de ”</t>
    </r>
    <r>
      <rPr>
        <b/>
        <sz val="7"/>
        <color theme="1"/>
        <rFont val="Courier"/>
      </rPr>
      <t>Préstamos Bancarios Locales a Pagar</t>
    </r>
    <r>
      <rPr>
        <sz val="7"/>
        <color theme="1"/>
        <rFont val="Courier"/>
      </rPr>
      <t>” ver anexo III (Pag. 26)</t>
    </r>
  </si>
  <si>
    <t>La Reserva Legal según lo dispone la Ley Nº 2421/04 de Adecuación Fiscal, se requiere que un mínimo del 5 por ciento de la utilidad distribuible de cada ejercicio, deducido el Impuesto a la Renta, se transfiera a una Reserva Legal hasta que ésta sea igual al 20 por ciento del capital. La Reserva Legal puede compensar pérdidas o puede ser capitalizada, existiendo en ambos casos la obligación de reponerla.</t>
  </si>
  <si>
    <t>Las Reservas de Inversión en Otras Empresas fueron hechas en base a lo invertido en ambas empresas considerando los resultados acumulados en estas, incluyendo los resultados del ejercicio 2019.</t>
  </si>
  <si>
    <r>
      <t>Las Previsiones fueron hechas en base a lo invertido en ambas empresas considerando los resultados acumulados en estas, incluyendo los resultados del ejercicio 2019.</t>
    </r>
    <r>
      <rPr>
        <sz val="8"/>
        <color rgb="FFFF0000"/>
        <rFont val="Calibri"/>
        <family val="2"/>
      </rPr>
      <t xml:space="preserve">  </t>
    </r>
  </si>
  <si>
    <r>
      <t>·</t>
    </r>
    <r>
      <rPr>
        <sz val="7"/>
        <color theme="1"/>
        <rFont val="Times New Roman"/>
        <family val="1"/>
      </rPr>
      <t>  </t>
    </r>
    <r>
      <rPr>
        <b/>
        <sz val="8"/>
        <color theme="1"/>
        <rFont val="Calibri"/>
        <family val="2"/>
      </rPr>
      <t>La Empresa ha constituido garantía prendaria sobre sus inmuebles a favor del Banco Basa  S.A.</t>
    </r>
  </si>
  <si>
    <t>Penta S.A.</t>
  </si>
  <si>
    <t xml:space="preserve">                         BALANCE GENERAL</t>
  </si>
  <si>
    <t>Total general 31/12/2019</t>
  </si>
  <si>
    <t xml:space="preserve">                    BALANCE GENERAL </t>
  </si>
  <si>
    <t xml:space="preserve">                     BALANCE GENERAL </t>
  </si>
  <si>
    <t>Totales al 31/12/2019</t>
  </si>
  <si>
    <t>Totales al 31/12/2018</t>
  </si>
  <si>
    <t xml:space="preserve">                             BALANCE GENERAL </t>
  </si>
  <si>
    <t>PRESTAMOS C/BANCOS Y FINANCIERAS AL 31/12/2019</t>
  </si>
  <si>
    <t>FINANCIERA CEFISA SAECA</t>
  </si>
  <si>
    <t xml:space="preserve">TU FINANCIERA </t>
  </si>
  <si>
    <t>BANCO RIO SAECA</t>
  </si>
  <si>
    <t xml:space="preserve">                                                             AL 31 DE DICIEMBRE DE 2019</t>
  </si>
  <si>
    <t xml:space="preserve">                                                             AL 31 DE DICIEMBRE DE 2018</t>
  </si>
  <si>
    <t xml:space="preserve">      1° DE ENERO AL 31 DICIEMBRE DE 2019</t>
  </si>
  <si>
    <t xml:space="preserve">      1° DE ENERO AL 31 DICIEMBRE DE 2018</t>
  </si>
  <si>
    <t>Anexo 1 Res. CNV CG Nº  1/19</t>
  </si>
  <si>
    <t>Composición de la Cartera de Créditos al 31/12/2019</t>
  </si>
  <si>
    <t>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</si>
</sst>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$_-;\-* #,##0.00\ _$_-;_-* &quot;-&quot;??\ _$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#,##0_ ;[Red]\-#,##0\ "/>
    <numFmt numFmtId="170" formatCode="#,##0_ ;\-#,##0\ "/>
    <numFmt numFmtId="171" formatCode="0.0%"/>
    <numFmt numFmtId="172" formatCode="[$-C0A]d\-mmm\-yy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mbria"/>
      <family val="1"/>
    </font>
    <font>
      <b/>
      <sz val="9"/>
      <color rgb="FF000000"/>
      <name val="Cambr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8"/>
      <name val="Cambria"/>
      <family val="1"/>
      <scheme val="major"/>
    </font>
    <font>
      <b/>
      <sz val="7"/>
      <color rgb="FF000000"/>
      <name val="Cambria"/>
      <family val="1"/>
    </font>
    <font>
      <sz val="7"/>
      <color rgb="FF000000"/>
      <name val="Cambria"/>
      <family val="1"/>
    </font>
    <font>
      <b/>
      <sz val="7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9"/>
      <color theme="1"/>
      <name val="Calibri"/>
      <family val="2"/>
      <scheme val="minor"/>
    </font>
    <font>
      <b/>
      <i/>
      <sz val="12"/>
      <name val="Cambria"/>
      <family val="1"/>
      <scheme val="major"/>
    </font>
    <font>
      <b/>
      <u/>
      <sz val="10"/>
      <name val="Cambria"/>
      <family val="1"/>
      <scheme val="major"/>
    </font>
    <font>
      <b/>
      <sz val="7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sz val="7"/>
      <color rgb="FF000000"/>
      <name val="Cambria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8"/>
      <color rgb="FF000000"/>
      <name val="Cambria"/>
      <family val="1"/>
      <scheme val="major"/>
    </font>
    <font>
      <b/>
      <sz val="8"/>
      <color rgb="FF000000"/>
      <name val="Cambria"/>
      <family val="1"/>
    </font>
    <font>
      <b/>
      <sz val="11"/>
      <color rgb="FF000000"/>
      <name val="Cambria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b/>
      <sz val="7"/>
      <name val="Cambria"/>
      <family val="1"/>
      <scheme val="major"/>
    </font>
    <font>
      <u/>
      <sz val="11"/>
      <name val="Calibri"/>
      <family val="2"/>
      <scheme val="minor"/>
    </font>
    <font>
      <sz val="7"/>
      <name val="Calibri"/>
      <family val="2"/>
    </font>
    <font>
      <sz val="7"/>
      <color rgb="FFFF0000"/>
      <name val="Calibri"/>
      <family val="2"/>
      <scheme val="minor"/>
    </font>
    <font>
      <sz val="7"/>
      <color theme="1"/>
      <name val="Courier"/>
    </font>
    <font>
      <b/>
      <sz val="7"/>
      <color theme="1"/>
      <name val="Courier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7" fontId="3" fillId="0" borderId="0"/>
    <xf numFmtId="0" fontId="2" fillId="0" borderId="0"/>
    <xf numFmtId="0" fontId="8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9">
    <xf numFmtId="0" fontId="0" fillId="0" borderId="0" xfId="0"/>
    <xf numFmtId="0" fontId="4" fillId="0" borderId="0" xfId="2" applyFont="1"/>
    <xf numFmtId="166" fontId="4" fillId="0" borderId="0" xfId="3" applyNumberFormat="1" applyFont="1" applyAlignment="1">
      <alignment horizontal="center"/>
    </xf>
    <xf numFmtId="3" fontId="4" fillId="0" borderId="0" xfId="2" applyNumberFormat="1" applyFont="1"/>
    <xf numFmtId="0" fontId="5" fillId="0" borderId="8" xfId="2" applyFont="1" applyBorder="1"/>
    <xf numFmtId="0" fontId="5" fillId="0" borderId="0" xfId="2" applyFont="1"/>
    <xf numFmtId="166" fontId="4" fillId="0" borderId="5" xfId="3" applyNumberFormat="1" applyFont="1" applyBorder="1" applyAlignment="1"/>
    <xf numFmtId="166" fontId="4" fillId="0" borderId="0" xfId="2" applyNumberFormat="1" applyFont="1"/>
    <xf numFmtId="0" fontId="5" fillId="0" borderId="0" xfId="2" applyFont="1" applyAlignment="1">
      <alignment horizontal="center"/>
    </xf>
    <xf numFmtId="0" fontId="7" fillId="0" borderId="0" xfId="0" applyFont="1"/>
    <xf numFmtId="0" fontId="0" fillId="0" borderId="0" xfId="0" applyBorder="1"/>
    <xf numFmtId="0" fontId="9" fillId="0" borderId="0" xfId="0" applyFont="1" applyAlignment="1">
      <alignment horizontal="left" vertical="center" readingOrder="1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Alignment="1">
      <alignment horizontal="left" vertical="center" readingOrder="1"/>
    </xf>
    <xf numFmtId="3" fontId="11" fillId="0" borderId="0" xfId="0" applyNumberFormat="1" applyFont="1" applyBorder="1"/>
    <xf numFmtId="3" fontId="12" fillId="0" borderId="0" xfId="0" applyNumberFormat="1" applyFont="1" applyBorder="1"/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6" xfId="0" applyFont="1" applyBorder="1"/>
    <xf numFmtId="0" fontId="12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4" xfId="0" applyFont="1" applyBorder="1"/>
    <xf numFmtId="0" fontId="11" fillId="0" borderId="6" xfId="0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0" fontId="11" fillId="0" borderId="7" xfId="0" applyFont="1" applyFill="1" applyBorder="1"/>
    <xf numFmtId="0" fontId="11" fillId="0" borderId="9" xfId="0" applyFont="1" applyBorder="1"/>
    <xf numFmtId="3" fontId="11" fillId="0" borderId="8" xfId="0" applyNumberFormat="1" applyFont="1" applyBorder="1"/>
    <xf numFmtId="3" fontId="11" fillId="0" borderId="9" xfId="0" applyNumberFormat="1" applyFont="1" applyBorder="1"/>
    <xf numFmtId="0" fontId="11" fillId="0" borderId="7" xfId="0" applyFont="1" applyBorder="1"/>
    <xf numFmtId="3" fontId="12" fillId="0" borderId="8" xfId="0" applyNumberFormat="1" applyFont="1" applyBorder="1"/>
    <xf numFmtId="3" fontId="12" fillId="0" borderId="9" xfId="0" applyNumberFormat="1" applyFont="1" applyBorder="1"/>
    <xf numFmtId="0" fontId="12" fillId="0" borderId="1" xfId="0" applyFont="1" applyBorder="1"/>
    <xf numFmtId="0" fontId="12" fillId="0" borderId="3" xfId="0" applyFont="1" applyBorder="1"/>
    <xf numFmtId="3" fontId="12" fillId="0" borderId="2" xfId="0" applyNumberFormat="1" applyFont="1" applyBorder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1" fillId="0" borderId="16" xfId="0" applyNumberFormat="1" applyFont="1" applyBorder="1"/>
    <xf numFmtId="3" fontId="11" fillId="0" borderId="19" xfId="0" applyNumberFormat="1" applyFont="1" applyBorder="1"/>
    <xf numFmtId="3" fontId="11" fillId="0" borderId="17" xfId="0" applyNumberFormat="1" applyFont="1" applyBorder="1"/>
    <xf numFmtId="3" fontId="12" fillId="0" borderId="17" xfId="0" applyNumberFormat="1" applyFont="1" applyBorder="1"/>
    <xf numFmtId="3" fontId="12" fillId="0" borderId="13" xfId="0" applyNumberFormat="1" applyFont="1" applyBorder="1"/>
    <xf numFmtId="3" fontId="11" fillId="0" borderId="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6" fillId="0" borderId="0" xfId="0" applyFont="1"/>
    <xf numFmtId="0" fontId="15" fillId="0" borderId="1" xfId="0" applyFont="1" applyBorder="1"/>
    <xf numFmtId="0" fontId="16" fillId="0" borderId="2" xfId="0" applyFont="1" applyBorder="1"/>
    <xf numFmtId="0" fontId="16" fillId="0" borderId="3" xfId="0" applyFont="1" applyBorder="1"/>
    <xf numFmtId="0" fontId="15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5" fillId="0" borderId="0" xfId="0" applyFont="1" applyAlignment="1">
      <alignment horizontal="center"/>
    </xf>
    <xf numFmtId="3" fontId="15" fillId="0" borderId="13" xfId="0" applyNumberFormat="1" applyFont="1" applyBorder="1"/>
    <xf numFmtId="0" fontId="15" fillId="2" borderId="1" xfId="0" applyFont="1" applyFill="1" applyBorder="1"/>
    <xf numFmtId="0" fontId="16" fillId="2" borderId="2" xfId="0" applyFont="1" applyFill="1" applyBorder="1"/>
    <xf numFmtId="0" fontId="16" fillId="2" borderId="3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4" fillId="0" borderId="0" xfId="0" applyFont="1"/>
    <xf numFmtId="0" fontId="0" fillId="4" borderId="0" xfId="0" applyFill="1" applyBorder="1"/>
    <xf numFmtId="0" fontId="10" fillId="4" borderId="0" xfId="0" applyFont="1" applyFill="1" applyAlignment="1">
      <alignment horizontal="left" vertical="center" readingOrder="1"/>
    </xf>
    <xf numFmtId="0" fontId="9" fillId="4" borderId="0" xfId="0" applyFont="1" applyFill="1" applyAlignment="1">
      <alignment horizontal="left" vertical="center" readingOrder="1"/>
    </xf>
    <xf numFmtId="0" fontId="7" fillId="4" borderId="0" xfId="0" applyFont="1" applyFill="1" applyBorder="1"/>
    <xf numFmtId="0" fontId="12" fillId="4" borderId="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1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1" fillId="4" borderId="4" xfId="0" applyFont="1" applyFill="1" applyBorder="1"/>
    <xf numFmtId="0" fontId="11" fillId="4" borderId="6" xfId="0" applyFont="1" applyFill="1" applyBorder="1"/>
    <xf numFmtId="3" fontId="11" fillId="4" borderId="5" xfId="0" applyNumberFormat="1" applyFont="1" applyFill="1" applyBorder="1"/>
    <xf numFmtId="3" fontId="11" fillId="4" borderId="16" xfId="0" applyNumberFormat="1" applyFont="1" applyFill="1" applyBorder="1"/>
    <xf numFmtId="3" fontId="11" fillId="4" borderId="19" xfId="0" applyNumberFormat="1" applyFont="1" applyFill="1" applyBorder="1"/>
    <xf numFmtId="3" fontId="11" fillId="4" borderId="11" xfId="0" applyNumberFormat="1" applyFont="1" applyFill="1" applyBorder="1"/>
    <xf numFmtId="0" fontId="11" fillId="4" borderId="10" xfId="0" applyFont="1" applyFill="1" applyBorder="1"/>
    <xf numFmtId="0" fontId="11" fillId="4" borderId="11" xfId="0" applyFont="1" applyFill="1" applyBorder="1"/>
    <xf numFmtId="3" fontId="11" fillId="4" borderId="0" xfId="0" applyNumberFormat="1" applyFont="1" applyFill="1" applyBorder="1"/>
    <xf numFmtId="0" fontId="11" fillId="4" borderId="7" xfId="0" applyFont="1" applyFill="1" applyBorder="1"/>
    <xf numFmtId="0" fontId="11" fillId="4" borderId="9" xfId="0" applyFont="1" applyFill="1" applyBorder="1"/>
    <xf numFmtId="3" fontId="11" fillId="4" borderId="8" xfId="0" applyNumberFormat="1" applyFont="1" applyFill="1" applyBorder="1"/>
    <xf numFmtId="3" fontId="11" fillId="4" borderId="17" xfId="0" applyNumberFormat="1" applyFont="1" applyFill="1" applyBorder="1" applyAlignment="1">
      <alignment horizontal="center"/>
    </xf>
    <xf numFmtId="3" fontId="11" fillId="4" borderId="8" xfId="0" applyNumberFormat="1" applyFont="1" applyFill="1" applyBorder="1" applyAlignment="1">
      <alignment horizontal="center"/>
    </xf>
    <xf numFmtId="3" fontId="11" fillId="4" borderId="17" xfId="0" applyNumberFormat="1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16" xfId="0" applyFill="1" applyBorder="1"/>
    <xf numFmtId="0" fontId="0" fillId="4" borderId="11" xfId="0" applyFill="1" applyBorder="1"/>
    <xf numFmtId="0" fontId="0" fillId="4" borderId="17" xfId="0" applyFill="1" applyBorder="1"/>
    <xf numFmtId="0" fontId="0" fillId="4" borderId="10" xfId="0" applyFill="1" applyBorder="1"/>
    <xf numFmtId="3" fontId="11" fillId="4" borderId="16" xfId="0" applyNumberFormat="1" applyFont="1" applyFill="1" applyBorder="1" applyAlignment="1">
      <alignment horizontal="center"/>
    </xf>
    <xf numFmtId="3" fontId="11" fillId="4" borderId="6" xfId="0" applyNumberFormat="1" applyFont="1" applyFill="1" applyBorder="1"/>
    <xf numFmtId="3" fontId="11" fillId="4" borderId="19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0" fontId="0" fillId="5" borderId="0" xfId="0" applyFill="1" applyBorder="1"/>
    <xf numFmtId="0" fontId="7" fillId="5" borderId="0" xfId="0" applyFont="1" applyFill="1" applyBorder="1"/>
    <xf numFmtId="0" fontId="11" fillId="5" borderId="0" xfId="0" applyFont="1" applyFill="1" applyBorder="1"/>
    <xf numFmtId="0" fontId="13" fillId="0" borderId="0" xfId="0" applyFont="1"/>
    <xf numFmtId="0" fontId="17" fillId="0" borderId="0" xfId="0" applyFont="1"/>
    <xf numFmtId="0" fontId="16" fillId="0" borderId="1" xfId="0" applyFont="1" applyBorder="1"/>
    <xf numFmtId="3" fontId="16" fillId="0" borderId="13" xfId="0" applyNumberFormat="1" applyFont="1" applyBorder="1"/>
    <xf numFmtId="0" fontId="16" fillId="0" borderId="7" xfId="0" applyFont="1" applyBorder="1"/>
    <xf numFmtId="0" fontId="15" fillId="0" borderId="0" xfId="0" applyFont="1" applyBorder="1"/>
    <xf numFmtId="0" fontId="16" fillId="0" borderId="0" xfId="0" applyFont="1" applyBorder="1"/>
    <xf numFmtId="3" fontId="15" fillId="0" borderId="0" xfId="0" applyNumberFormat="1" applyFont="1" applyBorder="1"/>
    <xf numFmtId="0" fontId="0" fillId="4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1" fillId="0" borderId="0" xfId="0" applyFont="1"/>
    <xf numFmtId="3" fontId="13" fillId="0" borderId="0" xfId="0" applyNumberFormat="1" applyFont="1"/>
    <xf numFmtId="3" fontId="17" fillId="0" borderId="0" xfId="0" applyNumberFormat="1" applyFont="1"/>
    <xf numFmtId="3" fontId="13" fillId="0" borderId="0" xfId="0" applyNumberFormat="1" applyFont="1" applyAlignment="1">
      <alignment horizontal="right"/>
    </xf>
    <xf numFmtId="14" fontId="7" fillId="0" borderId="17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9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0" fillId="0" borderId="0" xfId="0" applyNumberFormat="1"/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20" fillId="4" borderId="0" xfId="0" applyFont="1" applyFill="1" applyAlignment="1">
      <alignment horizontal="left" vertical="center" readingOrder="1"/>
    </xf>
    <xf numFmtId="0" fontId="20" fillId="4" borderId="0" xfId="0" applyFont="1" applyFill="1" applyAlignment="1">
      <alignment horizontal="left" vertical="center"/>
    </xf>
    <xf numFmtId="3" fontId="13" fillId="4" borderId="0" xfId="0" applyNumberFormat="1" applyFont="1" applyFill="1" applyBorder="1"/>
    <xf numFmtId="0" fontId="17" fillId="0" borderId="16" xfId="0" applyFont="1" applyBorder="1" applyAlignment="1">
      <alignment horizontal="center"/>
    </xf>
    <xf numFmtId="0" fontId="17" fillId="0" borderId="16" xfId="0" applyFont="1" applyBorder="1"/>
    <xf numFmtId="0" fontId="17" fillId="0" borderId="19" xfId="0" applyFont="1" applyBorder="1" applyAlignment="1">
      <alignment horizontal="center"/>
    </xf>
    <xf numFmtId="0" fontId="17" fillId="0" borderId="19" xfId="0" applyFont="1" applyBorder="1"/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14" fontId="17" fillId="0" borderId="17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9" xfId="0" applyFont="1" applyBorder="1"/>
    <xf numFmtId="3" fontId="13" fillId="0" borderId="16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3" fontId="17" fillId="0" borderId="13" xfId="0" applyNumberFormat="1" applyFont="1" applyBorder="1" applyAlignment="1">
      <alignment horizontal="right"/>
    </xf>
    <xf numFmtId="0" fontId="17" fillId="0" borderId="20" xfId="0" applyFont="1" applyBorder="1" applyAlignment="1">
      <alignment horizontal="center"/>
    </xf>
    <xf numFmtId="0" fontId="17" fillId="0" borderId="20" xfId="0" applyFont="1" applyBorder="1"/>
    <xf numFmtId="3" fontId="17" fillId="0" borderId="20" xfId="0" applyNumberFormat="1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3" fontId="13" fillId="0" borderId="17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0" fontId="6" fillId="0" borderId="0" xfId="0" applyFont="1" applyFill="1"/>
    <xf numFmtId="0" fontId="22" fillId="0" borderId="0" xfId="0" applyFont="1" applyFill="1" applyAlignment="1">
      <alignment horizontal="left" vertical="center" readingOrder="1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/>
    <xf numFmtId="3" fontId="6" fillId="0" borderId="0" xfId="0" applyNumberFormat="1" applyFont="1" applyFill="1"/>
    <xf numFmtId="3" fontId="6" fillId="0" borderId="8" xfId="0" applyNumberFormat="1" applyFont="1" applyFill="1" applyBorder="1"/>
    <xf numFmtId="3" fontId="22" fillId="0" borderId="2" xfId="0" applyNumberFormat="1" applyFont="1" applyFill="1" applyBorder="1"/>
    <xf numFmtId="3" fontId="22" fillId="0" borderId="0" xfId="0" applyNumberFormat="1" applyFont="1" applyFill="1"/>
    <xf numFmtId="3" fontId="22" fillId="0" borderId="21" xfId="0" applyNumberFormat="1" applyFont="1" applyFill="1" applyBorder="1"/>
    <xf numFmtId="3" fontId="6" fillId="0" borderId="2" xfId="0" applyNumberFormat="1" applyFont="1" applyFill="1" applyBorder="1"/>
    <xf numFmtId="3" fontId="22" fillId="0" borderId="12" xfId="0" applyNumberFormat="1" applyFont="1" applyFill="1" applyBorder="1"/>
    <xf numFmtId="0" fontId="17" fillId="0" borderId="4" xfId="0" applyFont="1" applyBorder="1"/>
    <xf numFmtId="0" fontId="17" fillId="0" borderId="10" xfId="0" applyFont="1" applyBorder="1"/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4" fontId="17" fillId="0" borderId="9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170" fontId="17" fillId="0" borderId="20" xfId="0" applyNumberFormat="1" applyFont="1" applyBorder="1" applyAlignment="1">
      <alignment horizontal="right"/>
    </xf>
    <xf numFmtId="3" fontId="11" fillId="0" borderId="8" xfId="0" applyNumberFormat="1" applyFont="1" applyFill="1" applyBorder="1"/>
    <xf numFmtId="3" fontId="11" fillId="0" borderId="17" xfId="0" applyNumberFormat="1" applyFont="1" applyFill="1" applyBorder="1" applyAlignment="1">
      <alignment horizontal="center"/>
    </xf>
    <xf numFmtId="3" fontId="11" fillId="0" borderId="5" xfId="0" applyNumberFormat="1" applyFont="1" applyFill="1" applyBorder="1"/>
    <xf numFmtId="3" fontId="11" fillId="0" borderId="16" xfId="0" applyNumberFormat="1" applyFont="1" applyFill="1" applyBorder="1"/>
    <xf numFmtId="3" fontId="11" fillId="0" borderId="0" xfId="0" applyNumberFormat="1" applyFont="1" applyFill="1" applyBorder="1"/>
    <xf numFmtId="3" fontId="11" fillId="0" borderId="19" xfId="0" applyNumberFormat="1" applyFont="1" applyFill="1" applyBorder="1"/>
    <xf numFmtId="3" fontId="11" fillId="0" borderId="8" xfId="0" applyNumberFormat="1" applyFont="1" applyFill="1" applyBorder="1" applyAlignment="1">
      <alignment horizontal="center"/>
    </xf>
    <xf numFmtId="3" fontId="11" fillId="0" borderId="17" xfId="0" applyNumberFormat="1" applyFont="1" applyFill="1" applyBorder="1"/>
    <xf numFmtId="3" fontId="11" fillId="0" borderId="6" xfId="0" applyNumberFormat="1" applyFont="1" applyFill="1" applyBorder="1"/>
    <xf numFmtId="3" fontId="11" fillId="0" borderId="9" xfId="0" applyNumberFormat="1" applyFont="1" applyFill="1" applyBorder="1"/>
    <xf numFmtId="3" fontId="11" fillId="0" borderId="11" xfId="0" applyNumberFormat="1" applyFont="1" applyFill="1" applyBorder="1"/>
    <xf numFmtId="3" fontId="11" fillId="0" borderId="19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0" applyFont="1"/>
    <xf numFmtId="0" fontId="7" fillId="0" borderId="4" xfId="0" applyFont="1" applyBorder="1"/>
    <xf numFmtId="0" fontId="7" fillId="0" borderId="7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16" xfId="0" applyFont="1" applyBorder="1" applyAlignment="1"/>
    <xf numFmtId="0" fontId="10" fillId="4" borderId="0" xfId="0" applyFont="1" applyFill="1" applyAlignment="1">
      <alignment horizontal="right" vertical="center" readingOrder="1"/>
    </xf>
    <xf numFmtId="0" fontId="0" fillId="0" borderId="19" xfId="0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4" fontId="0" fillId="0" borderId="19" xfId="0" applyNumberForma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23" fillId="4" borderId="0" xfId="0" applyFont="1" applyFill="1" applyBorder="1"/>
    <xf numFmtId="0" fontId="9" fillId="4" borderId="0" xfId="0" applyFont="1" applyFill="1" applyAlignment="1">
      <alignment vertical="center"/>
    </xf>
    <xf numFmtId="0" fontId="24" fillId="4" borderId="0" xfId="0" applyFont="1" applyFill="1" applyBorder="1"/>
    <xf numFmtId="4" fontId="0" fillId="0" borderId="0" xfId="0" applyNumberFormat="1" applyAlignment="1">
      <alignment horizontal="right"/>
    </xf>
    <xf numFmtId="0" fontId="25" fillId="0" borderId="0" xfId="0" applyFont="1"/>
    <xf numFmtId="4" fontId="7" fillId="0" borderId="13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3" fontId="12" fillId="4" borderId="19" xfId="0" applyNumberFormat="1" applyFont="1" applyFill="1" applyBorder="1" applyAlignment="1">
      <alignment horizontal="center"/>
    </xf>
    <xf numFmtId="0" fontId="7" fillId="4" borderId="16" xfId="0" applyFont="1" applyFill="1" applyBorder="1"/>
    <xf numFmtId="3" fontId="12" fillId="4" borderId="17" xfId="0" applyNumberFormat="1" applyFont="1" applyFill="1" applyBorder="1" applyAlignment="1">
      <alignment horizontal="center"/>
    </xf>
    <xf numFmtId="0" fontId="27" fillId="0" borderId="0" xfId="2" applyFont="1"/>
    <xf numFmtId="3" fontId="4" fillId="0" borderId="0" xfId="3" applyNumberFormat="1" applyFont="1" applyAlignment="1"/>
    <xf numFmtId="3" fontId="4" fillId="0" borderId="8" xfId="3" applyNumberFormat="1" applyFont="1" applyBorder="1" applyAlignment="1"/>
    <xf numFmtId="3" fontId="4" fillId="0" borderId="0" xfId="3" applyNumberFormat="1" applyFont="1" applyBorder="1" applyAlignment="1"/>
    <xf numFmtId="3" fontId="5" fillId="0" borderId="23" xfId="3" applyNumberFormat="1" applyFont="1" applyBorder="1" applyAlignment="1"/>
    <xf numFmtId="3" fontId="4" fillId="0" borderId="0" xfId="1" applyNumberFormat="1" applyFont="1"/>
    <xf numFmtId="3" fontId="4" fillId="0" borderId="12" xfId="3" applyNumberFormat="1" applyFont="1" applyBorder="1" applyAlignment="1"/>
    <xf numFmtId="3" fontId="4" fillId="0" borderId="8" xfId="2" applyNumberFormat="1" applyFont="1" applyBorder="1"/>
    <xf numFmtId="3" fontId="4" fillId="0" borderId="15" xfId="3" applyNumberFormat="1" applyFont="1" applyBorder="1" applyAlignment="1"/>
    <xf numFmtId="3" fontId="4" fillId="0" borderId="0" xfId="3" applyNumberFormat="1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3" fontId="5" fillId="0" borderId="12" xfId="3" applyNumberFormat="1" applyFont="1" applyBorder="1" applyAlignment="1"/>
    <xf numFmtId="0" fontId="26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28" fillId="0" borderId="0" xfId="0" applyFont="1"/>
    <xf numFmtId="0" fontId="29" fillId="4" borderId="0" xfId="0" applyFont="1" applyFill="1" applyBorder="1"/>
    <xf numFmtId="0" fontId="30" fillId="4" borderId="0" xfId="0" applyFont="1" applyFill="1" applyAlignment="1">
      <alignment horizontal="left" vertical="center"/>
    </xf>
    <xf numFmtId="0" fontId="30" fillId="4" borderId="0" xfId="0" applyFont="1" applyFill="1" applyAlignment="1">
      <alignment horizontal="left" vertical="center" readingOrder="1"/>
    </xf>
    <xf numFmtId="3" fontId="4" fillId="0" borderId="0" xfId="2" applyNumberFormat="1" applyFont="1" applyBorder="1"/>
    <xf numFmtId="3" fontId="26" fillId="0" borderId="0" xfId="2" applyNumberFormat="1" applyFont="1" applyAlignment="1">
      <alignment horizontal="center" vertical="center"/>
    </xf>
    <xf numFmtId="3" fontId="29" fillId="4" borderId="0" xfId="0" applyNumberFormat="1" applyFont="1" applyFill="1" applyBorder="1"/>
    <xf numFmtId="3" fontId="7" fillId="0" borderId="2" xfId="0" applyNumberFormat="1" applyFont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21" xfId="0" applyNumberFormat="1" applyFont="1" applyBorder="1"/>
    <xf numFmtId="3" fontId="0" fillId="0" borderId="15" xfId="0" applyNumberFormat="1" applyBorder="1"/>
    <xf numFmtId="3" fontId="31" fillId="0" borderId="8" xfId="0" applyNumberFormat="1" applyFont="1" applyFill="1" applyBorder="1" applyAlignment="1">
      <alignment horizontal="center"/>
    </xf>
    <xf numFmtId="3" fontId="32" fillId="0" borderId="0" xfId="0" applyNumberFormat="1" applyFont="1" applyFill="1"/>
    <xf numFmtId="3" fontId="5" fillId="0" borderId="8" xfId="2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3" fontId="16" fillId="0" borderId="13" xfId="0" applyNumberFormat="1" applyFont="1" applyFill="1" applyBorder="1"/>
    <xf numFmtId="169" fontId="16" fillId="0" borderId="0" xfId="0" applyNumberFormat="1" applyFont="1"/>
    <xf numFmtId="4" fontId="11" fillId="4" borderId="10" xfId="0" applyNumberFormat="1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horizontal="center"/>
    </xf>
    <xf numFmtId="3" fontId="11" fillId="4" borderId="9" xfId="0" applyNumberFormat="1" applyFont="1" applyFill="1" applyBorder="1"/>
    <xf numFmtId="3" fontId="11" fillId="4" borderId="4" xfId="0" applyNumberFormat="1" applyFont="1" applyFill="1" applyBorder="1"/>
    <xf numFmtId="3" fontId="11" fillId="4" borderId="10" xfId="0" applyNumberFormat="1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0" fillId="3" borderId="0" xfId="0" applyFill="1"/>
    <xf numFmtId="0" fontId="15" fillId="3" borderId="1" xfId="0" applyFont="1" applyFill="1" applyBorder="1"/>
    <xf numFmtId="0" fontId="16" fillId="3" borderId="2" xfId="0" applyFont="1" applyFill="1" applyBorder="1"/>
    <xf numFmtId="0" fontId="16" fillId="3" borderId="3" xfId="0" applyFont="1" applyFill="1" applyBorder="1"/>
    <xf numFmtId="0" fontId="16" fillId="3" borderId="7" xfId="0" applyFont="1" applyFill="1" applyBorder="1"/>
    <xf numFmtId="3" fontId="16" fillId="3" borderId="13" xfId="0" applyNumberFormat="1" applyFont="1" applyFill="1" applyBorder="1"/>
    <xf numFmtId="0" fontId="16" fillId="3" borderId="8" xfId="0" applyFont="1" applyFill="1" applyBorder="1"/>
    <xf numFmtId="0" fontId="16" fillId="3" borderId="9" xfId="0" applyFont="1" applyFill="1" applyBorder="1"/>
    <xf numFmtId="3" fontId="15" fillId="3" borderId="13" xfId="0" applyNumberFormat="1" applyFont="1" applyFill="1" applyBorder="1"/>
    <xf numFmtId="3" fontId="7" fillId="0" borderId="13" xfId="0" applyNumberFormat="1" applyFont="1" applyBorder="1"/>
    <xf numFmtId="0" fontId="33" fillId="0" borderId="19" xfId="0" applyFont="1" applyBorder="1" applyAlignment="1">
      <alignment horizontal="center"/>
    </xf>
    <xf numFmtId="14" fontId="34" fillId="0" borderId="17" xfId="0" applyNumberFormat="1" applyFont="1" applyBorder="1" applyAlignment="1">
      <alignment horizontal="center"/>
    </xf>
    <xf numFmtId="0" fontId="35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left" vertical="center" readingOrder="1"/>
    </xf>
    <xf numFmtId="0" fontId="36" fillId="4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left" vertical="center"/>
    </xf>
    <xf numFmtId="3" fontId="16" fillId="0" borderId="13" xfId="0" applyNumberFormat="1" applyFont="1" applyFill="1" applyBorder="1" applyAlignment="1">
      <alignment horizontal="right"/>
    </xf>
    <xf numFmtId="0" fontId="7" fillId="0" borderId="0" xfId="0" applyFont="1" applyFill="1"/>
    <xf numFmtId="3" fontId="0" fillId="0" borderId="0" xfId="0" applyNumberFormat="1" applyFill="1"/>
    <xf numFmtId="0" fontId="0" fillId="0" borderId="0" xfId="0" applyFill="1"/>
    <xf numFmtId="3" fontId="0" fillId="0" borderId="13" xfId="0" applyNumberFormat="1" applyBorder="1"/>
    <xf numFmtId="0" fontId="13" fillId="0" borderId="19" xfId="0" applyFont="1" applyFill="1" applyBorder="1"/>
    <xf numFmtId="3" fontId="17" fillId="0" borderId="0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15" fillId="0" borderId="1" xfId="0" applyFont="1" applyFill="1" applyBorder="1"/>
    <xf numFmtId="0" fontId="16" fillId="0" borderId="2" xfId="0" applyFont="1" applyFill="1" applyBorder="1"/>
    <xf numFmtId="0" fontId="16" fillId="0" borderId="3" xfId="0" applyFont="1" applyFill="1" applyBorder="1"/>
    <xf numFmtId="0" fontId="16" fillId="0" borderId="7" xfId="0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3" fontId="16" fillId="0" borderId="2" xfId="0" applyNumberFormat="1" applyFont="1" applyFill="1" applyBorder="1"/>
    <xf numFmtId="0" fontId="0" fillId="0" borderId="13" xfId="0" applyBorder="1"/>
    <xf numFmtId="0" fontId="7" fillId="0" borderId="13" xfId="0" applyFont="1" applyBorder="1"/>
    <xf numFmtId="0" fontId="0" fillId="0" borderId="0" xfId="0" applyNumberFormat="1" applyFont="1" applyFill="1" applyBorder="1" applyAlignment="1" applyProtection="1"/>
    <xf numFmtId="169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0" fontId="38" fillId="6" borderId="0" xfId="15" applyFont="1" applyFill="1"/>
    <xf numFmtId="0" fontId="39" fillId="6" borderId="0" xfId="15" applyFont="1" applyFill="1" applyAlignment="1">
      <alignment horizontal="center"/>
    </xf>
    <xf numFmtId="0" fontId="40" fillId="6" borderId="0" xfId="15" applyFont="1" applyFill="1" applyAlignment="1">
      <alignment horizontal="center"/>
    </xf>
    <xf numFmtId="0" fontId="40" fillId="0" borderId="0" xfId="15" applyFont="1" applyFill="1" applyAlignment="1">
      <alignment horizontal="center"/>
    </xf>
    <xf numFmtId="0" fontId="40" fillId="0" borderId="24" xfId="15" applyFont="1" applyFill="1" applyBorder="1" applyAlignment="1">
      <alignment horizontal="center" vertical="center" wrapText="1"/>
    </xf>
    <xf numFmtId="0" fontId="40" fillId="0" borderId="25" xfId="15" applyFont="1" applyFill="1" applyBorder="1" applyAlignment="1">
      <alignment horizontal="center" vertical="center" wrapText="1"/>
    </xf>
    <xf numFmtId="43" fontId="38" fillId="0" borderId="13" xfId="16" applyNumberFormat="1" applyFont="1" applyFill="1" applyBorder="1" applyAlignment="1" applyProtection="1">
      <alignment horizontal="left"/>
    </xf>
    <xf numFmtId="14" fontId="38" fillId="0" borderId="13" xfId="15" applyNumberFormat="1" applyFont="1" applyFill="1" applyBorder="1" applyAlignment="1">
      <alignment horizontal="center"/>
    </xf>
    <xf numFmtId="169" fontId="38" fillId="0" borderId="13" xfId="15" applyNumberFormat="1" applyFont="1" applyFill="1" applyBorder="1"/>
    <xf numFmtId="0" fontId="42" fillId="0" borderId="13" xfId="0" applyNumberFormat="1" applyFont="1" applyFill="1" applyBorder="1" applyAlignment="1" applyProtection="1">
      <alignment horizontal="left" vertical="top" wrapText="1"/>
    </xf>
    <xf numFmtId="14" fontId="42" fillId="0" borderId="13" xfId="0" applyNumberFormat="1" applyFont="1" applyFill="1" applyBorder="1" applyAlignment="1" applyProtection="1">
      <alignment horizontal="center" vertical="top" wrapText="1"/>
    </xf>
    <xf numFmtId="0" fontId="42" fillId="7" borderId="26" xfId="0" applyNumberFormat="1" applyFont="1" applyFill="1" applyBorder="1" applyAlignment="1" applyProtection="1">
      <alignment horizontal="left" vertical="top" wrapText="1"/>
    </xf>
    <xf numFmtId="14" fontId="42" fillId="7" borderId="13" xfId="0" applyNumberFormat="1" applyFont="1" applyFill="1" applyBorder="1" applyAlignment="1" applyProtection="1">
      <alignment horizontal="center" vertical="top" wrapText="1"/>
    </xf>
    <xf numFmtId="0" fontId="42" fillId="7" borderId="13" xfId="0" applyNumberFormat="1" applyFont="1" applyFill="1" applyBorder="1" applyAlignment="1" applyProtection="1">
      <alignment horizontal="left" vertical="top" wrapText="1"/>
    </xf>
    <xf numFmtId="0" fontId="40" fillId="6" borderId="27" xfId="15" applyFont="1" applyFill="1" applyBorder="1" applyAlignment="1">
      <alignment horizontal="center"/>
    </xf>
    <xf numFmtId="0" fontId="40" fillId="6" borderId="23" xfId="15" applyFont="1" applyFill="1" applyBorder="1" applyAlignment="1">
      <alignment horizontal="center"/>
    </xf>
    <xf numFmtId="0" fontId="40" fillId="6" borderId="28" xfId="15" applyFont="1" applyFill="1" applyBorder="1" applyAlignment="1">
      <alignment horizontal="center"/>
    </xf>
    <xf numFmtId="169" fontId="40" fillId="6" borderId="22" xfId="15" applyNumberFormat="1" applyFont="1" applyFill="1" applyBorder="1"/>
    <xf numFmtId="172" fontId="38" fillId="6" borderId="0" xfId="15" applyNumberFormat="1" applyFont="1" applyFill="1"/>
    <xf numFmtId="169" fontId="38" fillId="6" borderId="0" xfId="15" applyNumberFormat="1" applyFont="1" applyFill="1"/>
    <xf numFmtId="169" fontId="40" fillId="6" borderId="0" xfId="15" applyNumberFormat="1" applyFont="1" applyFill="1" applyAlignment="1">
      <alignment horizontal="center"/>
    </xf>
    <xf numFmtId="0" fontId="40" fillId="0" borderId="29" xfId="15" applyFont="1" applyFill="1" applyBorder="1" applyAlignment="1">
      <alignment horizontal="center" vertical="center" wrapText="1"/>
    </xf>
    <xf numFmtId="0" fontId="40" fillId="0" borderId="30" xfId="15" applyFont="1" applyFill="1" applyBorder="1" applyAlignment="1">
      <alignment horizontal="center" vertical="center" wrapText="1"/>
    </xf>
    <xf numFmtId="0" fontId="40" fillId="0" borderId="14" xfId="15" applyFont="1" applyFill="1" applyBorder="1" applyAlignment="1">
      <alignment horizontal="center" vertical="center" wrapText="1"/>
    </xf>
    <xf numFmtId="0" fontId="40" fillId="0" borderId="18" xfId="15" applyFont="1" applyFill="1" applyBorder="1" applyAlignment="1">
      <alignment horizontal="center" vertical="center" wrapText="1"/>
    </xf>
    <xf numFmtId="0" fontId="40" fillId="0" borderId="31" xfId="15" applyFont="1" applyFill="1" applyBorder="1" applyAlignment="1">
      <alignment horizontal="center"/>
    </xf>
    <xf numFmtId="0" fontId="40" fillId="0" borderId="23" xfId="15" applyFont="1" applyFill="1" applyBorder="1" applyAlignment="1">
      <alignment horizontal="center"/>
    </xf>
    <xf numFmtId="0" fontId="40" fillId="0" borderId="28" xfId="15" applyFont="1" applyFill="1" applyBorder="1" applyAlignment="1">
      <alignment horizontal="center"/>
    </xf>
    <xf numFmtId="169" fontId="40" fillId="0" borderId="32" xfId="15" applyNumberFormat="1" applyFont="1" applyFill="1" applyBorder="1"/>
    <xf numFmtId="169" fontId="40" fillId="0" borderId="33" xfId="15" applyNumberFormat="1" applyFont="1" applyFill="1" applyBorder="1"/>
    <xf numFmtId="0" fontId="13" fillId="0" borderId="0" xfId="0" applyFont="1" applyFill="1"/>
    <xf numFmtId="0" fontId="30" fillId="0" borderId="0" xfId="0" applyFont="1" applyFill="1" applyAlignment="1">
      <alignment horizontal="left" vertical="center" readingOrder="1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3" fontId="6" fillId="0" borderId="0" xfId="0" applyNumberFormat="1" applyFont="1" applyFill="1" applyBorder="1"/>
    <xf numFmtId="3" fontId="22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0" xfId="2" applyFont="1" applyFill="1"/>
    <xf numFmtId="3" fontId="4" fillId="0" borderId="0" xfId="2" applyNumberFormat="1" applyFont="1" applyFill="1"/>
    <xf numFmtId="0" fontId="43" fillId="0" borderId="0" xfId="2" applyFont="1" applyFill="1" applyAlignment="1">
      <alignment horizontal="left" vertical="center"/>
    </xf>
    <xf numFmtId="0" fontId="26" fillId="0" borderId="0" xfId="2" applyFont="1" applyFill="1" applyAlignment="1">
      <alignment horizontal="center" vertical="center"/>
    </xf>
    <xf numFmtId="3" fontId="26" fillId="0" borderId="0" xfId="2" applyNumberFormat="1" applyFont="1" applyFill="1" applyAlignment="1">
      <alignment horizontal="center" vertical="center"/>
    </xf>
    <xf numFmtId="0" fontId="28" fillId="0" borderId="0" xfId="0" applyFont="1" applyFill="1"/>
    <xf numFmtId="0" fontId="29" fillId="0" borderId="0" xfId="0" applyFont="1" applyFill="1" applyBorder="1"/>
    <xf numFmtId="3" fontId="29" fillId="0" borderId="0" xfId="0" applyNumberFormat="1" applyFont="1" applyFill="1" applyBorder="1"/>
    <xf numFmtId="3" fontId="13" fillId="0" borderId="0" xfId="0" applyNumberFormat="1" applyFont="1" applyFill="1" applyBorder="1"/>
    <xf numFmtId="0" fontId="30" fillId="0" borderId="0" xfId="0" applyFont="1" applyFill="1" applyAlignment="1">
      <alignment horizontal="left" vertical="center"/>
    </xf>
    <xf numFmtId="3" fontId="32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/>
    <xf numFmtId="3" fontId="7" fillId="0" borderId="8" xfId="0" applyNumberFormat="1" applyFont="1" applyFill="1" applyBorder="1"/>
    <xf numFmtId="3" fontId="7" fillId="0" borderId="21" xfId="0" applyNumberFormat="1" applyFont="1" applyFill="1" applyBorder="1"/>
    <xf numFmtId="3" fontId="0" fillId="0" borderId="15" xfId="0" applyNumberFormat="1" applyFill="1" applyBorder="1"/>
    <xf numFmtId="3" fontId="0" fillId="0" borderId="0" xfId="0" applyNumberFormat="1" applyBorder="1"/>
    <xf numFmtId="0" fontId="7" fillId="0" borderId="0" xfId="0" applyFont="1" applyBorder="1"/>
    <xf numFmtId="0" fontId="32" fillId="3" borderId="0" xfId="0" applyFont="1" applyFill="1"/>
    <xf numFmtId="0" fontId="31" fillId="3" borderId="1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4" xfId="0" applyFont="1" applyFill="1" applyBorder="1"/>
    <xf numFmtId="0" fontId="32" fillId="3" borderId="5" xfId="0" applyFont="1" applyFill="1" applyBorder="1"/>
    <xf numFmtId="0" fontId="32" fillId="3" borderId="6" xfId="0" applyFont="1" applyFill="1" applyBorder="1"/>
    <xf numFmtId="0" fontId="32" fillId="3" borderId="10" xfId="0" applyFont="1" applyFill="1" applyBorder="1"/>
    <xf numFmtId="0" fontId="32" fillId="3" borderId="0" xfId="0" applyFont="1" applyFill="1" applyBorder="1"/>
    <xf numFmtId="0" fontId="32" fillId="3" borderId="11" xfId="0" applyFont="1" applyFill="1" applyBorder="1"/>
    <xf numFmtId="0" fontId="31" fillId="3" borderId="0" xfId="0" applyFont="1" applyFill="1" applyBorder="1"/>
    <xf numFmtId="0" fontId="32" fillId="3" borderId="7" xfId="0" applyFont="1" applyFill="1" applyBorder="1"/>
    <xf numFmtId="0" fontId="32" fillId="3" borderId="8" xfId="0" applyFont="1" applyFill="1" applyBorder="1"/>
    <xf numFmtId="0" fontId="32" fillId="3" borderId="9" xfId="0" applyFont="1" applyFill="1" applyBorder="1"/>
    <xf numFmtId="0" fontId="32" fillId="3" borderId="2" xfId="0" applyFont="1" applyFill="1" applyBorder="1"/>
    <xf numFmtId="0" fontId="32" fillId="3" borderId="3" xfId="0" applyFont="1" applyFill="1" applyBorder="1"/>
    <xf numFmtId="171" fontId="32" fillId="3" borderId="3" xfId="14" applyNumberFormat="1" applyFont="1" applyFill="1" applyBorder="1" applyAlignment="1">
      <alignment horizontal="center"/>
    </xf>
    <xf numFmtId="0" fontId="31" fillId="3" borderId="7" xfId="0" applyFont="1" applyFill="1" applyBorder="1"/>
    <xf numFmtId="3" fontId="32" fillId="3" borderId="13" xfId="0" applyNumberFormat="1" applyFont="1" applyFill="1" applyBorder="1" applyAlignment="1">
      <alignment horizontal="center"/>
    </xf>
    <xf numFmtId="3" fontId="32" fillId="3" borderId="13" xfId="0" applyNumberFormat="1" applyFont="1" applyFill="1" applyBorder="1"/>
    <xf numFmtId="9" fontId="32" fillId="3" borderId="13" xfId="14" applyFont="1" applyFill="1" applyBorder="1" applyAlignment="1">
      <alignment horizontal="center"/>
    </xf>
    <xf numFmtId="3" fontId="32" fillId="3" borderId="0" xfId="0" applyNumberFormat="1" applyFont="1" applyFill="1"/>
    <xf numFmtId="3" fontId="32" fillId="3" borderId="4" xfId="0" applyNumberFormat="1" applyFont="1" applyFill="1" applyBorder="1"/>
    <xf numFmtId="3" fontId="32" fillId="3" borderId="6" xfId="0" applyNumberFormat="1" applyFont="1" applyFill="1" applyBorder="1"/>
    <xf numFmtId="0" fontId="44" fillId="3" borderId="1" xfId="0" applyFont="1" applyFill="1" applyBorder="1"/>
    <xf numFmtId="0" fontId="32" fillId="3" borderId="1" xfId="0" applyFont="1" applyFill="1" applyBorder="1"/>
    <xf numFmtId="14" fontId="15" fillId="2" borderId="1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left" vertical="center"/>
    </xf>
    <xf numFmtId="3" fontId="13" fillId="0" borderId="0" xfId="0" applyNumberFormat="1" applyFont="1" applyFill="1"/>
    <xf numFmtId="3" fontId="46" fillId="0" borderId="0" xfId="0" applyNumberFormat="1" applyFont="1" applyFill="1"/>
    <xf numFmtId="0" fontId="12" fillId="4" borderId="7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3" fontId="16" fillId="0" borderId="0" xfId="0" applyNumberFormat="1" applyFont="1" applyBorder="1"/>
    <xf numFmtId="3" fontId="16" fillId="0" borderId="0" xfId="0" applyNumberFormat="1" applyFont="1" applyFill="1" applyBorder="1"/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0" xfId="0" applyFill="1" applyBorder="1"/>
    <xf numFmtId="169" fontId="38" fillId="0" borderId="13" xfId="0" applyNumberFormat="1" applyFont="1" applyFill="1" applyBorder="1" applyAlignment="1" applyProtection="1"/>
    <xf numFmtId="169" fontId="38" fillId="0" borderId="13" xfId="0" applyNumberFormat="1" applyFont="1" applyFill="1" applyBorder="1" applyAlignment="1" applyProtection="1">
      <alignment horizontal="right" vertical="top" wrapText="1"/>
    </xf>
    <xf numFmtId="3" fontId="54" fillId="0" borderId="13" xfId="0" applyNumberFormat="1" applyFont="1" applyFill="1" applyBorder="1" applyAlignment="1" applyProtection="1"/>
    <xf numFmtId="169" fontId="38" fillId="0" borderId="1" xfId="15" applyNumberFormat="1" applyFont="1" applyFill="1" applyBorder="1"/>
    <xf numFmtId="169" fontId="38" fillId="0" borderId="34" xfId="15" applyNumberFormat="1" applyFont="1" applyFill="1" applyBorder="1"/>
    <xf numFmtId="3" fontId="16" fillId="0" borderId="1" xfId="0" applyNumberFormat="1" applyFont="1" applyFill="1" applyBorder="1" applyAlignment="1" applyProtection="1"/>
    <xf numFmtId="3" fontId="16" fillId="0" borderId="34" xfId="0" applyNumberFormat="1" applyFont="1" applyFill="1" applyBorder="1" applyAlignment="1" applyProtection="1"/>
    <xf numFmtId="171" fontId="32" fillId="3" borderId="13" xfId="14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12" fillId="4" borderId="7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31" fillId="3" borderId="10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3" fontId="31" fillId="3" borderId="1" xfId="0" applyNumberFormat="1" applyFont="1" applyFill="1" applyBorder="1" applyAlignment="1">
      <alignment horizontal="center"/>
    </xf>
    <xf numFmtId="3" fontId="31" fillId="3" borderId="3" xfId="0" applyNumberFormat="1" applyFont="1" applyFill="1" applyBorder="1" applyAlignment="1">
      <alignment horizontal="center"/>
    </xf>
  </cellXfs>
  <cellStyles count="17">
    <cellStyle name="          _x000d__x000a_386grabber=VGA.3GR_x000d__x000a_ 2" xfId="15"/>
    <cellStyle name="Euro" xfId="13"/>
    <cellStyle name="Hipervínculo" xfId="16" builtinId="8"/>
    <cellStyle name="Millares" xfId="1" builtinId="3"/>
    <cellStyle name="Millares 2" xfId="3"/>
    <cellStyle name="Millares 2 2" xfId="4"/>
    <cellStyle name="Millares 2 2 2" xfId="5"/>
    <cellStyle name="Millares 2 3" xfId="6"/>
    <cellStyle name="Millares 3" xfId="7"/>
    <cellStyle name="Millares 3 2" xfId="8"/>
    <cellStyle name="Millares 4" xfId="12"/>
    <cellStyle name="Normal" xfId="0" builtinId="0"/>
    <cellStyle name="Normal 2" xfId="2"/>
    <cellStyle name="Normal 2 2" xfId="9"/>
    <cellStyle name="Normal 3" xfId="10"/>
    <cellStyle name="Normal 4" xfId="11"/>
    <cellStyle name="Porcentaje" xfId="1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239</xdr:row>
      <xdr:rowOff>0</xdr:rowOff>
    </xdr:from>
    <xdr:to>
      <xdr:col>5</xdr:col>
      <xdr:colOff>495300</xdr:colOff>
      <xdr:row>248</xdr:row>
      <xdr:rowOff>114300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762000" y="43453050"/>
          <a:ext cx="59817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533400</xdr:colOff>
      <xdr:row>33</xdr:row>
      <xdr:rowOff>85725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90500"/>
          <a:ext cx="5991225" cy="618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33</xdr:row>
      <xdr:rowOff>123825</xdr:rowOff>
    </xdr:from>
    <xdr:to>
      <xdr:col>5</xdr:col>
      <xdr:colOff>561975</xdr:colOff>
      <xdr:row>69</xdr:row>
      <xdr:rowOff>19050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6410325"/>
          <a:ext cx="5991225" cy="675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5</xdr:col>
          <xdr:colOff>504825</xdr:colOff>
          <xdr:row>117</xdr:row>
          <xdr:rowOff>152400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114300</xdr:colOff>
      <xdr:row>239</xdr:row>
      <xdr:rowOff>66675</xdr:rowOff>
    </xdr:from>
    <xdr:to>
      <xdr:col>5</xdr:col>
      <xdr:colOff>609600</xdr:colOff>
      <xdr:row>247</xdr:row>
      <xdr:rowOff>180975</xdr:rowOff>
    </xdr:to>
    <xdr:pic>
      <xdr:nvPicPr>
        <xdr:cNvPr id="41" name="Imagen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2967275"/>
          <a:ext cx="5981700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69</xdr:row>
      <xdr:rowOff>28575</xdr:rowOff>
    </xdr:from>
    <xdr:to>
      <xdr:col>5</xdr:col>
      <xdr:colOff>542925</xdr:colOff>
      <xdr:row>106</xdr:row>
      <xdr:rowOff>66675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3173075"/>
          <a:ext cx="5981700" cy="670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104775</xdr:rowOff>
    </xdr:from>
    <xdr:to>
      <xdr:col>8</xdr:col>
      <xdr:colOff>476250</xdr:colOff>
      <xdr:row>26</xdr:row>
      <xdr:rowOff>114300</xdr:rowOff>
    </xdr:to>
    <xdr:pic>
      <xdr:nvPicPr>
        <xdr:cNvPr id="608" name="Imagen 6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4775"/>
          <a:ext cx="5981700" cy="496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0</xdr:row>
      <xdr:rowOff>28575</xdr:rowOff>
    </xdr:from>
    <xdr:to>
      <xdr:col>3</xdr:col>
      <xdr:colOff>485775</xdr:colOff>
      <xdr:row>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8575"/>
          <a:ext cx="44767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11</xdr:row>
      <xdr:rowOff>95250</xdr:rowOff>
    </xdr:from>
    <xdr:to>
      <xdr:col>8</xdr:col>
      <xdr:colOff>238125</xdr:colOff>
      <xdr:row>12</xdr:row>
      <xdr:rowOff>85725</xdr:rowOff>
    </xdr:to>
    <xdr:sp macro="" textlink="">
      <xdr:nvSpPr>
        <xdr:cNvPr id="2" name="Freeform 1"/>
        <xdr:cNvSpPr>
          <a:spLocks noEditPoints="1"/>
        </xdr:cNvSpPr>
      </xdr:nvSpPr>
      <xdr:spPr bwMode="auto">
        <a:xfrm>
          <a:off x="4476750" y="2000250"/>
          <a:ext cx="2190750" cy="133350"/>
        </a:xfrm>
        <a:custGeom>
          <a:avLst/>
          <a:gdLst>
            <a:gd name="T0" fmla="*/ 6401 w 7974"/>
            <a:gd name="T1" fmla="*/ 492 h 570"/>
            <a:gd name="T2" fmla="*/ 6535 w 7974"/>
            <a:gd name="T3" fmla="*/ 343 h 570"/>
            <a:gd name="T4" fmla="*/ 6173 w 7974"/>
            <a:gd name="T5" fmla="*/ 295 h 570"/>
            <a:gd name="T6" fmla="*/ 5595 w 7974"/>
            <a:gd name="T7" fmla="*/ 86 h 570"/>
            <a:gd name="T8" fmla="*/ 2369 w 7974"/>
            <a:gd name="T9" fmla="*/ 86 h 570"/>
            <a:gd name="T10" fmla="*/ 3151 w 7974"/>
            <a:gd name="T11" fmla="*/ 286 h 570"/>
            <a:gd name="T12" fmla="*/ 3264 w 7974"/>
            <a:gd name="T13" fmla="*/ 129 h 570"/>
            <a:gd name="T14" fmla="*/ 2946 w 7974"/>
            <a:gd name="T15" fmla="*/ 74 h 570"/>
            <a:gd name="T16" fmla="*/ 6398 w 7974"/>
            <a:gd name="T17" fmla="*/ 230 h 570"/>
            <a:gd name="T18" fmla="*/ 6496 w 7974"/>
            <a:gd name="T19" fmla="*/ 111 h 570"/>
            <a:gd name="T20" fmla="*/ 6173 w 7974"/>
            <a:gd name="T21" fmla="*/ 74 h 570"/>
            <a:gd name="T22" fmla="*/ 969 w 7974"/>
            <a:gd name="T23" fmla="*/ 190 h 570"/>
            <a:gd name="T24" fmla="*/ 1437 w 7974"/>
            <a:gd name="T25" fmla="*/ 450 h 570"/>
            <a:gd name="T26" fmla="*/ 1349 w 7974"/>
            <a:gd name="T27" fmla="*/ 77 h 570"/>
            <a:gd name="T28" fmla="*/ 7974 w 7974"/>
            <a:gd name="T29" fmla="*/ 76 h 570"/>
            <a:gd name="T30" fmla="*/ 7943 w 7974"/>
            <a:gd name="T31" fmla="*/ 291 h 570"/>
            <a:gd name="T32" fmla="*/ 7974 w 7974"/>
            <a:gd name="T33" fmla="*/ 559 h 570"/>
            <a:gd name="T34" fmla="*/ 6912 w 7974"/>
            <a:gd name="T35" fmla="*/ 12 h 570"/>
            <a:gd name="T36" fmla="*/ 6788 w 7974"/>
            <a:gd name="T37" fmla="*/ 559 h 570"/>
            <a:gd name="T38" fmla="*/ 6444 w 7974"/>
            <a:gd name="T39" fmla="*/ 15 h 570"/>
            <a:gd name="T40" fmla="*/ 6601 w 7974"/>
            <a:gd name="T41" fmla="*/ 204 h 570"/>
            <a:gd name="T42" fmla="*/ 6679 w 7974"/>
            <a:gd name="T43" fmla="*/ 391 h 570"/>
            <a:gd name="T44" fmla="*/ 6315 w 7974"/>
            <a:gd name="T45" fmla="*/ 559 h 570"/>
            <a:gd name="T46" fmla="*/ 5675 w 7974"/>
            <a:gd name="T47" fmla="*/ 12 h 570"/>
            <a:gd name="T48" fmla="*/ 5418 w 7974"/>
            <a:gd name="T49" fmla="*/ 406 h 570"/>
            <a:gd name="T50" fmla="*/ 4064 w 7974"/>
            <a:gd name="T51" fmla="*/ 12 h 570"/>
            <a:gd name="T52" fmla="*/ 4306 w 7974"/>
            <a:gd name="T53" fmla="*/ 503 h 570"/>
            <a:gd name="T54" fmla="*/ 4064 w 7974"/>
            <a:gd name="T55" fmla="*/ 503 h 570"/>
            <a:gd name="T56" fmla="*/ 4064 w 7974"/>
            <a:gd name="T57" fmla="*/ 12 h 570"/>
            <a:gd name="T58" fmla="*/ 4033 w 7974"/>
            <a:gd name="T59" fmla="*/ 494 h 570"/>
            <a:gd name="T60" fmla="*/ 2823 w 7974"/>
            <a:gd name="T61" fmla="*/ 12 h 570"/>
            <a:gd name="T62" fmla="*/ 3380 w 7974"/>
            <a:gd name="T63" fmla="*/ 99 h 570"/>
            <a:gd name="T64" fmla="*/ 3215 w 7974"/>
            <a:gd name="T65" fmla="*/ 340 h 570"/>
            <a:gd name="T66" fmla="*/ 2823 w 7974"/>
            <a:gd name="T67" fmla="*/ 559 h 570"/>
            <a:gd name="T68" fmla="*/ 2761 w 7974"/>
            <a:gd name="T69" fmla="*/ 559 h 570"/>
            <a:gd name="T70" fmla="*/ 2108 w 7974"/>
            <a:gd name="T71" fmla="*/ 559 h 570"/>
            <a:gd name="T72" fmla="*/ 175 w 7974"/>
            <a:gd name="T73" fmla="*/ 12 h 570"/>
            <a:gd name="T74" fmla="*/ 664 w 7974"/>
            <a:gd name="T75" fmla="*/ 559 h 570"/>
            <a:gd name="T76" fmla="*/ 0 w 7974"/>
            <a:gd name="T77" fmla="*/ 559 h 570"/>
            <a:gd name="T78" fmla="*/ 5099 w 7974"/>
            <a:gd name="T79" fmla="*/ 16 h 570"/>
            <a:gd name="T80" fmla="*/ 5212 w 7974"/>
            <a:gd name="T81" fmla="*/ 136 h 570"/>
            <a:gd name="T82" fmla="*/ 4934 w 7974"/>
            <a:gd name="T83" fmla="*/ 64 h 570"/>
            <a:gd name="T84" fmla="*/ 4646 w 7974"/>
            <a:gd name="T85" fmla="*/ 286 h 570"/>
            <a:gd name="T86" fmla="*/ 4934 w 7974"/>
            <a:gd name="T87" fmla="*/ 506 h 570"/>
            <a:gd name="T88" fmla="*/ 5213 w 7974"/>
            <a:gd name="T89" fmla="*/ 435 h 570"/>
            <a:gd name="T90" fmla="*/ 5099 w 7974"/>
            <a:gd name="T91" fmla="*/ 553 h 570"/>
            <a:gd name="T92" fmla="*/ 4634 w 7974"/>
            <a:gd name="T93" fmla="*/ 497 h 570"/>
            <a:gd name="T94" fmla="*/ 4633 w 7974"/>
            <a:gd name="T95" fmla="*/ 77 h 570"/>
            <a:gd name="T96" fmla="*/ 1402 w 7974"/>
            <a:gd name="T97" fmla="*/ 20 h 570"/>
            <a:gd name="T98" fmla="*/ 1613 w 7974"/>
            <a:gd name="T99" fmla="*/ 406 h 570"/>
            <a:gd name="T100" fmla="*/ 1061 w 7974"/>
            <a:gd name="T101" fmla="*/ 551 h 570"/>
            <a:gd name="T102" fmla="*/ 850 w 7974"/>
            <a:gd name="T103" fmla="*/ 164 h 5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974" h="570">
              <a:moveTo>
                <a:pt x="6173" y="295"/>
              </a:moveTo>
              <a:cubicBezTo>
                <a:pt x="6173" y="362"/>
                <a:pt x="6173" y="429"/>
                <a:pt x="6173" y="497"/>
              </a:cubicBezTo>
              <a:cubicBezTo>
                <a:pt x="6206" y="497"/>
                <a:pt x="6239" y="497"/>
                <a:pt x="6273" y="497"/>
              </a:cubicBezTo>
              <a:cubicBezTo>
                <a:pt x="6327" y="497"/>
                <a:pt x="6370" y="495"/>
                <a:pt x="6401" y="492"/>
              </a:cubicBezTo>
              <a:cubicBezTo>
                <a:pt x="6432" y="489"/>
                <a:pt x="6459" y="483"/>
                <a:pt x="6483" y="474"/>
              </a:cubicBezTo>
              <a:cubicBezTo>
                <a:pt x="6506" y="464"/>
                <a:pt x="6523" y="453"/>
                <a:pt x="6534" y="441"/>
              </a:cubicBezTo>
              <a:cubicBezTo>
                <a:pt x="6545" y="429"/>
                <a:pt x="6550" y="413"/>
                <a:pt x="6550" y="394"/>
              </a:cubicBezTo>
              <a:cubicBezTo>
                <a:pt x="6550" y="373"/>
                <a:pt x="6546" y="356"/>
                <a:pt x="6535" y="343"/>
              </a:cubicBezTo>
              <a:cubicBezTo>
                <a:pt x="6525" y="330"/>
                <a:pt x="6505" y="318"/>
                <a:pt x="6475" y="309"/>
              </a:cubicBezTo>
              <a:cubicBezTo>
                <a:pt x="6455" y="303"/>
                <a:pt x="6434" y="299"/>
                <a:pt x="6411" y="297"/>
              </a:cubicBezTo>
              <a:cubicBezTo>
                <a:pt x="6388" y="295"/>
                <a:pt x="6355" y="295"/>
                <a:pt x="6313" y="295"/>
              </a:cubicBezTo>
              <a:cubicBezTo>
                <a:pt x="6266" y="295"/>
                <a:pt x="6219" y="295"/>
                <a:pt x="6173" y="295"/>
              </a:cubicBezTo>
              <a:close/>
              <a:moveTo>
                <a:pt x="5595" y="86"/>
              </a:moveTo>
              <a:cubicBezTo>
                <a:pt x="5547" y="171"/>
                <a:pt x="5501" y="258"/>
                <a:pt x="5453" y="344"/>
              </a:cubicBezTo>
              <a:cubicBezTo>
                <a:pt x="5548" y="344"/>
                <a:pt x="5643" y="344"/>
                <a:pt x="5739" y="344"/>
              </a:cubicBezTo>
              <a:cubicBezTo>
                <a:pt x="5690" y="258"/>
                <a:pt x="5644" y="171"/>
                <a:pt x="5595" y="86"/>
              </a:cubicBezTo>
              <a:close/>
              <a:moveTo>
                <a:pt x="2369" y="86"/>
              </a:moveTo>
              <a:cubicBezTo>
                <a:pt x="2321" y="171"/>
                <a:pt x="2275" y="258"/>
                <a:pt x="2226" y="344"/>
              </a:cubicBezTo>
              <a:cubicBezTo>
                <a:pt x="2322" y="344"/>
                <a:pt x="2417" y="344"/>
                <a:pt x="2513" y="344"/>
              </a:cubicBezTo>
              <a:cubicBezTo>
                <a:pt x="2464" y="258"/>
                <a:pt x="2418" y="171"/>
                <a:pt x="2369" y="86"/>
              </a:cubicBezTo>
              <a:close/>
              <a:moveTo>
                <a:pt x="2946" y="74"/>
              </a:moveTo>
              <a:cubicBezTo>
                <a:pt x="2946" y="147"/>
                <a:pt x="2946" y="220"/>
                <a:pt x="2946" y="293"/>
              </a:cubicBezTo>
              <a:cubicBezTo>
                <a:pt x="2974" y="293"/>
                <a:pt x="3002" y="293"/>
                <a:pt x="3030" y="293"/>
              </a:cubicBezTo>
              <a:cubicBezTo>
                <a:pt x="3080" y="293"/>
                <a:pt x="3121" y="290"/>
                <a:pt x="3151" y="286"/>
              </a:cubicBezTo>
              <a:cubicBezTo>
                <a:pt x="3182" y="281"/>
                <a:pt x="3208" y="272"/>
                <a:pt x="3228" y="260"/>
              </a:cubicBezTo>
              <a:cubicBezTo>
                <a:pt x="3247" y="249"/>
                <a:pt x="3260" y="237"/>
                <a:pt x="3268" y="224"/>
              </a:cubicBezTo>
              <a:cubicBezTo>
                <a:pt x="3277" y="211"/>
                <a:pt x="3281" y="196"/>
                <a:pt x="3281" y="178"/>
              </a:cubicBezTo>
              <a:cubicBezTo>
                <a:pt x="3281" y="160"/>
                <a:pt x="3275" y="143"/>
                <a:pt x="3264" y="129"/>
              </a:cubicBezTo>
              <a:cubicBezTo>
                <a:pt x="3253" y="115"/>
                <a:pt x="3236" y="104"/>
                <a:pt x="3214" y="95"/>
              </a:cubicBezTo>
              <a:cubicBezTo>
                <a:pt x="3194" y="88"/>
                <a:pt x="3172" y="82"/>
                <a:pt x="3146" y="79"/>
              </a:cubicBezTo>
              <a:cubicBezTo>
                <a:pt x="3120" y="76"/>
                <a:pt x="3087" y="74"/>
                <a:pt x="3049" y="74"/>
              </a:cubicBezTo>
              <a:cubicBezTo>
                <a:pt x="3014" y="74"/>
                <a:pt x="2980" y="74"/>
                <a:pt x="2946" y="74"/>
              </a:cubicBezTo>
              <a:close/>
              <a:moveTo>
                <a:pt x="6173" y="74"/>
              </a:moveTo>
              <a:cubicBezTo>
                <a:pt x="6173" y="127"/>
                <a:pt x="6173" y="180"/>
                <a:pt x="6173" y="234"/>
              </a:cubicBezTo>
              <a:cubicBezTo>
                <a:pt x="6219" y="234"/>
                <a:pt x="6266" y="234"/>
                <a:pt x="6313" y="234"/>
              </a:cubicBezTo>
              <a:cubicBezTo>
                <a:pt x="6352" y="234"/>
                <a:pt x="6380" y="233"/>
                <a:pt x="6398" y="230"/>
              </a:cubicBezTo>
              <a:cubicBezTo>
                <a:pt x="6417" y="228"/>
                <a:pt x="6435" y="223"/>
                <a:pt x="6455" y="216"/>
              </a:cubicBezTo>
              <a:cubicBezTo>
                <a:pt x="6474" y="209"/>
                <a:pt x="6487" y="199"/>
                <a:pt x="6495" y="188"/>
              </a:cubicBezTo>
              <a:cubicBezTo>
                <a:pt x="6503" y="177"/>
                <a:pt x="6507" y="162"/>
                <a:pt x="6507" y="145"/>
              </a:cubicBezTo>
              <a:cubicBezTo>
                <a:pt x="6507" y="132"/>
                <a:pt x="6503" y="121"/>
                <a:pt x="6496" y="111"/>
              </a:cubicBezTo>
              <a:cubicBezTo>
                <a:pt x="6488" y="101"/>
                <a:pt x="6476" y="94"/>
                <a:pt x="6459" y="88"/>
              </a:cubicBezTo>
              <a:cubicBezTo>
                <a:pt x="6439" y="82"/>
                <a:pt x="6417" y="77"/>
                <a:pt x="6393" y="76"/>
              </a:cubicBezTo>
              <a:cubicBezTo>
                <a:pt x="6368" y="74"/>
                <a:pt x="6334" y="74"/>
                <a:pt x="6291" y="74"/>
              </a:cubicBezTo>
              <a:cubicBezTo>
                <a:pt x="6252" y="74"/>
                <a:pt x="6212" y="74"/>
                <a:pt x="6173" y="74"/>
              </a:cubicBezTo>
              <a:close/>
              <a:moveTo>
                <a:pt x="1232" y="63"/>
              </a:moveTo>
              <a:cubicBezTo>
                <a:pt x="1187" y="63"/>
                <a:pt x="1148" y="68"/>
                <a:pt x="1114" y="77"/>
              </a:cubicBezTo>
              <a:cubicBezTo>
                <a:pt x="1081" y="86"/>
                <a:pt x="1051" y="101"/>
                <a:pt x="1025" y="120"/>
              </a:cubicBezTo>
              <a:cubicBezTo>
                <a:pt x="1000" y="138"/>
                <a:pt x="982" y="162"/>
                <a:pt x="969" y="190"/>
              </a:cubicBezTo>
              <a:cubicBezTo>
                <a:pt x="955" y="218"/>
                <a:pt x="949" y="250"/>
                <a:pt x="949" y="285"/>
              </a:cubicBezTo>
              <a:cubicBezTo>
                <a:pt x="949" y="357"/>
                <a:pt x="974" y="413"/>
                <a:pt x="1026" y="450"/>
              </a:cubicBezTo>
              <a:cubicBezTo>
                <a:pt x="1077" y="488"/>
                <a:pt x="1146" y="507"/>
                <a:pt x="1232" y="507"/>
              </a:cubicBezTo>
              <a:cubicBezTo>
                <a:pt x="1318" y="507"/>
                <a:pt x="1386" y="488"/>
                <a:pt x="1437" y="450"/>
              </a:cubicBezTo>
              <a:cubicBezTo>
                <a:pt x="1488" y="413"/>
                <a:pt x="1513" y="357"/>
                <a:pt x="1513" y="285"/>
              </a:cubicBezTo>
              <a:cubicBezTo>
                <a:pt x="1513" y="249"/>
                <a:pt x="1507" y="217"/>
                <a:pt x="1493" y="189"/>
              </a:cubicBezTo>
              <a:cubicBezTo>
                <a:pt x="1480" y="161"/>
                <a:pt x="1462" y="138"/>
                <a:pt x="1437" y="120"/>
              </a:cubicBezTo>
              <a:cubicBezTo>
                <a:pt x="1413" y="101"/>
                <a:pt x="1383" y="86"/>
                <a:pt x="1349" y="77"/>
              </a:cubicBezTo>
              <a:cubicBezTo>
                <a:pt x="1314" y="68"/>
                <a:pt x="1275" y="63"/>
                <a:pt x="1232" y="63"/>
              </a:cubicBezTo>
              <a:close/>
              <a:moveTo>
                <a:pt x="7393" y="12"/>
              </a:moveTo>
              <a:cubicBezTo>
                <a:pt x="7587" y="12"/>
                <a:pt x="7780" y="12"/>
                <a:pt x="7974" y="12"/>
              </a:cubicBezTo>
              <a:cubicBezTo>
                <a:pt x="7974" y="33"/>
                <a:pt x="7974" y="55"/>
                <a:pt x="7974" y="76"/>
              </a:cubicBezTo>
              <a:cubicBezTo>
                <a:pt x="7822" y="76"/>
                <a:pt x="7669" y="76"/>
                <a:pt x="7517" y="76"/>
              </a:cubicBezTo>
              <a:cubicBezTo>
                <a:pt x="7517" y="126"/>
                <a:pt x="7517" y="176"/>
                <a:pt x="7517" y="226"/>
              </a:cubicBezTo>
              <a:cubicBezTo>
                <a:pt x="7659" y="226"/>
                <a:pt x="7801" y="226"/>
                <a:pt x="7943" y="226"/>
              </a:cubicBezTo>
              <a:cubicBezTo>
                <a:pt x="7943" y="248"/>
                <a:pt x="7943" y="269"/>
                <a:pt x="7943" y="291"/>
              </a:cubicBezTo>
              <a:cubicBezTo>
                <a:pt x="7801" y="291"/>
                <a:pt x="7659" y="291"/>
                <a:pt x="7517" y="291"/>
              </a:cubicBezTo>
              <a:cubicBezTo>
                <a:pt x="7517" y="359"/>
                <a:pt x="7517" y="426"/>
                <a:pt x="7517" y="494"/>
              </a:cubicBezTo>
              <a:cubicBezTo>
                <a:pt x="7669" y="494"/>
                <a:pt x="7822" y="494"/>
                <a:pt x="7974" y="494"/>
              </a:cubicBezTo>
              <a:cubicBezTo>
                <a:pt x="7974" y="516"/>
                <a:pt x="7974" y="537"/>
                <a:pt x="7974" y="559"/>
              </a:cubicBezTo>
              <a:cubicBezTo>
                <a:pt x="7780" y="559"/>
                <a:pt x="7587" y="559"/>
                <a:pt x="7393" y="559"/>
              </a:cubicBezTo>
              <a:cubicBezTo>
                <a:pt x="7393" y="376"/>
                <a:pt x="7393" y="194"/>
                <a:pt x="7393" y="12"/>
              </a:cubicBezTo>
              <a:close/>
              <a:moveTo>
                <a:pt x="6788" y="12"/>
              </a:moveTo>
              <a:cubicBezTo>
                <a:pt x="6830" y="12"/>
                <a:pt x="6871" y="12"/>
                <a:pt x="6912" y="12"/>
              </a:cubicBezTo>
              <a:cubicBezTo>
                <a:pt x="6912" y="172"/>
                <a:pt x="6912" y="333"/>
                <a:pt x="6912" y="494"/>
              </a:cubicBezTo>
              <a:cubicBezTo>
                <a:pt x="7050" y="494"/>
                <a:pt x="7188" y="494"/>
                <a:pt x="7327" y="494"/>
              </a:cubicBezTo>
              <a:cubicBezTo>
                <a:pt x="7327" y="516"/>
                <a:pt x="7327" y="537"/>
                <a:pt x="7327" y="559"/>
              </a:cubicBezTo>
              <a:cubicBezTo>
                <a:pt x="7147" y="559"/>
                <a:pt x="6968" y="559"/>
                <a:pt x="6788" y="559"/>
              </a:cubicBezTo>
              <a:cubicBezTo>
                <a:pt x="6788" y="376"/>
                <a:pt x="6788" y="194"/>
                <a:pt x="6788" y="12"/>
              </a:cubicBezTo>
              <a:close/>
              <a:moveTo>
                <a:pt x="6049" y="12"/>
              </a:moveTo>
              <a:cubicBezTo>
                <a:pt x="6131" y="12"/>
                <a:pt x="6213" y="12"/>
                <a:pt x="6295" y="12"/>
              </a:cubicBezTo>
              <a:cubicBezTo>
                <a:pt x="6361" y="12"/>
                <a:pt x="6411" y="13"/>
                <a:pt x="6444" y="15"/>
              </a:cubicBezTo>
              <a:cubicBezTo>
                <a:pt x="6477" y="18"/>
                <a:pt x="6509" y="24"/>
                <a:pt x="6539" y="34"/>
              </a:cubicBezTo>
              <a:cubicBezTo>
                <a:pt x="6573" y="44"/>
                <a:pt x="6597" y="58"/>
                <a:pt x="6612" y="75"/>
              </a:cubicBezTo>
              <a:cubicBezTo>
                <a:pt x="6628" y="92"/>
                <a:pt x="6635" y="112"/>
                <a:pt x="6635" y="135"/>
              </a:cubicBezTo>
              <a:cubicBezTo>
                <a:pt x="6635" y="161"/>
                <a:pt x="6624" y="184"/>
                <a:pt x="6601" y="204"/>
              </a:cubicBezTo>
              <a:cubicBezTo>
                <a:pt x="6577" y="224"/>
                <a:pt x="6546" y="241"/>
                <a:pt x="6505" y="252"/>
              </a:cubicBezTo>
              <a:cubicBezTo>
                <a:pt x="6505" y="253"/>
                <a:pt x="6505" y="254"/>
                <a:pt x="6505" y="255"/>
              </a:cubicBezTo>
              <a:cubicBezTo>
                <a:pt x="6560" y="263"/>
                <a:pt x="6603" y="280"/>
                <a:pt x="6633" y="303"/>
              </a:cubicBezTo>
              <a:cubicBezTo>
                <a:pt x="6664" y="326"/>
                <a:pt x="6679" y="356"/>
                <a:pt x="6679" y="391"/>
              </a:cubicBezTo>
              <a:cubicBezTo>
                <a:pt x="6679" y="418"/>
                <a:pt x="6670" y="442"/>
                <a:pt x="6653" y="463"/>
              </a:cubicBezTo>
              <a:cubicBezTo>
                <a:pt x="6635" y="484"/>
                <a:pt x="6612" y="501"/>
                <a:pt x="6582" y="514"/>
              </a:cubicBezTo>
              <a:cubicBezTo>
                <a:pt x="6547" y="530"/>
                <a:pt x="6510" y="542"/>
                <a:pt x="6470" y="549"/>
              </a:cubicBezTo>
              <a:cubicBezTo>
                <a:pt x="6430" y="555"/>
                <a:pt x="6379" y="559"/>
                <a:pt x="6315" y="559"/>
              </a:cubicBezTo>
              <a:cubicBezTo>
                <a:pt x="6227" y="559"/>
                <a:pt x="6138" y="559"/>
                <a:pt x="6049" y="559"/>
              </a:cubicBezTo>
              <a:cubicBezTo>
                <a:pt x="6049" y="376"/>
                <a:pt x="6049" y="194"/>
                <a:pt x="6049" y="12"/>
              </a:cubicBezTo>
              <a:close/>
              <a:moveTo>
                <a:pt x="5522" y="12"/>
              </a:moveTo>
              <a:cubicBezTo>
                <a:pt x="5573" y="12"/>
                <a:pt x="5624" y="12"/>
                <a:pt x="5675" y="12"/>
              </a:cubicBezTo>
              <a:cubicBezTo>
                <a:pt x="5780" y="193"/>
                <a:pt x="5882" y="377"/>
                <a:pt x="5988" y="559"/>
              </a:cubicBezTo>
              <a:cubicBezTo>
                <a:pt x="5944" y="559"/>
                <a:pt x="5901" y="559"/>
                <a:pt x="5857" y="559"/>
              </a:cubicBezTo>
              <a:cubicBezTo>
                <a:pt x="5829" y="508"/>
                <a:pt x="5802" y="457"/>
                <a:pt x="5773" y="406"/>
              </a:cubicBezTo>
              <a:cubicBezTo>
                <a:pt x="5655" y="406"/>
                <a:pt x="5536" y="406"/>
                <a:pt x="5418" y="406"/>
              </a:cubicBezTo>
              <a:cubicBezTo>
                <a:pt x="5390" y="457"/>
                <a:pt x="5363" y="508"/>
                <a:pt x="5334" y="559"/>
              </a:cubicBezTo>
              <a:cubicBezTo>
                <a:pt x="5292" y="559"/>
                <a:pt x="5251" y="559"/>
                <a:pt x="5209" y="559"/>
              </a:cubicBezTo>
              <a:cubicBezTo>
                <a:pt x="5315" y="377"/>
                <a:pt x="5416" y="193"/>
                <a:pt x="5522" y="12"/>
              </a:cubicBezTo>
              <a:close/>
              <a:moveTo>
                <a:pt x="4064" y="12"/>
              </a:moveTo>
              <a:cubicBezTo>
                <a:pt x="4184" y="12"/>
                <a:pt x="4304" y="12"/>
                <a:pt x="4424" y="12"/>
              </a:cubicBezTo>
              <a:cubicBezTo>
                <a:pt x="4424" y="30"/>
                <a:pt x="4424" y="49"/>
                <a:pt x="4424" y="67"/>
              </a:cubicBezTo>
              <a:cubicBezTo>
                <a:pt x="4385" y="67"/>
                <a:pt x="4345" y="67"/>
                <a:pt x="4306" y="67"/>
              </a:cubicBezTo>
              <a:cubicBezTo>
                <a:pt x="4306" y="213"/>
                <a:pt x="4306" y="358"/>
                <a:pt x="4306" y="503"/>
              </a:cubicBezTo>
              <a:cubicBezTo>
                <a:pt x="4345" y="503"/>
                <a:pt x="4385" y="503"/>
                <a:pt x="4424" y="503"/>
              </a:cubicBezTo>
              <a:cubicBezTo>
                <a:pt x="4424" y="522"/>
                <a:pt x="4424" y="540"/>
                <a:pt x="4424" y="559"/>
              </a:cubicBezTo>
              <a:cubicBezTo>
                <a:pt x="4304" y="559"/>
                <a:pt x="4184" y="559"/>
                <a:pt x="4064" y="559"/>
              </a:cubicBezTo>
              <a:cubicBezTo>
                <a:pt x="4064" y="540"/>
                <a:pt x="4064" y="522"/>
                <a:pt x="4064" y="503"/>
              </a:cubicBezTo>
              <a:cubicBezTo>
                <a:pt x="4103" y="503"/>
                <a:pt x="4143" y="503"/>
                <a:pt x="4182" y="503"/>
              </a:cubicBezTo>
              <a:cubicBezTo>
                <a:pt x="4182" y="358"/>
                <a:pt x="4182" y="213"/>
                <a:pt x="4182" y="67"/>
              </a:cubicBezTo>
              <a:cubicBezTo>
                <a:pt x="4143" y="67"/>
                <a:pt x="4103" y="67"/>
                <a:pt x="4064" y="67"/>
              </a:cubicBezTo>
              <a:cubicBezTo>
                <a:pt x="4064" y="49"/>
                <a:pt x="4064" y="30"/>
                <a:pt x="4064" y="12"/>
              </a:cubicBezTo>
              <a:close/>
              <a:moveTo>
                <a:pt x="3495" y="12"/>
              </a:moveTo>
              <a:cubicBezTo>
                <a:pt x="3536" y="12"/>
                <a:pt x="3577" y="12"/>
                <a:pt x="3618" y="12"/>
              </a:cubicBezTo>
              <a:cubicBezTo>
                <a:pt x="3618" y="172"/>
                <a:pt x="3618" y="333"/>
                <a:pt x="3618" y="494"/>
              </a:cubicBezTo>
              <a:cubicBezTo>
                <a:pt x="3757" y="494"/>
                <a:pt x="3895" y="494"/>
                <a:pt x="4033" y="494"/>
              </a:cubicBezTo>
              <a:cubicBezTo>
                <a:pt x="4033" y="516"/>
                <a:pt x="4033" y="537"/>
                <a:pt x="4033" y="559"/>
              </a:cubicBezTo>
              <a:cubicBezTo>
                <a:pt x="3854" y="559"/>
                <a:pt x="3674" y="559"/>
                <a:pt x="3495" y="559"/>
              </a:cubicBezTo>
              <a:cubicBezTo>
                <a:pt x="3495" y="376"/>
                <a:pt x="3495" y="194"/>
                <a:pt x="3495" y="12"/>
              </a:cubicBezTo>
              <a:close/>
              <a:moveTo>
                <a:pt x="2823" y="12"/>
              </a:moveTo>
              <a:cubicBezTo>
                <a:pt x="2901" y="12"/>
                <a:pt x="2978" y="12"/>
                <a:pt x="3056" y="12"/>
              </a:cubicBezTo>
              <a:cubicBezTo>
                <a:pt x="3111" y="12"/>
                <a:pt x="3158" y="14"/>
                <a:pt x="3196" y="20"/>
              </a:cubicBezTo>
              <a:cubicBezTo>
                <a:pt x="3235" y="25"/>
                <a:pt x="3269" y="34"/>
                <a:pt x="3299" y="46"/>
              </a:cubicBezTo>
              <a:cubicBezTo>
                <a:pt x="3333" y="59"/>
                <a:pt x="3360" y="78"/>
                <a:pt x="3380" y="99"/>
              </a:cubicBezTo>
              <a:cubicBezTo>
                <a:pt x="3399" y="120"/>
                <a:pt x="3409" y="146"/>
                <a:pt x="3409" y="177"/>
              </a:cubicBezTo>
              <a:cubicBezTo>
                <a:pt x="3409" y="200"/>
                <a:pt x="3402" y="223"/>
                <a:pt x="3387" y="244"/>
              </a:cubicBezTo>
              <a:cubicBezTo>
                <a:pt x="3373" y="265"/>
                <a:pt x="3353" y="284"/>
                <a:pt x="3328" y="298"/>
              </a:cubicBezTo>
              <a:cubicBezTo>
                <a:pt x="3296" y="317"/>
                <a:pt x="3258" y="331"/>
                <a:pt x="3215" y="340"/>
              </a:cubicBezTo>
              <a:cubicBezTo>
                <a:pt x="3172" y="350"/>
                <a:pt x="3117" y="355"/>
                <a:pt x="3051" y="355"/>
              </a:cubicBezTo>
              <a:cubicBezTo>
                <a:pt x="3016" y="355"/>
                <a:pt x="2981" y="355"/>
                <a:pt x="2946" y="355"/>
              </a:cubicBezTo>
              <a:cubicBezTo>
                <a:pt x="2946" y="423"/>
                <a:pt x="2946" y="491"/>
                <a:pt x="2946" y="559"/>
              </a:cubicBezTo>
              <a:cubicBezTo>
                <a:pt x="2905" y="559"/>
                <a:pt x="2864" y="559"/>
                <a:pt x="2823" y="559"/>
              </a:cubicBezTo>
              <a:cubicBezTo>
                <a:pt x="2823" y="376"/>
                <a:pt x="2823" y="194"/>
                <a:pt x="2823" y="12"/>
              </a:cubicBezTo>
              <a:close/>
              <a:moveTo>
                <a:pt x="2296" y="12"/>
              </a:moveTo>
              <a:cubicBezTo>
                <a:pt x="2347" y="12"/>
                <a:pt x="2398" y="12"/>
                <a:pt x="2448" y="12"/>
              </a:cubicBezTo>
              <a:cubicBezTo>
                <a:pt x="2554" y="193"/>
                <a:pt x="2655" y="377"/>
                <a:pt x="2761" y="559"/>
              </a:cubicBezTo>
              <a:cubicBezTo>
                <a:pt x="2718" y="559"/>
                <a:pt x="2674" y="559"/>
                <a:pt x="2631" y="559"/>
              </a:cubicBezTo>
              <a:cubicBezTo>
                <a:pt x="2602" y="508"/>
                <a:pt x="2575" y="457"/>
                <a:pt x="2547" y="406"/>
              </a:cubicBezTo>
              <a:cubicBezTo>
                <a:pt x="2429" y="406"/>
                <a:pt x="2310" y="406"/>
                <a:pt x="2192" y="406"/>
              </a:cubicBezTo>
              <a:cubicBezTo>
                <a:pt x="2163" y="457"/>
                <a:pt x="2136" y="508"/>
                <a:pt x="2108" y="559"/>
              </a:cubicBezTo>
              <a:cubicBezTo>
                <a:pt x="2066" y="559"/>
                <a:pt x="2025" y="559"/>
                <a:pt x="1983" y="559"/>
              </a:cubicBezTo>
              <a:cubicBezTo>
                <a:pt x="2089" y="377"/>
                <a:pt x="2190" y="193"/>
                <a:pt x="2296" y="12"/>
              </a:cubicBezTo>
              <a:close/>
              <a:moveTo>
                <a:pt x="0" y="12"/>
              </a:moveTo>
              <a:cubicBezTo>
                <a:pt x="58" y="12"/>
                <a:pt x="117" y="12"/>
                <a:pt x="175" y="12"/>
              </a:cubicBezTo>
              <a:cubicBezTo>
                <a:pt x="301" y="155"/>
                <a:pt x="423" y="302"/>
                <a:pt x="549" y="445"/>
              </a:cubicBezTo>
              <a:cubicBezTo>
                <a:pt x="549" y="300"/>
                <a:pt x="549" y="156"/>
                <a:pt x="549" y="12"/>
              </a:cubicBezTo>
              <a:cubicBezTo>
                <a:pt x="587" y="12"/>
                <a:pt x="626" y="12"/>
                <a:pt x="664" y="12"/>
              </a:cubicBezTo>
              <a:cubicBezTo>
                <a:pt x="664" y="194"/>
                <a:pt x="664" y="376"/>
                <a:pt x="664" y="559"/>
              </a:cubicBezTo>
              <a:cubicBezTo>
                <a:pt x="618" y="559"/>
                <a:pt x="572" y="559"/>
                <a:pt x="526" y="559"/>
              </a:cubicBezTo>
              <a:cubicBezTo>
                <a:pt x="387" y="403"/>
                <a:pt x="254" y="243"/>
                <a:pt x="115" y="87"/>
              </a:cubicBezTo>
              <a:cubicBezTo>
                <a:pt x="115" y="244"/>
                <a:pt x="115" y="401"/>
                <a:pt x="115" y="559"/>
              </a:cubicBezTo>
              <a:cubicBezTo>
                <a:pt x="77" y="559"/>
                <a:pt x="38" y="559"/>
                <a:pt x="0" y="559"/>
              </a:cubicBezTo>
              <a:cubicBezTo>
                <a:pt x="0" y="376"/>
                <a:pt x="0" y="194"/>
                <a:pt x="0" y="12"/>
              </a:cubicBezTo>
              <a:close/>
              <a:moveTo>
                <a:pt x="4935" y="2"/>
              </a:moveTo>
              <a:cubicBezTo>
                <a:pt x="4966" y="2"/>
                <a:pt x="4996" y="3"/>
                <a:pt x="5023" y="6"/>
              </a:cubicBezTo>
              <a:cubicBezTo>
                <a:pt x="5050" y="8"/>
                <a:pt x="5075" y="12"/>
                <a:pt x="5099" y="16"/>
              </a:cubicBezTo>
              <a:cubicBezTo>
                <a:pt x="5119" y="20"/>
                <a:pt x="5139" y="24"/>
                <a:pt x="5160" y="30"/>
              </a:cubicBezTo>
              <a:cubicBezTo>
                <a:pt x="5181" y="35"/>
                <a:pt x="5202" y="41"/>
                <a:pt x="5222" y="48"/>
              </a:cubicBezTo>
              <a:cubicBezTo>
                <a:pt x="5222" y="77"/>
                <a:pt x="5222" y="107"/>
                <a:pt x="5222" y="136"/>
              </a:cubicBezTo>
              <a:cubicBezTo>
                <a:pt x="5219" y="136"/>
                <a:pt x="5215" y="136"/>
                <a:pt x="5212" y="136"/>
              </a:cubicBezTo>
              <a:cubicBezTo>
                <a:pt x="5201" y="130"/>
                <a:pt x="5187" y="123"/>
                <a:pt x="5170" y="114"/>
              </a:cubicBezTo>
              <a:cubicBezTo>
                <a:pt x="5153" y="106"/>
                <a:pt x="5132" y="98"/>
                <a:pt x="5108" y="90"/>
              </a:cubicBezTo>
              <a:cubicBezTo>
                <a:pt x="5084" y="82"/>
                <a:pt x="5058" y="76"/>
                <a:pt x="5031" y="71"/>
              </a:cubicBezTo>
              <a:cubicBezTo>
                <a:pt x="5003" y="66"/>
                <a:pt x="4971" y="64"/>
                <a:pt x="4934" y="64"/>
              </a:cubicBezTo>
              <a:cubicBezTo>
                <a:pt x="4894" y="64"/>
                <a:pt x="4857" y="69"/>
                <a:pt x="4822" y="78"/>
              </a:cubicBezTo>
              <a:cubicBezTo>
                <a:pt x="4786" y="87"/>
                <a:pt x="4756" y="102"/>
                <a:pt x="4729" y="120"/>
              </a:cubicBezTo>
              <a:cubicBezTo>
                <a:pt x="4702" y="139"/>
                <a:pt x="4682" y="162"/>
                <a:pt x="4668" y="191"/>
              </a:cubicBezTo>
              <a:cubicBezTo>
                <a:pt x="4653" y="219"/>
                <a:pt x="4646" y="250"/>
                <a:pt x="4646" y="286"/>
              </a:cubicBezTo>
              <a:cubicBezTo>
                <a:pt x="4646" y="323"/>
                <a:pt x="4653" y="356"/>
                <a:pt x="4669" y="383"/>
              </a:cubicBezTo>
              <a:cubicBezTo>
                <a:pt x="4685" y="409"/>
                <a:pt x="4705" y="433"/>
                <a:pt x="4732" y="451"/>
              </a:cubicBezTo>
              <a:cubicBezTo>
                <a:pt x="4758" y="469"/>
                <a:pt x="4788" y="483"/>
                <a:pt x="4823" y="492"/>
              </a:cubicBezTo>
              <a:cubicBezTo>
                <a:pt x="4858" y="501"/>
                <a:pt x="4895" y="506"/>
                <a:pt x="4934" y="506"/>
              </a:cubicBezTo>
              <a:cubicBezTo>
                <a:pt x="4970" y="506"/>
                <a:pt x="5003" y="503"/>
                <a:pt x="5033" y="498"/>
              </a:cubicBezTo>
              <a:cubicBezTo>
                <a:pt x="5063" y="493"/>
                <a:pt x="5090" y="486"/>
                <a:pt x="5114" y="479"/>
              </a:cubicBezTo>
              <a:cubicBezTo>
                <a:pt x="5137" y="471"/>
                <a:pt x="5157" y="463"/>
                <a:pt x="5173" y="455"/>
              </a:cubicBezTo>
              <a:cubicBezTo>
                <a:pt x="5190" y="447"/>
                <a:pt x="5203" y="440"/>
                <a:pt x="5213" y="435"/>
              </a:cubicBezTo>
              <a:cubicBezTo>
                <a:pt x="5216" y="435"/>
                <a:pt x="5219" y="435"/>
                <a:pt x="5222" y="435"/>
              </a:cubicBezTo>
              <a:cubicBezTo>
                <a:pt x="5222" y="464"/>
                <a:pt x="5222" y="493"/>
                <a:pt x="5222" y="522"/>
              </a:cubicBezTo>
              <a:cubicBezTo>
                <a:pt x="5202" y="527"/>
                <a:pt x="5182" y="533"/>
                <a:pt x="5164" y="538"/>
              </a:cubicBezTo>
              <a:cubicBezTo>
                <a:pt x="5146" y="543"/>
                <a:pt x="5124" y="548"/>
                <a:pt x="5099" y="553"/>
              </a:cubicBezTo>
              <a:cubicBezTo>
                <a:pt x="5072" y="558"/>
                <a:pt x="5046" y="562"/>
                <a:pt x="5023" y="565"/>
              </a:cubicBezTo>
              <a:cubicBezTo>
                <a:pt x="5000" y="567"/>
                <a:pt x="4970" y="569"/>
                <a:pt x="4933" y="569"/>
              </a:cubicBezTo>
              <a:cubicBezTo>
                <a:pt x="4873" y="569"/>
                <a:pt x="4817" y="562"/>
                <a:pt x="4766" y="551"/>
              </a:cubicBezTo>
              <a:cubicBezTo>
                <a:pt x="4715" y="539"/>
                <a:pt x="4671" y="520"/>
                <a:pt x="4634" y="497"/>
              </a:cubicBezTo>
              <a:cubicBezTo>
                <a:pt x="4597" y="474"/>
                <a:pt x="4569" y="443"/>
                <a:pt x="4548" y="408"/>
              </a:cubicBezTo>
              <a:cubicBezTo>
                <a:pt x="4527" y="373"/>
                <a:pt x="4517" y="332"/>
                <a:pt x="4517" y="286"/>
              </a:cubicBezTo>
              <a:cubicBezTo>
                <a:pt x="4517" y="240"/>
                <a:pt x="4527" y="200"/>
                <a:pt x="4547" y="166"/>
              </a:cubicBezTo>
              <a:cubicBezTo>
                <a:pt x="4567" y="132"/>
                <a:pt x="4595" y="102"/>
                <a:pt x="4633" y="77"/>
              </a:cubicBezTo>
              <a:cubicBezTo>
                <a:pt x="4671" y="53"/>
                <a:pt x="4714" y="34"/>
                <a:pt x="4765" y="21"/>
              </a:cubicBezTo>
              <a:cubicBezTo>
                <a:pt x="4816" y="8"/>
                <a:pt x="4872" y="2"/>
                <a:pt x="4935" y="2"/>
              </a:cubicBezTo>
              <a:close/>
              <a:moveTo>
                <a:pt x="1231" y="0"/>
              </a:moveTo>
              <a:cubicBezTo>
                <a:pt x="1294" y="0"/>
                <a:pt x="1351" y="7"/>
                <a:pt x="1402" y="20"/>
              </a:cubicBezTo>
              <a:cubicBezTo>
                <a:pt x="1453" y="32"/>
                <a:pt x="1495" y="51"/>
                <a:pt x="1530" y="74"/>
              </a:cubicBezTo>
              <a:cubicBezTo>
                <a:pt x="1566" y="98"/>
                <a:pt x="1593" y="128"/>
                <a:pt x="1613" y="164"/>
              </a:cubicBezTo>
              <a:cubicBezTo>
                <a:pt x="1632" y="199"/>
                <a:pt x="1642" y="240"/>
                <a:pt x="1642" y="285"/>
              </a:cubicBezTo>
              <a:cubicBezTo>
                <a:pt x="1642" y="330"/>
                <a:pt x="1633" y="370"/>
                <a:pt x="1613" y="406"/>
              </a:cubicBezTo>
              <a:cubicBezTo>
                <a:pt x="1594" y="441"/>
                <a:pt x="1567" y="472"/>
                <a:pt x="1530" y="496"/>
              </a:cubicBezTo>
              <a:cubicBezTo>
                <a:pt x="1492" y="521"/>
                <a:pt x="1448" y="540"/>
                <a:pt x="1398" y="552"/>
              </a:cubicBezTo>
              <a:cubicBezTo>
                <a:pt x="1347" y="564"/>
                <a:pt x="1292" y="570"/>
                <a:pt x="1231" y="570"/>
              </a:cubicBezTo>
              <a:cubicBezTo>
                <a:pt x="1168" y="570"/>
                <a:pt x="1112" y="564"/>
                <a:pt x="1061" y="551"/>
              </a:cubicBezTo>
              <a:cubicBezTo>
                <a:pt x="1011" y="539"/>
                <a:pt x="968" y="520"/>
                <a:pt x="932" y="496"/>
              </a:cubicBezTo>
              <a:cubicBezTo>
                <a:pt x="896" y="472"/>
                <a:pt x="869" y="441"/>
                <a:pt x="849" y="406"/>
              </a:cubicBezTo>
              <a:cubicBezTo>
                <a:pt x="830" y="371"/>
                <a:pt x="821" y="330"/>
                <a:pt x="821" y="285"/>
              </a:cubicBezTo>
              <a:cubicBezTo>
                <a:pt x="821" y="239"/>
                <a:pt x="830" y="199"/>
                <a:pt x="850" y="164"/>
              </a:cubicBezTo>
              <a:cubicBezTo>
                <a:pt x="869" y="129"/>
                <a:pt x="896" y="99"/>
                <a:pt x="932" y="74"/>
              </a:cubicBezTo>
              <a:cubicBezTo>
                <a:pt x="968" y="51"/>
                <a:pt x="1011" y="31"/>
                <a:pt x="1062" y="19"/>
              </a:cubicBezTo>
              <a:cubicBezTo>
                <a:pt x="1112" y="7"/>
                <a:pt x="1169" y="0"/>
                <a:pt x="1231" y="0"/>
              </a:cubicBezTo>
              <a:close/>
            </a:path>
          </a:pathLst>
        </a:custGeom>
        <a:noFill/>
        <a:ln w="381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8</xdr:col>
      <xdr:colOff>314325</xdr:colOff>
      <xdr:row>41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38875"/>
          <a:ext cx="59817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695325</xdr:colOff>
      <xdr:row>11</xdr:row>
      <xdr:rowOff>95250</xdr:rowOff>
    </xdr:from>
    <xdr:to>
      <xdr:col>8</xdr:col>
      <xdr:colOff>238125</xdr:colOff>
      <xdr:row>12</xdr:row>
      <xdr:rowOff>85725</xdr:rowOff>
    </xdr:to>
    <xdr:sp macro="" textlink="">
      <xdr:nvSpPr>
        <xdr:cNvPr id="4" name="Freeform 1"/>
        <xdr:cNvSpPr>
          <a:spLocks noEditPoints="1"/>
        </xdr:cNvSpPr>
      </xdr:nvSpPr>
      <xdr:spPr bwMode="auto">
        <a:xfrm>
          <a:off x="4476750" y="2000250"/>
          <a:ext cx="2190750" cy="133350"/>
        </a:xfrm>
        <a:custGeom>
          <a:avLst/>
          <a:gdLst>
            <a:gd name="T0" fmla="*/ 6401 w 7974"/>
            <a:gd name="T1" fmla="*/ 492 h 570"/>
            <a:gd name="T2" fmla="*/ 6535 w 7974"/>
            <a:gd name="T3" fmla="*/ 343 h 570"/>
            <a:gd name="T4" fmla="*/ 6173 w 7974"/>
            <a:gd name="T5" fmla="*/ 295 h 570"/>
            <a:gd name="T6" fmla="*/ 5595 w 7974"/>
            <a:gd name="T7" fmla="*/ 86 h 570"/>
            <a:gd name="T8" fmla="*/ 2369 w 7974"/>
            <a:gd name="T9" fmla="*/ 86 h 570"/>
            <a:gd name="T10" fmla="*/ 3151 w 7974"/>
            <a:gd name="T11" fmla="*/ 286 h 570"/>
            <a:gd name="T12" fmla="*/ 3264 w 7974"/>
            <a:gd name="T13" fmla="*/ 129 h 570"/>
            <a:gd name="T14" fmla="*/ 2946 w 7974"/>
            <a:gd name="T15" fmla="*/ 74 h 570"/>
            <a:gd name="T16" fmla="*/ 6398 w 7974"/>
            <a:gd name="T17" fmla="*/ 230 h 570"/>
            <a:gd name="T18" fmla="*/ 6496 w 7974"/>
            <a:gd name="T19" fmla="*/ 111 h 570"/>
            <a:gd name="T20" fmla="*/ 6173 w 7974"/>
            <a:gd name="T21" fmla="*/ 74 h 570"/>
            <a:gd name="T22" fmla="*/ 969 w 7974"/>
            <a:gd name="T23" fmla="*/ 190 h 570"/>
            <a:gd name="T24" fmla="*/ 1437 w 7974"/>
            <a:gd name="T25" fmla="*/ 450 h 570"/>
            <a:gd name="T26" fmla="*/ 1349 w 7974"/>
            <a:gd name="T27" fmla="*/ 77 h 570"/>
            <a:gd name="T28" fmla="*/ 7974 w 7974"/>
            <a:gd name="T29" fmla="*/ 76 h 570"/>
            <a:gd name="T30" fmla="*/ 7943 w 7974"/>
            <a:gd name="T31" fmla="*/ 291 h 570"/>
            <a:gd name="T32" fmla="*/ 7974 w 7974"/>
            <a:gd name="T33" fmla="*/ 559 h 570"/>
            <a:gd name="T34" fmla="*/ 6912 w 7974"/>
            <a:gd name="T35" fmla="*/ 12 h 570"/>
            <a:gd name="T36" fmla="*/ 6788 w 7974"/>
            <a:gd name="T37" fmla="*/ 559 h 570"/>
            <a:gd name="T38" fmla="*/ 6444 w 7974"/>
            <a:gd name="T39" fmla="*/ 15 h 570"/>
            <a:gd name="T40" fmla="*/ 6601 w 7974"/>
            <a:gd name="T41" fmla="*/ 204 h 570"/>
            <a:gd name="T42" fmla="*/ 6679 w 7974"/>
            <a:gd name="T43" fmla="*/ 391 h 570"/>
            <a:gd name="T44" fmla="*/ 6315 w 7974"/>
            <a:gd name="T45" fmla="*/ 559 h 570"/>
            <a:gd name="T46" fmla="*/ 5675 w 7974"/>
            <a:gd name="T47" fmla="*/ 12 h 570"/>
            <a:gd name="T48" fmla="*/ 5418 w 7974"/>
            <a:gd name="T49" fmla="*/ 406 h 570"/>
            <a:gd name="T50" fmla="*/ 4064 w 7974"/>
            <a:gd name="T51" fmla="*/ 12 h 570"/>
            <a:gd name="T52" fmla="*/ 4306 w 7974"/>
            <a:gd name="T53" fmla="*/ 503 h 570"/>
            <a:gd name="T54" fmla="*/ 4064 w 7974"/>
            <a:gd name="T55" fmla="*/ 503 h 570"/>
            <a:gd name="T56" fmla="*/ 4064 w 7974"/>
            <a:gd name="T57" fmla="*/ 12 h 570"/>
            <a:gd name="T58" fmla="*/ 4033 w 7974"/>
            <a:gd name="T59" fmla="*/ 494 h 570"/>
            <a:gd name="T60" fmla="*/ 2823 w 7974"/>
            <a:gd name="T61" fmla="*/ 12 h 570"/>
            <a:gd name="T62" fmla="*/ 3380 w 7974"/>
            <a:gd name="T63" fmla="*/ 99 h 570"/>
            <a:gd name="T64" fmla="*/ 3215 w 7974"/>
            <a:gd name="T65" fmla="*/ 340 h 570"/>
            <a:gd name="T66" fmla="*/ 2823 w 7974"/>
            <a:gd name="T67" fmla="*/ 559 h 570"/>
            <a:gd name="T68" fmla="*/ 2761 w 7974"/>
            <a:gd name="T69" fmla="*/ 559 h 570"/>
            <a:gd name="T70" fmla="*/ 2108 w 7974"/>
            <a:gd name="T71" fmla="*/ 559 h 570"/>
            <a:gd name="T72" fmla="*/ 175 w 7974"/>
            <a:gd name="T73" fmla="*/ 12 h 570"/>
            <a:gd name="T74" fmla="*/ 664 w 7974"/>
            <a:gd name="T75" fmla="*/ 559 h 570"/>
            <a:gd name="T76" fmla="*/ 0 w 7974"/>
            <a:gd name="T77" fmla="*/ 559 h 570"/>
            <a:gd name="T78" fmla="*/ 5099 w 7974"/>
            <a:gd name="T79" fmla="*/ 16 h 570"/>
            <a:gd name="T80" fmla="*/ 5212 w 7974"/>
            <a:gd name="T81" fmla="*/ 136 h 570"/>
            <a:gd name="T82" fmla="*/ 4934 w 7974"/>
            <a:gd name="T83" fmla="*/ 64 h 570"/>
            <a:gd name="T84" fmla="*/ 4646 w 7974"/>
            <a:gd name="T85" fmla="*/ 286 h 570"/>
            <a:gd name="T86" fmla="*/ 4934 w 7974"/>
            <a:gd name="T87" fmla="*/ 506 h 570"/>
            <a:gd name="T88" fmla="*/ 5213 w 7974"/>
            <a:gd name="T89" fmla="*/ 435 h 570"/>
            <a:gd name="T90" fmla="*/ 5099 w 7974"/>
            <a:gd name="T91" fmla="*/ 553 h 570"/>
            <a:gd name="T92" fmla="*/ 4634 w 7974"/>
            <a:gd name="T93" fmla="*/ 497 h 570"/>
            <a:gd name="T94" fmla="*/ 4633 w 7974"/>
            <a:gd name="T95" fmla="*/ 77 h 570"/>
            <a:gd name="T96" fmla="*/ 1402 w 7974"/>
            <a:gd name="T97" fmla="*/ 20 h 570"/>
            <a:gd name="T98" fmla="*/ 1613 w 7974"/>
            <a:gd name="T99" fmla="*/ 406 h 570"/>
            <a:gd name="T100" fmla="*/ 1061 w 7974"/>
            <a:gd name="T101" fmla="*/ 551 h 570"/>
            <a:gd name="T102" fmla="*/ 850 w 7974"/>
            <a:gd name="T103" fmla="*/ 164 h 5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7974" h="570">
              <a:moveTo>
                <a:pt x="6173" y="295"/>
              </a:moveTo>
              <a:cubicBezTo>
                <a:pt x="6173" y="362"/>
                <a:pt x="6173" y="429"/>
                <a:pt x="6173" y="497"/>
              </a:cubicBezTo>
              <a:cubicBezTo>
                <a:pt x="6206" y="497"/>
                <a:pt x="6239" y="497"/>
                <a:pt x="6273" y="497"/>
              </a:cubicBezTo>
              <a:cubicBezTo>
                <a:pt x="6327" y="497"/>
                <a:pt x="6370" y="495"/>
                <a:pt x="6401" y="492"/>
              </a:cubicBezTo>
              <a:cubicBezTo>
                <a:pt x="6432" y="489"/>
                <a:pt x="6459" y="483"/>
                <a:pt x="6483" y="474"/>
              </a:cubicBezTo>
              <a:cubicBezTo>
                <a:pt x="6506" y="464"/>
                <a:pt x="6523" y="453"/>
                <a:pt x="6534" y="441"/>
              </a:cubicBezTo>
              <a:cubicBezTo>
                <a:pt x="6545" y="429"/>
                <a:pt x="6550" y="413"/>
                <a:pt x="6550" y="394"/>
              </a:cubicBezTo>
              <a:cubicBezTo>
                <a:pt x="6550" y="373"/>
                <a:pt x="6546" y="356"/>
                <a:pt x="6535" y="343"/>
              </a:cubicBezTo>
              <a:cubicBezTo>
                <a:pt x="6525" y="330"/>
                <a:pt x="6505" y="318"/>
                <a:pt x="6475" y="309"/>
              </a:cubicBezTo>
              <a:cubicBezTo>
                <a:pt x="6455" y="303"/>
                <a:pt x="6434" y="299"/>
                <a:pt x="6411" y="297"/>
              </a:cubicBezTo>
              <a:cubicBezTo>
                <a:pt x="6388" y="295"/>
                <a:pt x="6355" y="295"/>
                <a:pt x="6313" y="295"/>
              </a:cubicBezTo>
              <a:cubicBezTo>
                <a:pt x="6266" y="295"/>
                <a:pt x="6219" y="295"/>
                <a:pt x="6173" y="295"/>
              </a:cubicBezTo>
              <a:close/>
              <a:moveTo>
                <a:pt x="5595" y="86"/>
              </a:moveTo>
              <a:cubicBezTo>
                <a:pt x="5547" y="171"/>
                <a:pt x="5501" y="258"/>
                <a:pt x="5453" y="344"/>
              </a:cubicBezTo>
              <a:cubicBezTo>
                <a:pt x="5548" y="344"/>
                <a:pt x="5643" y="344"/>
                <a:pt x="5739" y="344"/>
              </a:cubicBezTo>
              <a:cubicBezTo>
                <a:pt x="5690" y="258"/>
                <a:pt x="5644" y="171"/>
                <a:pt x="5595" y="86"/>
              </a:cubicBezTo>
              <a:close/>
              <a:moveTo>
                <a:pt x="2369" y="86"/>
              </a:moveTo>
              <a:cubicBezTo>
                <a:pt x="2321" y="171"/>
                <a:pt x="2275" y="258"/>
                <a:pt x="2226" y="344"/>
              </a:cubicBezTo>
              <a:cubicBezTo>
                <a:pt x="2322" y="344"/>
                <a:pt x="2417" y="344"/>
                <a:pt x="2513" y="344"/>
              </a:cubicBezTo>
              <a:cubicBezTo>
                <a:pt x="2464" y="258"/>
                <a:pt x="2418" y="171"/>
                <a:pt x="2369" y="86"/>
              </a:cubicBezTo>
              <a:close/>
              <a:moveTo>
                <a:pt x="2946" y="74"/>
              </a:moveTo>
              <a:cubicBezTo>
                <a:pt x="2946" y="147"/>
                <a:pt x="2946" y="220"/>
                <a:pt x="2946" y="293"/>
              </a:cubicBezTo>
              <a:cubicBezTo>
                <a:pt x="2974" y="293"/>
                <a:pt x="3002" y="293"/>
                <a:pt x="3030" y="293"/>
              </a:cubicBezTo>
              <a:cubicBezTo>
                <a:pt x="3080" y="293"/>
                <a:pt x="3121" y="290"/>
                <a:pt x="3151" y="286"/>
              </a:cubicBezTo>
              <a:cubicBezTo>
                <a:pt x="3182" y="281"/>
                <a:pt x="3208" y="272"/>
                <a:pt x="3228" y="260"/>
              </a:cubicBezTo>
              <a:cubicBezTo>
                <a:pt x="3247" y="249"/>
                <a:pt x="3260" y="237"/>
                <a:pt x="3268" y="224"/>
              </a:cubicBezTo>
              <a:cubicBezTo>
                <a:pt x="3277" y="211"/>
                <a:pt x="3281" y="196"/>
                <a:pt x="3281" y="178"/>
              </a:cubicBezTo>
              <a:cubicBezTo>
                <a:pt x="3281" y="160"/>
                <a:pt x="3275" y="143"/>
                <a:pt x="3264" y="129"/>
              </a:cubicBezTo>
              <a:cubicBezTo>
                <a:pt x="3253" y="115"/>
                <a:pt x="3236" y="104"/>
                <a:pt x="3214" y="95"/>
              </a:cubicBezTo>
              <a:cubicBezTo>
                <a:pt x="3194" y="88"/>
                <a:pt x="3172" y="82"/>
                <a:pt x="3146" y="79"/>
              </a:cubicBezTo>
              <a:cubicBezTo>
                <a:pt x="3120" y="76"/>
                <a:pt x="3087" y="74"/>
                <a:pt x="3049" y="74"/>
              </a:cubicBezTo>
              <a:cubicBezTo>
                <a:pt x="3014" y="74"/>
                <a:pt x="2980" y="74"/>
                <a:pt x="2946" y="74"/>
              </a:cubicBezTo>
              <a:close/>
              <a:moveTo>
                <a:pt x="6173" y="74"/>
              </a:moveTo>
              <a:cubicBezTo>
                <a:pt x="6173" y="127"/>
                <a:pt x="6173" y="180"/>
                <a:pt x="6173" y="234"/>
              </a:cubicBezTo>
              <a:cubicBezTo>
                <a:pt x="6219" y="234"/>
                <a:pt x="6266" y="234"/>
                <a:pt x="6313" y="234"/>
              </a:cubicBezTo>
              <a:cubicBezTo>
                <a:pt x="6352" y="234"/>
                <a:pt x="6380" y="233"/>
                <a:pt x="6398" y="230"/>
              </a:cubicBezTo>
              <a:cubicBezTo>
                <a:pt x="6417" y="228"/>
                <a:pt x="6435" y="223"/>
                <a:pt x="6455" y="216"/>
              </a:cubicBezTo>
              <a:cubicBezTo>
                <a:pt x="6474" y="209"/>
                <a:pt x="6487" y="199"/>
                <a:pt x="6495" y="188"/>
              </a:cubicBezTo>
              <a:cubicBezTo>
                <a:pt x="6503" y="177"/>
                <a:pt x="6507" y="162"/>
                <a:pt x="6507" y="145"/>
              </a:cubicBezTo>
              <a:cubicBezTo>
                <a:pt x="6507" y="132"/>
                <a:pt x="6503" y="121"/>
                <a:pt x="6496" y="111"/>
              </a:cubicBezTo>
              <a:cubicBezTo>
                <a:pt x="6488" y="101"/>
                <a:pt x="6476" y="94"/>
                <a:pt x="6459" y="88"/>
              </a:cubicBezTo>
              <a:cubicBezTo>
                <a:pt x="6439" y="82"/>
                <a:pt x="6417" y="77"/>
                <a:pt x="6393" y="76"/>
              </a:cubicBezTo>
              <a:cubicBezTo>
                <a:pt x="6368" y="74"/>
                <a:pt x="6334" y="74"/>
                <a:pt x="6291" y="74"/>
              </a:cubicBezTo>
              <a:cubicBezTo>
                <a:pt x="6252" y="74"/>
                <a:pt x="6212" y="74"/>
                <a:pt x="6173" y="74"/>
              </a:cubicBezTo>
              <a:close/>
              <a:moveTo>
                <a:pt x="1232" y="63"/>
              </a:moveTo>
              <a:cubicBezTo>
                <a:pt x="1187" y="63"/>
                <a:pt x="1148" y="68"/>
                <a:pt x="1114" y="77"/>
              </a:cubicBezTo>
              <a:cubicBezTo>
                <a:pt x="1081" y="86"/>
                <a:pt x="1051" y="101"/>
                <a:pt x="1025" y="120"/>
              </a:cubicBezTo>
              <a:cubicBezTo>
                <a:pt x="1000" y="138"/>
                <a:pt x="982" y="162"/>
                <a:pt x="969" y="190"/>
              </a:cubicBezTo>
              <a:cubicBezTo>
                <a:pt x="955" y="218"/>
                <a:pt x="949" y="250"/>
                <a:pt x="949" y="285"/>
              </a:cubicBezTo>
              <a:cubicBezTo>
                <a:pt x="949" y="357"/>
                <a:pt x="974" y="413"/>
                <a:pt x="1026" y="450"/>
              </a:cubicBezTo>
              <a:cubicBezTo>
                <a:pt x="1077" y="488"/>
                <a:pt x="1146" y="507"/>
                <a:pt x="1232" y="507"/>
              </a:cubicBezTo>
              <a:cubicBezTo>
                <a:pt x="1318" y="507"/>
                <a:pt x="1386" y="488"/>
                <a:pt x="1437" y="450"/>
              </a:cubicBezTo>
              <a:cubicBezTo>
                <a:pt x="1488" y="413"/>
                <a:pt x="1513" y="357"/>
                <a:pt x="1513" y="285"/>
              </a:cubicBezTo>
              <a:cubicBezTo>
                <a:pt x="1513" y="249"/>
                <a:pt x="1507" y="217"/>
                <a:pt x="1493" y="189"/>
              </a:cubicBezTo>
              <a:cubicBezTo>
                <a:pt x="1480" y="161"/>
                <a:pt x="1462" y="138"/>
                <a:pt x="1437" y="120"/>
              </a:cubicBezTo>
              <a:cubicBezTo>
                <a:pt x="1413" y="101"/>
                <a:pt x="1383" y="86"/>
                <a:pt x="1349" y="77"/>
              </a:cubicBezTo>
              <a:cubicBezTo>
                <a:pt x="1314" y="68"/>
                <a:pt x="1275" y="63"/>
                <a:pt x="1232" y="63"/>
              </a:cubicBezTo>
              <a:close/>
              <a:moveTo>
                <a:pt x="7393" y="12"/>
              </a:moveTo>
              <a:cubicBezTo>
                <a:pt x="7587" y="12"/>
                <a:pt x="7780" y="12"/>
                <a:pt x="7974" y="12"/>
              </a:cubicBezTo>
              <a:cubicBezTo>
                <a:pt x="7974" y="33"/>
                <a:pt x="7974" y="55"/>
                <a:pt x="7974" y="76"/>
              </a:cubicBezTo>
              <a:cubicBezTo>
                <a:pt x="7822" y="76"/>
                <a:pt x="7669" y="76"/>
                <a:pt x="7517" y="76"/>
              </a:cubicBezTo>
              <a:cubicBezTo>
                <a:pt x="7517" y="126"/>
                <a:pt x="7517" y="176"/>
                <a:pt x="7517" y="226"/>
              </a:cubicBezTo>
              <a:cubicBezTo>
                <a:pt x="7659" y="226"/>
                <a:pt x="7801" y="226"/>
                <a:pt x="7943" y="226"/>
              </a:cubicBezTo>
              <a:cubicBezTo>
                <a:pt x="7943" y="248"/>
                <a:pt x="7943" y="269"/>
                <a:pt x="7943" y="291"/>
              </a:cubicBezTo>
              <a:cubicBezTo>
                <a:pt x="7801" y="291"/>
                <a:pt x="7659" y="291"/>
                <a:pt x="7517" y="291"/>
              </a:cubicBezTo>
              <a:cubicBezTo>
                <a:pt x="7517" y="359"/>
                <a:pt x="7517" y="426"/>
                <a:pt x="7517" y="494"/>
              </a:cubicBezTo>
              <a:cubicBezTo>
                <a:pt x="7669" y="494"/>
                <a:pt x="7822" y="494"/>
                <a:pt x="7974" y="494"/>
              </a:cubicBezTo>
              <a:cubicBezTo>
                <a:pt x="7974" y="516"/>
                <a:pt x="7974" y="537"/>
                <a:pt x="7974" y="559"/>
              </a:cubicBezTo>
              <a:cubicBezTo>
                <a:pt x="7780" y="559"/>
                <a:pt x="7587" y="559"/>
                <a:pt x="7393" y="559"/>
              </a:cubicBezTo>
              <a:cubicBezTo>
                <a:pt x="7393" y="376"/>
                <a:pt x="7393" y="194"/>
                <a:pt x="7393" y="12"/>
              </a:cubicBezTo>
              <a:close/>
              <a:moveTo>
                <a:pt x="6788" y="12"/>
              </a:moveTo>
              <a:cubicBezTo>
                <a:pt x="6830" y="12"/>
                <a:pt x="6871" y="12"/>
                <a:pt x="6912" y="12"/>
              </a:cubicBezTo>
              <a:cubicBezTo>
                <a:pt x="6912" y="172"/>
                <a:pt x="6912" y="333"/>
                <a:pt x="6912" y="494"/>
              </a:cubicBezTo>
              <a:cubicBezTo>
                <a:pt x="7050" y="494"/>
                <a:pt x="7188" y="494"/>
                <a:pt x="7327" y="494"/>
              </a:cubicBezTo>
              <a:cubicBezTo>
                <a:pt x="7327" y="516"/>
                <a:pt x="7327" y="537"/>
                <a:pt x="7327" y="559"/>
              </a:cubicBezTo>
              <a:cubicBezTo>
                <a:pt x="7147" y="559"/>
                <a:pt x="6968" y="559"/>
                <a:pt x="6788" y="559"/>
              </a:cubicBezTo>
              <a:cubicBezTo>
                <a:pt x="6788" y="376"/>
                <a:pt x="6788" y="194"/>
                <a:pt x="6788" y="12"/>
              </a:cubicBezTo>
              <a:close/>
              <a:moveTo>
                <a:pt x="6049" y="12"/>
              </a:moveTo>
              <a:cubicBezTo>
                <a:pt x="6131" y="12"/>
                <a:pt x="6213" y="12"/>
                <a:pt x="6295" y="12"/>
              </a:cubicBezTo>
              <a:cubicBezTo>
                <a:pt x="6361" y="12"/>
                <a:pt x="6411" y="13"/>
                <a:pt x="6444" y="15"/>
              </a:cubicBezTo>
              <a:cubicBezTo>
                <a:pt x="6477" y="18"/>
                <a:pt x="6509" y="24"/>
                <a:pt x="6539" y="34"/>
              </a:cubicBezTo>
              <a:cubicBezTo>
                <a:pt x="6573" y="44"/>
                <a:pt x="6597" y="58"/>
                <a:pt x="6612" y="75"/>
              </a:cubicBezTo>
              <a:cubicBezTo>
                <a:pt x="6628" y="92"/>
                <a:pt x="6635" y="112"/>
                <a:pt x="6635" y="135"/>
              </a:cubicBezTo>
              <a:cubicBezTo>
                <a:pt x="6635" y="161"/>
                <a:pt x="6624" y="184"/>
                <a:pt x="6601" y="204"/>
              </a:cubicBezTo>
              <a:cubicBezTo>
                <a:pt x="6577" y="224"/>
                <a:pt x="6546" y="241"/>
                <a:pt x="6505" y="252"/>
              </a:cubicBezTo>
              <a:cubicBezTo>
                <a:pt x="6505" y="253"/>
                <a:pt x="6505" y="254"/>
                <a:pt x="6505" y="255"/>
              </a:cubicBezTo>
              <a:cubicBezTo>
                <a:pt x="6560" y="263"/>
                <a:pt x="6603" y="280"/>
                <a:pt x="6633" y="303"/>
              </a:cubicBezTo>
              <a:cubicBezTo>
                <a:pt x="6664" y="326"/>
                <a:pt x="6679" y="356"/>
                <a:pt x="6679" y="391"/>
              </a:cubicBezTo>
              <a:cubicBezTo>
                <a:pt x="6679" y="418"/>
                <a:pt x="6670" y="442"/>
                <a:pt x="6653" y="463"/>
              </a:cubicBezTo>
              <a:cubicBezTo>
                <a:pt x="6635" y="484"/>
                <a:pt x="6612" y="501"/>
                <a:pt x="6582" y="514"/>
              </a:cubicBezTo>
              <a:cubicBezTo>
                <a:pt x="6547" y="530"/>
                <a:pt x="6510" y="542"/>
                <a:pt x="6470" y="549"/>
              </a:cubicBezTo>
              <a:cubicBezTo>
                <a:pt x="6430" y="555"/>
                <a:pt x="6379" y="559"/>
                <a:pt x="6315" y="559"/>
              </a:cubicBezTo>
              <a:cubicBezTo>
                <a:pt x="6227" y="559"/>
                <a:pt x="6138" y="559"/>
                <a:pt x="6049" y="559"/>
              </a:cubicBezTo>
              <a:cubicBezTo>
                <a:pt x="6049" y="376"/>
                <a:pt x="6049" y="194"/>
                <a:pt x="6049" y="12"/>
              </a:cubicBezTo>
              <a:close/>
              <a:moveTo>
                <a:pt x="5522" y="12"/>
              </a:moveTo>
              <a:cubicBezTo>
                <a:pt x="5573" y="12"/>
                <a:pt x="5624" y="12"/>
                <a:pt x="5675" y="12"/>
              </a:cubicBezTo>
              <a:cubicBezTo>
                <a:pt x="5780" y="193"/>
                <a:pt x="5882" y="377"/>
                <a:pt x="5988" y="559"/>
              </a:cubicBezTo>
              <a:cubicBezTo>
                <a:pt x="5944" y="559"/>
                <a:pt x="5901" y="559"/>
                <a:pt x="5857" y="559"/>
              </a:cubicBezTo>
              <a:cubicBezTo>
                <a:pt x="5829" y="508"/>
                <a:pt x="5802" y="457"/>
                <a:pt x="5773" y="406"/>
              </a:cubicBezTo>
              <a:cubicBezTo>
                <a:pt x="5655" y="406"/>
                <a:pt x="5536" y="406"/>
                <a:pt x="5418" y="406"/>
              </a:cubicBezTo>
              <a:cubicBezTo>
                <a:pt x="5390" y="457"/>
                <a:pt x="5363" y="508"/>
                <a:pt x="5334" y="559"/>
              </a:cubicBezTo>
              <a:cubicBezTo>
                <a:pt x="5292" y="559"/>
                <a:pt x="5251" y="559"/>
                <a:pt x="5209" y="559"/>
              </a:cubicBezTo>
              <a:cubicBezTo>
                <a:pt x="5315" y="377"/>
                <a:pt x="5416" y="193"/>
                <a:pt x="5522" y="12"/>
              </a:cubicBezTo>
              <a:close/>
              <a:moveTo>
                <a:pt x="4064" y="12"/>
              </a:moveTo>
              <a:cubicBezTo>
                <a:pt x="4184" y="12"/>
                <a:pt x="4304" y="12"/>
                <a:pt x="4424" y="12"/>
              </a:cubicBezTo>
              <a:cubicBezTo>
                <a:pt x="4424" y="30"/>
                <a:pt x="4424" y="49"/>
                <a:pt x="4424" y="67"/>
              </a:cubicBezTo>
              <a:cubicBezTo>
                <a:pt x="4385" y="67"/>
                <a:pt x="4345" y="67"/>
                <a:pt x="4306" y="67"/>
              </a:cubicBezTo>
              <a:cubicBezTo>
                <a:pt x="4306" y="213"/>
                <a:pt x="4306" y="358"/>
                <a:pt x="4306" y="503"/>
              </a:cubicBezTo>
              <a:cubicBezTo>
                <a:pt x="4345" y="503"/>
                <a:pt x="4385" y="503"/>
                <a:pt x="4424" y="503"/>
              </a:cubicBezTo>
              <a:cubicBezTo>
                <a:pt x="4424" y="522"/>
                <a:pt x="4424" y="540"/>
                <a:pt x="4424" y="559"/>
              </a:cubicBezTo>
              <a:cubicBezTo>
                <a:pt x="4304" y="559"/>
                <a:pt x="4184" y="559"/>
                <a:pt x="4064" y="559"/>
              </a:cubicBezTo>
              <a:cubicBezTo>
                <a:pt x="4064" y="540"/>
                <a:pt x="4064" y="522"/>
                <a:pt x="4064" y="503"/>
              </a:cubicBezTo>
              <a:cubicBezTo>
                <a:pt x="4103" y="503"/>
                <a:pt x="4143" y="503"/>
                <a:pt x="4182" y="503"/>
              </a:cubicBezTo>
              <a:cubicBezTo>
                <a:pt x="4182" y="358"/>
                <a:pt x="4182" y="213"/>
                <a:pt x="4182" y="67"/>
              </a:cubicBezTo>
              <a:cubicBezTo>
                <a:pt x="4143" y="67"/>
                <a:pt x="4103" y="67"/>
                <a:pt x="4064" y="67"/>
              </a:cubicBezTo>
              <a:cubicBezTo>
                <a:pt x="4064" y="49"/>
                <a:pt x="4064" y="30"/>
                <a:pt x="4064" y="12"/>
              </a:cubicBezTo>
              <a:close/>
              <a:moveTo>
                <a:pt x="3495" y="12"/>
              </a:moveTo>
              <a:cubicBezTo>
                <a:pt x="3536" y="12"/>
                <a:pt x="3577" y="12"/>
                <a:pt x="3618" y="12"/>
              </a:cubicBezTo>
              <a:cubicBezTo>
                <a:pt x="3618" y="172"/>
                <a:pt x="3618" y="333"/>
                <a:pt x="3618" y="494"/>
              </a:cubicBezTo>
              <a:cubicBezTo>
                <a:pt x="3757" y="494"/>
                <a:pt x="3895" y="494"/>
                <a:pt x="4033" y="494"/>
              </a:cubicBezTo>
              <a:cubicBezTo>
                <a:pt x="4033" y="516"/>
                <a:pt x="4033" y="537"/>
                <a:pt x="4033" y="559"/>
              </a:cubicBezTo>
              <a:cubicBezTo>
                <a:pt x="3854" y="559"/>
                <a:pt x="3674" y="559"/>
                <a:pt x="3495" y="559"/>
              </a:cubicBezTo>
              <a:cubicBezTo>
                <a:pt x="3495" y="376"/>
                <a:pt x="3495" y="194"/>
                <a:pt x="3495" y="12"/>
              </a:cubicBezTo>
              <a:close/>
              <a:moveTo>
                <a:pt x="2823" y="12"/>
              </a:moveTo>
              <a:cubicBezTo>
                <a:pt x="2901" y="12"/>
                <a:pt x="2978" y="12"/>
                <a:pt x="3056" y="12"/>
              </a:cubicBezTo>
              <a:cubicBezTo>
                <a:pt x="3111" y="12"/>
                <a:pt x="3158" y="14"/>
                <a:pt x="3196" y="20"/>
              </a:cubicBezTo>
              <a:cubicBezTo>
                <a:pt x="3235" y="25"/>
                <a:pt x="3269" y="34"/>
                <a:pt x="3299" y="46"/>
              </a:cubicBezTo>
              <a:cubicBezTo>
                <a:pt x="3333" y="59"/>
                <a:pt x="3360" y="78"/>
                <a:pt x="3380" y="99"/>
              </a:cubicBezTo>
              <a:cubicBezTo>
                <a:pt x="3399" y="120"/>
                <a:pt x="3409" y="146"/>
                <a:pt x="3409" y="177"/>
              </a:cubicBezTo>
              <a:cubicBezTo>
                <a:pt x="3409" y="200"/>
                <a:pt x="3402" y="223"/>
                <a:pt x="3387" y="244"/>
              </a:cubicBezTo>
              <a:cubicBezTo>
                <a:pt x="3373" y="265"/>
                <a:pt x="3353" y="284"/>
                <a:pt x="3328" y="298"/>
              </a:cubicBezTo>
              <a:cubicBezTo>
                <a:pt x="3296" y="317"/>
                <a:pt x="3258" y="331"/>
                <a:pt x="3215" y="340"/>
              </a:cubicBezTo>
              <a:cubicBezTo>
                <a:pt x="3172" y="350"/>
                <a:pt x="3117" y="355"/>
                <a:pt x="3051" y="355"/>
              </a:cubicBezTo>
              <a:cubicBezTo>
                <a:pt x="3016" y="355"/>
                <a:pt x="2981" y="355"/>
                <a:pt x="2946" y="355"/>
              </a:cubicBezTo>
              <a:cubicBezTo>
                <a:pt x="2946" y="423"/>
                <a:pt x="2946" y="491"/>
                <a:pt x="2946" y="559"/>
              </a:cubicBezTo>
              <a:cubicBezTo>
                <a:pt x="2905" y="559"/>
                <a:pt x="2864" y="559"/>
                <a:pt x="2823" y="559"/>
              </a:cubicBezTo>
              <a:cubicBezTo>
                <a:pt x="2823" y="376"/>
                <a:pt x="2823" y="194"/>
                <a:pt x="2823" y="12"/>
              </a:cubicBezTo>
              <a:close/>
              <a:moveTo>
                <a:pt x="2296" y="12"/>
              </a:moveTo>
              <a:cubicBezTo>
                <a:pt x="2347" y="12"/>
                <a:pt x="2398" y="12"/>
                <a:pt x="2448" y="12"/>
              </a:cubicBezTo>
              <a:cubicBezTo>
                <a:pt x="2554" y="193"/>
                <a:pt x="2655" y="377"/>
                <a:pt x="2761" y="559"/>
              </a:cubicBezTo>
              <a:cubicBezTo>
                <a:pt x="2718" y="559"/>
                <a:pt x="2674" y="559"/>
                <a:pt x="2631" y="559"/>
              </a:cubicBezTo>
              <a:cubicBezTo>
                <a:pt x="2602" y="508"/>
                <a:pt x="2575" y="457"/>
                <a:pt x="2547" y="406"/>
              </a:cubicBezTo>
              <a:cubicBezTo>
                <a:pt x="2429" y="406"/>
                <a:pt x="2310" y="406"/>
                <a:pt x="2192" y="406"/>
              </a:cubicBezTo>
              <a:cubicBezTo>
                <a:pt x="2163" y="457"/>
                <a:pt x="2136" y="508"/>
                <a:pt x="2108" y="559"/>
              </a:cubicBezTo>
              <a:cubicBezTo>
                <a:pt x="2066" y="559"/>
                <a:pt x="2025" y="559"/>
                <a:pt x="1983" y="559"/>
              </a:cubicBezTo>
              <a:cubicBezTo>
                <a:pt x="2089" y="377"/>
                <a:pt x="2190" y="193"/>
                <a:pt x="2296" y="12"/>
              </a:cubicBezTo>
              <a:close/>
              <a:moveTo>
                <a:pt x="0" y="12"/>
              </a:moveTo>
              <a:cubicBezTo>
                <a:pt x="58" y="12"/>
                <a:pt x="117" y="12"/>
                <a:pt x="175" y="12"/>
              </a:cubicBezTo>
              <a:cubicBezTo>
                <a:pt x="301" y="155"/>
                <a:pt x="423" y="302"/>
                <a:pt x="549" y="445"/>
              </a:cubicBezTo>
              <a:cubicBezTo>
                <a:pt x="549" y="300"/>
                <a:pt x="549" y="156"/>
                <a:pt x="549" y="12"/>
              </a:cubicBezTo>
              <a:cubicBezTo>
                <a:pt x="587" y="12"/>
                <a:pt x="626" y="12"/>
                <a:pt x="664" y="12"/>
              </a:cubicBezTo>
              <a:cubicBezTo>
                <a:pt x="664" y="194"/>
                <a:pt x="664" y="376"/>
                <a:pt x="664" y="559"/>
              </a:cubicBezTo>
              <a:cubicBezTo>
                <a:pt x="618" y="559"/>
                <a:pt x="572" y="559"/>
                <a:pt x="526" y="559"/>
              </a:cubicBezTo>
              <a:cubicBezTo>
                <a:pt x="387" y="403"/>
                <a:pt x="254" y="243"/>
                <a:pt x="115" y="87"/>
              </a:cubicBezTo>
              <a:cubicBezTo>
                <a:pt x="115" y="244"/>
                <a:pt x="115" y="401"/>
                <a:pt x="115" y="559"/>
              </a:cubicBezTo>
              <a:cubicBezTo>
                <a:pt x="77" y="559"/>
                <a:pt x="38" y="559"/>
                <a:pt x="0" y="559"/>
              </a:cubicBezTo>
              <a:cubicBezTo>
                <a:pt x="0" y="376"/>
                <a:pt x="0" y="194"/>
                <a:pt x="0" y="12"/>
              </a:cubicBezTo>
              <a:close/>
              <a:moveTo>
                <a:pt x="4935" y="2"/>
              </a:moveTo>
              <a:cubicBezTo>
                <a:pt x="4966" y="2"/>
                <a:pt x="4996" y="3"/>
                <a:pt x="5023" y="6"/>
              </a:cubicBezTo>
              <a:cubicBezTo>
                <a:pt x="5050" y="8"/>
                <a:pt x="5075" y="12"/>
                <a:pt x="5099" y="16"/>
              </a:cubicBezTo>
              <a:cubicBezTo>
                <a:pt x="5119" y="20"/>
                <a:pt x="5139" y="24"/>
                <a:pt x="5160" y="30"/>
              </a:cubicBezTo>
              <a:cubicBezTo>
                <a:pt x="5181" y="35"/>
                <a:pt x="5202" y="41"/>
                <a:pt x="5222" y="48"/>
              </a:cubicBezTo>
              <a:cubicBezTo>
                <a:pt x="5222" y="77"/>
                <a:pt x="5222" y="107"/>
                <a:pt x="5222" y="136"/>
              </a:cubicBezTo>
              <a:cubicBezTo>
                <a:pt x="5219" y="136"/>
                <a:pt x="5215" y="136"/>
                <a:pt x="5212" y="136"/>
              </a:cubicBezTo>
              <a:cubicBezTo>
                <a:pt x="5201" y="130"/>
                <a:pt x="5187" y="123"/>
                <a:pt x="5170" y="114"/>
              </a:cubicBezTo>
              <a:cubicBezTo>
                <a:pt x="5153" y="106"/>
                <a:pt x="5132" y="98"/>
                <a:pt x="5108" y="90"/>
              </a:cubicBezTo>
              <a:cubicBezTo>
                <a:pt x="5084" y="82"/>
                <a:pt x="5058" y="76"/>
                <a:pt x="5031" y="71"/>
              </a:cubicBezTo>
              <a:cubicBezTo>
                <a:pt x="5003" y="66"/>
                <a:pt x="4971" y="64"/>
                <a:pt x="4934" y="64"/>
              </a:cubicBezTo>
              <a:cubicBezTo>
                <a:pt x="4894" y="64"/>
                <a:pt x="4857" y="69"/>
                <a:pt x="4822" y="78"/>
              </a:cubicBezTo>
              <a:cubicBezTo>
                <a:pt x="4786" y="87"/>
                <a:pt x="4756" y="102"/>
                <a:pt x="4729" y="120"/>
              </a:cubicBezTo>
              <a:cubicBezTo>
                <a:pt x="4702" y="139"/>
                <a:pt x="4682" y="162"/>
                <a:pt x="4668" y="191"/>
              </a:cubicBezTo>
              <a:cubicBezTo>
                <a:pt x="4653" y="219"/>
                <a:pt x="4646" y="250"/>
                <a:pt x="4646" y="286"/>
              </a:cubicBezTo>
              <a:cubicBezTo>
                <a:pt x="4646" y="323"/>
                <a:pt x="4653" y="356"/>
                <a:pt x="4669" y="383"/>
              </a:cubicBezTo>
              <a:cubicBezTo>
                <a:pt x="4685" y="409"/>
                <a:pt x="4705" y="433"/>
                <a:pt x="4732" y="451"/>
              </a:cubicBezTo>
              <a:cubicBezTo>
                <a:pt x="4758" y="469"/>
                <a:pt x="4788" y="483"/>
                <a:pt x="4823" y="492"/>
              </a:cubicBezTo>
              <a:cubicBezTo>
                <a:pt x="4858" y="501"/>
                <a:pt x="4895" y="506"/>
                <a:pt x="4934" y="506"/>
              </a:cubicBezTo>
              <a:cubicBezTo>
                <a:pt x="4970" y="506"/>
                <a:pt x="5003" y="503"/>
                <a:pt x="5033" y="498"/>
              </a:cubicBezTo>
              <a:cubicBezTo>
                <a:pt x="5063" y="493"/>
                <a:pt x="5090" y="486"/>
                <a:pt x="5114" y="479"/>
              </a:cubicBezTo>
              <a:cubicBezTo>
                <a:pt x="5137" y="471"/>
                <a:pt x="5157" y="463"/>
                <a:pt x="5173" y="455"/>
              </a:cubicBezTo>
              <a:cubicBezTo>
                <a:pt x="5190" y="447"/>
                <a:pt x="5203" y="440"/>
                <a:pt x="5213" y="435"/>
              </a:cubicBezTo>
              <a:cubicBezTo>
                <a:pt x="5216" y="435"/>
                <a:pt x="5219" y="435"/>
                <a:pt x="5222" y="435"/>
              </a:cubicBezTo>
              <a:cubicBezTo>
                <a:pt x="5222" y="464"/>
                <a:pt x="5222" y="493"/>
                <a:pt x="5222" y="522"/>
              </a:cubicBezTo>
              <a:cubicBezTo>
                <a:pt x="5202" y="527"/>
                <a:pt x="5182" y="533"/>
                <a:pt x="5164" y="538"/>
              </a:cubicBezTo>
              <a:cubicBezTo>
                <a:pt x="5146" y="543"/>
                <a:pt x="5124" y="548"/>
                <a:pt x="5099" y="553"/>
              </a:cubicBezTo>
              <a:cubicBezTo>
                <a:pt x="5072" y="558"/>
                <a:pt x="5046" y="562"/>
                <a:pt x="5023" y="565"/>
              </a:cubicBezTo>
              <a:cubicBezTo>
                <a:pt x="5000" y="567"/>
                <a:pt x="4970" y="569"/>
                <a:pt x="4933" y="569"/>
              </a:cubicBezTo>
              <a:cubicBezTo>
                <a:pt x="4873" y="569"/>
                <a:pt x="4817" y="562"/>
                <a:pt x="4766" y="551"/>
              </a:cubicBezTo>
              <a:cubicBezTo>
                <a:pt x="4715" y="539"/>
                <a:pt x="4671" y="520"/>
                <a:pt x="4634" y="497"/>
              </a:cubicBezTo>
              <a:cubicBezTo>
                <a:pt x="4597" y="474"/>
                <a:pt x="4569" y="443"/>
                <a:pt x="4548" y="408"/>
              </a:cubicBezTo>
              <a:cubicBezTo>
                <a:pt x="4527" y="373"/>
                <a:pt x="4517" y="332"/>
                <a:pt x="4517" y="286"/>
              </a:cubicBezTo>
              <a:cubicBezTo>
                <a:pt x="4517" y="240"/>
                <a:pt x="4527" y="200"/>
                <a:pt x="4547" y="166"/>
              </a:cubicBezTo>
              <a:cubicBezTo>
                <a:pt x="4567" y="132"/>
                <a:pt x="4595" y="102"/>
                <a:pt x="4633" y="77"/>
              </a:cubicBezTo>
              <a:cubicBezTo>
                <a:pt x="4671" y="53"/>
                <a:pt x="4714" y="34"/>
                <a:pt x="4765" y="21"/>
              </a:cubicBezTo>
              <a:cubicBezTo>
                <a:pt x="4816" y="8"/>
                <a:pt x="4872" y="2"/>
                <a:pt x="4935" y="2"/>
              </a:cubicBezTo>
              <a:close/>
              <a:moveTo>
                <a:pt x="1231" y="0"/>
              </a:moveTo>
              <a:cubicBezTo>
                <a:pt x="1294" y="0"/>
                <a:pt x="1351" y="7"/>
                <a:pt x="1402" y="20"/>
              </a:cubicBezTo>
              <a:cubicBezTo>
                <a:pt x="1453" y="32"/>
                <a:pt x="1495" y="51"/>
                <a:pt x="1530" y="74"/>
              </a:cubicBezTo>
              <a:cubicBezTo>
                <a:pt x="1566" y="98"/>
                <a:pt x="1593" y="128"/>
                <a:pt x="1613" y="164"/>
              </a:cubicBezTo>
              <a:cubicBezTo>
                <a:pt x="1632" y="199"/>
                <a:pt x="1642" y="240"/>
                <a:pt x="1642" y="285"/>
              </a:cubicBezTo>
              <a:cubicBezTo>
                <a:pt x="1642" y="330"/>
                <a:pt x="1633" y="370"/>
                <a:pt x="1613" y="406"/>
              </a:cubicBezTo>
              <a:cubicBezTo>
                <a:pt x="1594" y="441"/>
                <a:pt x="1567" y="472"/>
                <a:pt x="1530" y="496"/>
              </a:cubicBezTo>
              <a:cubicBezTo>
                <a:pt x="1492" y="521"/>
                <a:pt x="1448" y="540"/>
                <a:pt x="1398" y="552"/>
              </a:cubicBezTo>
              <a:cubicBezTo>
                <a:pt x="1347" y="564"/>
                <a:pt x="1292" y="570"/>
                <a:pt x="1231" y="570"/>
              </a:cubicBezTo>
              <a:cubicBezTo>
                <a:pt x="1168" y="570"/>
                <a:pt x="1112" y="564"/>
                <a:pt x="1061" y="551"/>
              </a:cubicBezTo>
              <a:cubicBezTo>
                <a:pt x="1011" y="539"/>
                <a:pt x="968" y="520"/>
                <a:pt x="932" y="496"/>
              </a:cubicBezTo>
              <a:cubicBezTo>
                <a:pt x="896" y="472"/>
                <a:pt x="869" y="441"/>
                <a:pt x="849" y="406"/>
              </a:cubicBezTo>
              <a:cubicBezTo>
                <a:pt x="830" y="371"/>
                <a:pt x="821" y="330"/>
                <a:pt x="821" y="285"/>
              </a:cubicBezTo>
              <a:cubicBezTo>
                <a:pt x="821" y="239"/>
                <a:pt x="830" y="199"/>
                <a:pt x="850" y="164"/>
              </a:cubicBezTo>
              <a:cubicBezTo>
                <a:pt x="869" y="129"/>
                <a:pt x="896" y="99"/>
                <a:pt x="932" y="74"/>
              </a:cubicBezTo>
              <a:cubicBezTo>
                <a:pt x="968" y="51"/>
                <a:pt x="1011" y="31"/>
                <a:pt x="1062" y="19"/>
              </a:cubicBezTo>
              <a:cubicBezTo>
                <a:pt x="1112" y="7"/>
                <a:pt x="1169" y="0"/>
                <a:pt x="1231" y="0"/>
              </a:cubicBezTo>
              <a:close/>
            </a:path>
          </a:pathLst>
        </a:custGeom>
        <a:noFill/>
        <a:ln w="381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647700</xdr:colOff>
      <xdr:row>27</xdr:row>
      <xdr:rowOff>114300</xdr:rowOff>
    </xdr:to>
    <xdr:grpSp>
      <xdr:nvGrpSpPr>
        <xdr:cNvPr id="3073" name="Group 1"/>
        <xdr:cNvGrpSpPr>
          <a:grpSpLocks noChangeAspect="1"/>
        </xdr:cNvGrpSpPr>
      </xdr:nvGrpSpPr>
      <xdr:grpSpPr bwMode="auto">
        <a:xfrm>
          <a:off x="762000" y="381000"/>
          <a:ext cx="5981700" cy="4876800"/>
          <a:chOff x="0" y="0"/>
          <a:chExt cx="9420" cy="7680"/>
        </a:xfrm>
      </xdr:grpSpPr>
      <xdr:sp macro="" textlink="">
        <xdr:nvSpPr>
          <xdr:cNvPr id="3183" name="AutoShape 111"/>
          <xdr:cNvSpPr>
            <a:spLocks noChangeAspect="1" noChangeArrowheads="1" noTextEdit="1"/>
          </xdr:cNvSpPr>
        </xdr:nvSpPr>
        <xdr:spPr bwMode="auto">
          <a:xfrm>
            <a:off x="0" y="0"/>
            <a:ext cx="9420" cy="76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82" name="Rectangle 110"/>
          <xdr:cNvSpPr>
            <a:spLocks noChangeArrowheads="1"/>
          </xdr:cNvSpPr>
        </xdr:nvSpPr>
        <xdr:spPr bwMode="auto">
          <a:xfrm>
            <a:off x="0" y="3330"/>
            <a:ext cx="9420" cy="31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81" name="Line 109"/>
          <xdr:cNvSpPr>
            <a:spLocks noChangeShapeType="1"/>
          </xdr:cNvSpPr>
        </xdr:nvSpPr>
        <xdr:spPr bwMode="auto">
          <a:xfrm>
            <a:off x="6135" y="6195"/>
            <a:ext cx="75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80" name="Rectangle 108"/>
          <xdr:cNvSpPr>
            <a:spLocks noChangeArrowheads="1"/>
          </xdr:cNvSpPr>
        </xdr:nvSpPr>
        <xdr:spPr bwMode="auto">
          <a:xfrm>
            <a:off x="6135" y="6195"/>
            <a:ext cx="75" cy="15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9" name="Line 107"/>
          <xdr:cNvSpPr>
            <a:spLocks noChangeShapeType="1"/>
          </xdr:cNvSpPr>
        </xdr:nvSpPr>
        <xdr:spPr bwMode="auto">
          <a:xfrm>
            <a:off x="6135" y="6210"/>
            <a:ext cx="60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8" name="Rectangle 106"/>
          <xdr:cNvSpPr>
            <a:spLocks noChangeArrowheads="1"/>
          </xdr:cNvSpPr>
        </xdr:nvSpPr>
        <xdr:spPr bwMode="auto">
          <a:xfrm>
            <a:off x="6135" y="6210"/>
            <a:ext cx="60" cy="15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7" name="Line 105"/>
          <xdr:cNvSpPr>
            <a:spLocks noChangeShapeType="1"/>
          </xdr:cNvSpPr>
        </xdr:nvSpPr>
        <xdr:spPr bwMode="auto">
          <a:xfrm>
            <a:off x="6135" y="6225"/>
            <a:ext cx="45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6" name="Rectangle 104"/>
          <xdr:cNvSpPr>
            <a:spLocks noChangeArrowheads="1"/>
          </xdr:cNvSpPr>
        </xdr:nvSpPr>
        <xdr:spPr bwMode="auto">
          <a:xfrm>
            <a:off x="6135" y="6225"/>
            <a:ext cx="45" cy="15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5" name="Rectangle 103"/>
          <xdr:cNvSpPr>
            <a:spLocks noChangeArrowheads="1"/>
          </xdr:cNvSpPr>
        </xdr:nvSpPr>
        <xdr:spPr bwMode="auto">
          <a:xfrm>
            <a:off x="6135" y="6240"/>
            <a:ext cx="30" cy="15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4" name="Line 102"/>
          <xdr:cNvSpPr>
            <a:spLocks noChangeShapeType="1"/>
          </xdr:cNvSpPr>
        </xdr:nvSpPr>
        <xdr:spPr bwMode="auto">
          <a:xfrm>
            <a:off x="6135" y="6255"/>
            <a:ext cx="15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3" name="Rectangle 101"/>
          <xdr:cNvSpPr>
            <a:spLocks noChangeArrowheads="1"/>
          </xdr:cNvSpPr>
        </xdr:nvSpPr>
        <xdr:spPr bwMode="auto">
          <a:xfrm>
            <a:off x="6135" y="6255"/>
            <a:ext cx="15" cy="15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72" name="Rectangle 100"/>
          <xdr:cNvSpPr>
            <a:spLocks noChangeArrowheads="1"/>
          </xdr:cNvSpPr>
        </xdr:nvSpPr>
        <xdr:spPr bwMode="auto">
          <a:xfrm>
            <a:off x="7740" y="30"/>
            <a:ext cx="1170" cy="3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mbria"/>
              </a:rPr>
              <a:t>ANEXO D</a:t>
            </a:r>
          </a:p>
        </xdr:txBody>
      </xdr:sp>
      <xdr:sp macro="" textlink="">
        <xdr:nvSpPr>
          <xdr:cNvPr id="3171" name="Rectangle 99"/>
          <xdr:cNvSpPr>
            <a:spLocks noChangeArrowheads="1"/>
          </xdr:cNvSpPr>
        </xdr:nvSpPr>
        <xdr:spPr bwMode="auto">
          <a:xfrm>
            <a:off x="2370" y="2595"/>
            <a:ext cx="55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Valor </a:t>
            </a:r>
          </a:p>
        </xdr:txBody>
      </xdr:sp>
      <xdr:sp macro="" textlink="">
        <xdr:nvSpPr>
          <xdr:cNvPr id="3170" name="Rectangle 98"/>
          <xdr:cNvSpPr>
            <a:spLocks noChangeArrowheads="1"/>
          </xdr:cNvSpPr>
        </xdr:nvSpPr>
        <xdr:spPr bwMode="auto">
          <a:xfrm>
            <a:off x="5145" y="2595"/>
            <a:ext cx="55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Valor </a:t>
            </a:r>
          </a:p>
        </xdr:txBody>
      </xdr:sp>
      <xdr:sp macro="" textlink="">
        <xdr:nvSpPr>
          <xdr:cNvPr id="3169" name="Rectangle 97"/>
          <xdr:cNvSpPr>
            <a:spLocks noChangeArrowheads="1"/>
          </xdr:cNvSpPr>
        </xdr:nvSpPr>
        <xdr:spPr bwMode="auto">
          <a:xfrm>
            <a:off x="6675" y="2595"/>
            <a:ext cx="50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Valor</a:t>
            </a:r>
          </a:p>
        </xdr:txBody>
      </xdr:sp>
      <xdr:sp macro="" textlink="">
        <xdr:nvSpPr>
          <xdr:cNvPr id="3168" name="Rectangle 96"/>
          <xdr:cNvSpPr>
            <a:spLocks noChangeArrowheads="1"/>
          </xdr:cNvSpPr>
        </xdr:nvSpPr>
        <xdr:spPr bwMode="auto">
          <a:xfrm>
            <a:off x="8130" y="2595"/>
            <a:ext cx="50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Valor</a:t>
            </a:r>
          </a:p>
        </xdr:txBody>
      </xdr:sp>
      <xdr:sp macro="" textlink="">
        <xdr:nvSpPr>
          <xdr:cNvPr id="3167" name="Rectangle 95"/>
          <xdr:cNvSpPr>
            <a:spLocks noChangeArrowheads="1"/>
          </xdr:cNvSpPr>
        </xdr:nvSpPr>
        <xdr:spPr bwMode="auto">
          <a:xfrm>
            <a:off x="2490" y="2850"/>
            <a:ext cx="27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de</a:t>
            </a:r>
          </a:p>
        </xdr:txBody>
      </xdr:sp>
      <xdr:sp macro="" textlink="">
        <xdr:nvSpPr>
          <xdr:cNvPr id="3166" name="Rectangle 94"/>
          <xdr:cNvSpPr>
            <a:spLocks noChangeArrowheads="1"/>
          </xdr:cNvSpPr>
        </xdr:nvSpPr>
        <xdr:spPr bwMode="auto">
          <a:xfrm>
            <a:off x="5280" y="2850"/>
            <a:ext cx="27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de</a:t>
            </a:r>
          </a:p>
        </xdr:txBody>
      </xdr:sp>
      <xdr:sp macro="" textlink="">
        <xdr:nvSpPr>
          <xdr:cNvPr id="3165" name="Rectangle 93"/>
          <xdr:cNvSpPr>
            <a:spLocks noChangeArrowheads="1"/>
          </xdr:cNvSpPr>
        </xdr:nvSpPr>
        <xdr:spPr bwMode="auto">
          <a:xfrm>
            <a:off x="6420" y="2850"/>
            <a:ext cx="101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Registrado</a:t>
            </a:r>
          </a:p>
        </xdr:txBody>
      </xdr:sp>
      <xdr:sp macro="" textlink="">
        <xdr:nvSpPr>
          <xdr:cNvPr id="3164" name="Rectangle 92"/>
          <xdr:cNvSpPr>
            <a:spLocks noChangeArrowheads="1"/>
          </xdr:cNvSpPr>
        </xdr:nvSpPr>
        <xdr:spPr bwMode="auto">
          <a:xfrm>
            <a:off x="7875" y="2850"/>
            <a:ext cx="101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Registrado</a:t>
            </a:r>
          </a:p>
        </xdr:txBody>
      </xdr:sp>
      <xdr:sp macro="" textlink="">
        <xdr:nvSpPr>
          <xdr:cNvPr id="3163" name="Rectangle 91"/>
          <xdr:cNvSpPr>
            <a:spLocks noChangeArrowheads="1"/>
          </xdr:cNvSpPr>
        </xdr:nvSpPr>
        <xdr:spPr bwMode="auto">
          <a:xfrm>
            <a:off x="600" y="3105"/>
            <a:ext cx="740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Cuentas</a:t>
            </a:r>
          </a:p>
        </xdr:txBody>
      </xdr:sp>
      <xdr:sp macro="" textlink="">
        <xdr:nvSpPr>
          <xdr:cNvPr id="3162" name="Rectangle 90"/>
          <xdr:cNvSpPr>
            <a:spLocks noChangeArrowheads="1"/>
          </xdr:cNvSpPr>
        </xdr:nvSpPr>
        <xdr:spPr bwMode="auto">
          <a:xfrm>
            <a:off x="2385" y="3105"/>
            <a:ext cx="51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Costo</a:t>
            </a:r>
          </a:p>
        </xdr:txBody>
      </xdr:sp>
      <xdr:sp macro="" textlink="">
        <xdr:nvSpPr>
          <xdr:cNvPr id="3161" name="Rectangle 89"/>
          <xdr:cNvSpPr>
            <a:spLocks noChangeArrowheads="1"/>
          </xdr:cNvSpPr>
        </xdr:nvSpPr>
        <xdr:spPr bwMode="auto">
          <a:xfrm>
            <a:off x="3420" y="3105"/>
            <a:ext cx="125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Amortización</a:t>
            </a:r>
          </a:p>
        </xdr:txBody>
      </xdr:sp>
      <xdr:sp macro="" textlink="">
        <xdr:nvSpPr>
          <xdr:cNvPr id="3160" name="Rectangle 88"/>
          <xdr:cNvSpPr>
            <a:spLocks noChangeArrowheads="1"/>
          </xdr:cNvSpPr>
        </xdr:nvSpPr>
        <xdr:spPr bwMode="auto">
          <a:xfrm>
            <a:off x="4950" y="3105"/>
            <a:ext cx="9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Cotización</a:t>
            </a:r>
          </a:p>
        </xdr:txBody>
      </xdr:sp>
      <xdr:sp macro="" textlink="">
        <xdr:nvSpPr>
          <xdr:cNvPr id="3159" name="Rectangle 87"/>
          <xdr:cNvSpPr>
            <a:spLocks noChangeArrowheads="1"/>
          </xdr:cNvSpPr>
        </xdr:nvSpPr>
        <xdr:spPr bwMode="auto">
          <a:xfrm>
            <a:off x="6390" y="3105"/>
            <a:ext cx="105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31.12.2019</a:t>
            </a:r>
          </a:p>
        </xdr:txBody>
      </xdr:sp>
      <xdr:sp macro="" textlink="">
        <xdr:nvSpPr>
          <xdr:cNvPr id="3158" name="Rectangle 86"/>
          <xdr:cNvSpPr>
            <a:spLocks noChangeArrowheads="1"/>
          </xdr:cNvSpPr>
        </xdr:nvSpPr>
        <xdr:spPr bwMode="auto">
          <a:xfrm>
            <a:off x="7845" y="3105"/>
            <a:ext cx="105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31.12.2018</a:t>
            </a:r>
          </a:p>
        </xdr:txBody>
      </xdr:sp>
      <xdr:sp macro="" textlink="">
        <xdr:nvSpPr>
          <xdr:cNvPr id="3157" name="Rectangle 85"/>
          <xdr:cNvSpPr>
            <a:spLocks noChangeArrowheads="1"/>
          </xdr:cNvSpPr>
        </xdr:nvSpPr>
        <xdr:spPr bwMode="auto">
          <a:xfrm>
            <a:off x="105" y="3615"/>
            <a:ext cx="113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Inversiones </a:t>
            </a:r>
          </a:p>
        </xdr:txBody>
      </xdr:sp>
      <xdr:sp macro="" textlink="">
        <xdr:nvSpPr>
          <xdr:cNvPr id="3156" name="Rectangle 84"/>
          <xdr:cNvSpPr>
            <a:spLocks noChangeArrowheads="1"/>
          </xdr:cNvSpPr>
        </xdr:nvSpPr>
        <xdr:spPr bwMode="auto">
          <a:xfrm>
            <a:off x="105" y="3870"/>
            <a:ext cx="98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Corrientes</a:t>
            </a:r>
          </a:p>
        </xdr:txBody>
      </xdr:sp>
      <xdr:sp macro="" textlink="">
        <xdr:nvSpPr>
          <xdr:cNvPr id="3155" name="Rectangle 83"/>
          <xdr:cNvSpPr>
            <a:spLocks noChangeArrowheads="1"/>
          </xdr:cNvSpPr>
        </xdr:nvSpPr>
        <xdr:spPr bwMode="auto">
          <a:xfrm>
            <a:off x="105" y="4680"/>
            <a:ext cx="876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Sub Total</a:t>
            </a:r>
          </a:p>
        </xdr:txBody>
      </xdr:sp>
      <xdr:sp macro="" textlink="">
        <xdr:nvSpPr>
          <xdr:cNvPr id="3154" name="Rectangle 82"/>
          <xdr:cNvSpPr>
            <a:spLocks noChangeArrowheads="1"/>
          </xdr:cNvSpPr>
        </xdr:nvSpPr>
        <xdr:spPr bwMode="auto">
          <a:xfrm>
            <a:off x="105" y="5190"/>
            <a:ext cx="113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Inversiones </a:t>
            </a:r>
          </a:p>
        </xdr:txBody>
      </xdr:sp>
      <xdr:sp macro="" textlink="">
        <xdr:nvSpPr>
          <xdr:cNvPr id="3153" name="Rectangle 81"/>
          <xdr:cNvSpPr>
            <a:spLocks noChangeArrowheads="1"/>
          </xdr:cNvSpPr>
        </xdr:nvSpPr>
        <xdr:spPr bwMode="auto">
          <a:xfrm>
            <a:off x="105" y="5445"/>
            <a:ext cx="1280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No Corrientes</a:t>
            </a:r>
          </a:p>
        </xdr:txBody>
      </xdr:sp>
      <xdr:sp macro="" textlink="">
        <xdr:nvSpPr>
          <xdr:cNvPr id="3152" name="Rectangle 80"/>
          <xdr:cNvSpPr>
            <a:spLocks noChangeArrowheads="1"/>
          </xdr:cNvSpPr>
        </xdr:nvSpPr>
        <xdr:spPr bwMode="auto">
          <a:xfrm>
            <a:off x="4320" y="5700"/>
            <a:ext cx="6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51" name="Rectangle 79"/>
          <xdr:cNvSpPr>
            <a:spLocks noChangeArrowheads="1"/>
          </xdr:cNvSpPr>
        </xdr:nvSpPr>
        <xdr:spPr bwMode="auto">
          <a:xfrm>
            <a:off x="3450" y="5700"/>
            <a:ext cx="8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</a:t>
            </a:r>
          </a:p>
        </xdr:txBody>
      </xdr:sp>
      <xdr:sp macro="" textlink="">
        <xdr:nvSpPr>
          <xdr:cNvPr id="3150" name="Rectangle 78"/>
          <xdr:cNvSpPr>
            <a:spLocks noChangeArrowheads="1"/>
          </xdr:cNvSpPr>
        </xdr:nvSpPr>
        <xdr:spPr bwMode="auto">
          <a:xfrm>
            <a:off x="4305" y="570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49" name="Rectangle 77"/>
          <xdr:cNvSpPr>
            <a:spLocks noChangeArrowheads="1"/>
          </xdr:cNvSpPr>
        </xdr:nvSpPr>
        <xdr:spPr bwMode="auto">
          <a:xfrm>
            <a:off x="5760" y="5700"/>
            <a:ext cx="6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48" name="Rectangle 76"/>
          <xdr:cNvSpPr>
            <a:spLocks noChangeArrowheads="1"/>
          </xdr:cNvSpPr>
        </xdr:nvSpPr>
        <xdr:spPr bwMode="auto">
          <a:xfrm>
            <a:off x="4785" y="5700"/>
            <a:ext cx="93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</a:t>
            </a:r>
          </a:p>
        </xdr:txBody>
      </xdr:sp>
      <xdr:sp macro="" textlink="">
        <xdr:nvSpPr>
          <xdr:cNvPr id="3147" name="Rectangle 75"/>
          <xdr:cNvSpPr>
            <a:spLocks noChangeArrowheads="1"/>
          </xdr:cNvSpPr>
        </xdr:nvSpPr>
        <xdr:spPr bwMode="auto">
          <a:xfrm>
            <a:off x="5730" y="570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46" name="Rectangle 74"/>
          <xdr:cNvSpPr>
            <a:spLocks noChangeArrowheads="1"/>
          </xdr:cNvSpPr>
        </xdr:nvSpPr>
        <xdr:spPr bwMode="auto">
          <a:xfrm>
            <a:off x="7320" y="5700"/>
            <a:ext cx="6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45" name="Rectangle 73"/>
          <xdr:cNvSpPr>
            <a:spLocks noChangeArrowheads="1"/>
          </xdr:cNvSpPr>
        </xdr:nvSpPr>
        <xdr:spPr bwMode="auto">
          <a:xfrm>
            <a:off x="6225" y="5700"/>
            <a:ext cx="1066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</a:t>
            </a:r>
          </a:p>
        </xdr:txBody>
      </xdr:sp>
      <xdr:sp macro="" textlink="">
        <xdr:nvSpPr>
          <xdr:cNvPr id="3144" name="Rectangle 72"/>
          <xdr:cNvSpPr>
            <a:spLocks noChangeArrowheads="1"/>
          </xdr:cNvSpPr>
        </xdr:nvSpPr>
        <xdr:spPr bwMode="auto">
          <a:xfrm>
            <a:off x="7305" y="570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43" name="Rectangle 71"/>
          <xdr:cNvSpPr>
            <a:spLocks noChangeArrowheads="1"/>
          </xdr:cNvSpPr>
        </xdr:nvSpPr>
        <xdr:spPr bwMode="auto">
          <a:xfrm>
            <a:off x="8685" y="5700"/>
            <a:ext cx="6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42" name="Rectangle 70"/>
          <xdr:cNvSpPr>
            <a:spLocks noChangeArrowheads="1"/>
          </xdr:cNvSpPr>
        </xdr:nvSpPr>
        <xdr:spPr bwMode="auto">
          <a:xfrm>
            <a:off x="7785" y="5700"/>
            <a:ext cx="889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</a:t>
            </a:r>
          </a:p>
        </xdr:txBody>
      </xdr:sp>
      <xdr:sp macro="" textlink="">
        <xdr:nvSpPr>
          <xdr:cNvPr id="3141" name="Rectangle 69"/>
          <xdr:cNvSpPr>
            <a:spLocks noChangeArrowheads="1"/>
          </xdr:cNvSpPr>
        </xdr:nvSpPr>
        <xdr:spPr bwMode="auto">
          <a:xfrm>
            <a:off x="8685" y="570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40" name="Rectangle 68"/>
          <xdr:cNvSpPr>
            <a:spLocks noChangeArrowheads="1"/>
          </xdr:cNvSpPr>
        </xdr:nvSpPr>
        <xdr:spPr bwMode="auto">
          <a:xfrm>
            <a:off x="105" y="6255"/>
            <a:ext cx="876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Sub Total</a:t>
            </a:r>
          </a:p>
        </xdr:txBody>
      </xdr:sp>
      <xdr:sp macro="" textlink="">
        <xdr:nvSpPr>
          <xdr:cNvPr id="3139" name="Rectangle 67"/>
          <xdr:cNvSpPr>
            <a:spLocks noChangeArrowheads="1"/>
          </xdr:cNvSpPr>
        </xdr:nvSpPr>
        <xdr:spPr bwMode="auto">
          <a:xfrm>
            <a:off x="2955" y="6255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38" name="Rectangle 66"/>
          <xdr:cNvSpPr>
            <a:spLocks noChangeArrowheads="1"/>
          </xdr:cNvSpPr>
        </xdr:nvSpPr>
        <xdr:spPr bwMode="auto">
          <a:xfrm>
            <a:off x="1995" y="6255"/>
            <a:ext cx="93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  </a:t>
            </a:r>
          </a:p>
        </xdr:txBody>
      </xdr:sp>
      <xdr:sp macro="" textlink="">
        <xdr:nvSpPr>
          <xdr:cNvPr id="3137" name="Rectangle 65"/>
          <xdr:cNvSpPr>
            <a:spLocks noChangeArrowheads="1"/>
          </xdr:cNvSpPr>
        </xdr:nvSpPr>
        <xdr:spPr bwMode="auto">
          <a:xfrm>
            <a:off x="2940" y="6255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36" name="Rectangle 64"/>
          <xdr:cNvSpPr>
            <a:spLocks noChangeArrowheads="1"/>
          </xdr:cNvSpPr>
        </xdr:nvSpPr>
        <xdr:spPr bwMode="auto">
          <a:xfrm>
            <a:off x="4290" y="6255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35" name="Rectangle 63"/>
          <xdr:cNvSpPr>
            <a:spLocks noChangeArrowheads="1"/>
          </xdr:cNvSpPr>
        </xdr:nvSpPr>
        <xdr:spPr bwMode="auto">
          <a:xfrm>
            <a:off x="3450" y="6255"/>
            <a:ext cx="800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</a:t>
            </a:r>
          </a:p>
        </xdr:txBody>
      </xdr:sp>
      <xdr:sp macro="" textlink="">
        <xdr:nvSpPr>
          <xdr:cNvPr id="3134" name="Rectangle 62"/>
          <xdr:cNvSpPr>
            <a:spLocks noChangeArrowheads="1"/>
          </xdr:cNvSpPr>
        </xdr:nvSpPr>
        <xdr:spPr bwMode="auto">
          <a:xfrm>
            <a:off x="4260" y="6255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33" name="Rectangle 61"/>
          <xdr:cNvSpPr>
            <a:spLocks noChangeArrowheads="1"/>
          </xdr:cNvSpPr>
        </xdr:nvSpPr>
        <xdr:spPr bwMode="auto">
          <a:xfrm>
            <a:off x="5730" y="6255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32" name="Rectangle 60"/>
          <xdr:cNvSpPr>
            <a:spLocks noChangeArrowheads="1"/>
          </xdr:cNvSpPr>
        </xdr:nvSpPr>
        <xdr:spPr bwMode="auto">
          <a:xfrm>
            <a:off x="4785" y="6255"/>
            <a:ext cx="93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  </a:t>
            </a:r>
          </a:p>
        </xdr:txBody>
      </xdr:sp>
      <xdr:sp macro="" textlink="">
        <xdr:nvSpPr>
          <xdr:cNvPr id="3131" name="Rectangle 59"/>
          <xdr:cNvSpPr>
            <a:spLocks noChangeArrowheads="1"/>
          </xdr:cNvSpPr>
        </xdr:nvSpPr>
        <xdr:spPr bwMode="auto">
          <a:xfrm>
            <a:off x="5730" y="6255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30" name="Rectangle 58"/>
          <xdr:cNvSpPr>
            <a:spLocks noChangeArrowheads="1"/>
          </xdr:cNvSpPr>
        </xdr:nvSpPr>
        <xdr:spPr bwMode="auto">
          <a:xfrm>
            <a:off x="7290" y="6255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29" name="Rectangle 57"/>
          <xdr:cNvSpPr>
            <a:spLocks noChangeArrowheads="1"/>
          </xdr:cNvSpPr>
        </xdr:nvSpPr>
        <xdr:spPr bwMode="auto">
          <a:xfrm>
            <a:off x="6225" y="6255"/>
            <a:ext cx="102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    </a:t>
            </a:r>
          </a:p>
        </xdr:txBody>
      </xdr:sp>
      <xdr:sp macro="" textlink="">
        <xdr:nvSpPr>
          <xdr:cNvPr id="3128" name="Rectangle 56"/>
          <xdr:cNvSpPr>
            <a:spLocks noChangeArrowheads="1"/>
          </xdr:cNvSpPr>
        </xdr:nvSpPr>
        <xdr:spPr bwMode="auto">
          <a:xfrm>
            <a:off x="7260" y="6255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27" name="Rectangle 55"/>
          <xdr:cNvSpPr>
            <a:spLocks noChangeArrowheads="1"/>
          </xdr:cNvSpPr>
        </xdr:nvSpPr>
        <xdr:spPr bwMode="auto">
          <a:xfrm>
            <a:off x="8655" y="6255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26" name="Rectangle 54"/>
          <xdr:cNvSpPr>
            <a:spLocks noChangeArrowheads="1"/>
          </xdr:cNvSpPr>
        </xdr:nvSpPr>
        <xdr:spPr bwMode="auto">
          <a:xfrm>
            <a:off x="7785" y="6255"/>
            <a:ext cx="8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</a:t>
            </a:r>
          </a:p>
        </xdr:txBody>
      </xdr:sp>
      <xdr:sp macro="" textlink="">
        <xdr:nvSpPr>
          <xdr:cNvPr id="3125" name="Rectangle 53"/>
          <xdr:cNvSpPr>
            <a:spLocks noChangeArrowheads="1"/>
          </xdr:cNvSpPr>
        </xdr:nvSpPr>
        <xdr:spPr bwMode="auto">
          <a:xfrm>
            <a:off x="8640" y="6255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24" name="Rectangle 52"/>
          <xdr:cNvSpPr>
            <a:spLocks noChangeArrowheads="1"/>
          </xdr:cNvSpPr>
        </xdr:nvSpPr>
        <xdr:spPr bwMode="auto">
          <a:xfrm>
            <a:off x="105" y="6810"/>
            <a:ext cx="154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Totales Ejercicio</a:t>
            </a:r>
          </a:p>
        </xdr:txBody>
      </xdr:sp>
      <xdr:sp macro="" textlink="">
        <xdr:nvSpPr>
          <xdr:cNvPr id="3123" name="Rectangle 51"/>
          <xdr:cNvSpPr>
            <a:spLocks noChangeArrowheads="1"/>
          </xdr:cNvSpPr>
        </xdr:nvSpPr>
        <xdr:spPr bwMode="auto">
          <a:xfrm>
            <a:off x="2955" y="6810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22" name="Rectangle 50"/>
          <xdr:cNvSpPr>
            <a:spLocks noChangeArrowheads="1"/>
          </xdr:cNvSpPr>
        </xdr:nvSpPr>
        <xdr:spPr bwMode="auto">
          <a:xfrm>
            <a:off x="1995" y="6810"/>
            <a:ext cx="93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  </a:t>
            </a:r>
          </a:p>
        </xdr:txBody>
      </xdr:sp>
      <xdr:sp macro="" textlink="">
        <xdr:nvSpPr>
          <xdr:cNvPr id="3121" name="Rectangle 49"/>
          <xdr:cNvSpPr>
            <a:spLocks noChangeArrowheads="1"/>
          </xdr:cNvSpPr>
        </xdr:nvSpPr>
        <xdr:spPr bwMode="auto">
          <a:xfrm>
            <a:off x="2940" y="681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20" name="Rectangle 48"/>
          <xdr:cNvSpPr>
            <a:spLocks noChangeArrowheads="1"/>
          </xdr:cNvSpPr>
        </xdr:nvSpPr>
        <xdr:spPr bwMode="auto">
          <a:xfrm>
            <a:off x="4290" y="6810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19" name="Rectangle 47"/>
          <xdr:cNvSpPr>
            <a:spLocks noChangeArrowheads="1"/>
          </xdr:cNvSpPr>
        </xdr:nvSpPr>
        <xdr:spPr bwMode="auto">
          <a:xfrm>
            <a:off x="3450" y="6810"/>
            <a:ext cx="800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</a:t>
            </a:r>
          </a:p>
        </xdr:txBody>
      </xdr:sp>
      <xdr:sp macro="" textlink="">
        <xdr:nvSpPr>
          <xdr:cNvPr id="3118" name="Rectangle 46"/>
          <xdr:cNvSpPr>
            <a:spLocks noChangeArrowheads="1"/>
          </xdr:cNvSpPr>
        </xdr:nvSpPr>
        <xdr:spPr bwMode="auto">
          <a:xfrm>
            <a:off x="4260" y="681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17" name="Rectangle 45"/>
          <xdr:cNvSpPr>
            <a:spLocks noChangeArrowheads="1"/>
          </xdr:cNvSpPr>
        </xdr:nvSpPr>
        <xdr:spPr bwMode="auto">
          <a:xfrm>
            <a:off x="5730" y="6810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16" name="Rectangle 44"/>
          <xdr:cNvSpPr>
            <a:spLocks noChangeArrowheads="1"/>
          </xdr:cNvSpPr>
        </xdr:nvSpPr>
        <xdr:spPr bwMode="auto">
          <a:xfrm>
            <a:off x="4785" y="6810"/>
            <a:ext cx="93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  </a:t>
            </a:r>
          </a:p>
        </xdr:txBody>
      </xdr:sp>
      <xdr:sp macro="" textlink="">
        <xdr:nvSpPr>
          <xdr:cNvPr id="3115" name="Rectangle 43"/>
          <xdr:cNvSpPr>
            <a:spLocks noChangeArrowheads="1"/>
          </xdr:cNvSpPr>
        </xdr:nvSpPr>
        <xdr:spPr bwMode="auto">
          <a:xfrm>
            <a:off x="5730" y="681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14" name="Rectangle 42"/>
          <xdr:cNvSpPr>
            <a:spLocks noChangeArrowheads="1"/>
          </xdr:cNvSpPr>
        </xdr:nvSpPr>
        <xdr:spPr bwMode="auto">
          <a:xfrm>
            <a:off x="7290" y="6810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13" name="Rectangle 41"/>
          <xdr:cNvSpPr>
            <a:spLocks noChangeArrowheads="1"/>
          </xdr:cNvSpPr>
        </xdr:nvSpPr>
        <xdr:spPr bwMode="auto">
          <a:xfrm>
            <a:off x="6225" y="6810"/>
            <a:ext cx="102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    </a:t>
            </a:r>
          </a:p>
        </xdr:txBody>
      </xdr:sp>
      <xdr:sp macro="" textlink="">
        <xdr:nvSpPr>
          <xdr:cNvPr id="3112" name="Rectangle 40"/>
          <xdr:cNvSpPr>
            <a:spLocks noChangeArrowheads="1"/>
          </xdr:cNvSpPr>
        </xdr:nvSpPr>
        <xdr:spPr bwMode="auto">
          <a:xfrm>
            <a:off x="7260" y="681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11" name="Rectangle 39"/>
          <xdr:cNvSpPr>
            <a:spLocks noChangeArrowheads="1"/>
          </xdr:cNvSpPr>
        </xdr:nvSpPr>
        <xdr:spPr bwMode="auto">
          <a:xfrm>
            <a:off x="8655" y="6810"/>
            <a:ext cx="6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3110" name="Rectangle 38"/>
          <xdr:cNvSpPr>
            <a:spLocks noChangeArrowheads="1"/>
          </xdr:cNvSpPr>
        </xdr:nvSpPr>
        <xdr:spPr bwMode="auto">
          <a:xfrm>
            <a:off x="7785" y="6810"/>
            <a:ext cx="8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                  </a:t>
            </a:r>
          </a:p>
        </xdr:txBody>
      </xdr:sp>
      <xdr:sp macro="" textlink="">
        <xdr:nvSpPr>
          <xdr:cNvPr id="3109" name="Rectangle 37"/>
          <xdr:cNvSpPr>
            <a:spLocks noChangeArrowheads="1"/>
          </xdr:cNvSpPr>
        </xdr:nvSpPr>
        <xdr:spPr bwMode="auto">
          <a:xfrm>
            <a:off x="8640" y="6810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3108" name="Rectangle 36"/>
          <xdr:cNvSpPr>
            <a:spLocks noChangeArrowheads="1"/>
          </xdr:cNvSpPr>
        </xdr:nvSpPr>
        <xdr:spPr bwMode="auto">
          <a:xfrm>
            <a:off x="0" y="330"/>
            <a:ext cx="7639" cy="7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                 BALANCE GENERAL   </a:t>
            </a:r>
          </a:p>
        </xdr:txBody>
      </xdr:sp>
      <xdr:sp macro="" textlink="">
        <xdr:nvSpPr>
          <xdr:cNvPr id="3107" name="Rectangle 35"/>
          <xdr:cNvSpPr>
            <a:spLocks noChangeArrowheads="1"/>
          </xdr:cNvSpPr>
        </xdr:nvSpPr>
        <xdr:spPr bwMode="auto">
          <a:xfrm>
            <a:off x="1275" y="750"/>
            <a:ext cx="6525" cy="3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mbria"/>
              </a:rPr>
              <a:t>1° DE ENERO AL 31 DE DICIEMBRE DE 2019 y 2018</a:t>
            </a:r>
          </a:p>
        </xdr:txBody>
      </xdr:sp>
      <xdr:sp macro="" textlink="">
        <xdr:nvSpPr>
          <xdr:cNvPr id="3106" name="Rectangle 34"/>
          <xdr:cNvSpPr>
            <a:spLocks noChangeArrowheads="1"/>
          </xdr:cNvSpPr>
        </xdr:nvSpPr>
        <xdr:spPr bwMode="auto">
          <a:xfrm>
            <a:off x="2865" y="1110"/>
            <a:ext cx="3375" cy="3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mbria"/>
              </a:rPr>
              <a:t>(Expresado en guaraníes)</a:t>
            </a:r>
          </a:p>
        </xdr:txBody>
      </xdr:sp>
      <xdr:sp macro="" textlink="">
        <xdr:nvSpPr>
          <xdr:cNvPr id="3105" name="Rectangle 33"/>
          <xdr:cNvSpPr>
            <a:spLocks noChangeArrowheads="1"/>
          </xdr:cNvSpPr>
        </xdr:nvSpPr>
        <xdr:spPr bwMode="auto">
          <a:xfrm>
            <a:off x="3150" y="1725"/>
            <a:ext cx="2760" cy="3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400" b="1" i="0" u="none" strike="noStrike" baseline="0">
                <a:solidFill>
                  <a:srgbClr val="000000"/>
                </a:solidFill>
                <a:latin typeface="Cambria"/>
              </a:rPr>
              <a:t>OTRAS INVERSIONES</a:t>
            </a:r>
          </a:p>
        </xdr:txBody>
      </xdr:sp>
      <xdr:sp macro="" textlink="">
        <xdr:nvSpPr>
          <xdr:cNvPr id="3104" name="Rectangle 32"/>
          <xdr:cNvSpPr>
            <a:spLocks noChangeArrowheads="1"/>
          </xdr:cNvSpPr>
        </xdr:nvSpPr>
        <xdr:spPr bwMode="auto">
          <a:xfrm>
            <a:off x="1455" y="7410"/>
            <a:ext cx="645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Las notas y anexos que se adjuntan forman parte de los estados financieros</a:t>
            </a:r>
          </a:p>
        </xdr:txBody>
      </xdr:sp>
      <xdr:sp macro="" textlink="">
        <xdr:nvSpPr>
          <xdr:cNvPr id="3103" name="Line 31"/>
          <xdr:cNvSpPr>
            <a:spLocks noChangeShapeType="1"/>
          </xdr:cNvSpPr>
        </xdr:nvSpPr>
        <xdr:spPr bwMode="auto">
          <a:xfrm>
            <a:off x="0" y="2565"/>
            <a:ext cx="0" cy="4485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2" name="Rectangle 30"/>
          <xdr:cNvSpPr>
            <a:spLocks noChangeArrowheads="1"/>
          </xdr:cNvSpPr>
        </xdr:nvSpPr>
        <xdr:spPr bwMode="auto">
          <a:xfrm>
            <a:off x="0" y="2565"/>
            <a:ext cx="15" cy="448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1" name="Line 29"/>
          <xdr:cNvSpPr>
            <a:spLocks noChangeShapeType="1"/>
          </xdr:cNvSpPr>
        </xdr:nvSpPr>
        <xdr:spPr bwMode="auto">
          <a:xfrm>
            <a:off x="1890" y="2580"/>
            <a:ext cx="0" cy="447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00" name="Rectangle 28"/>
          <xdr:cNvSpPr>
            <a:spLocks noChangeArrowheads="1"/>
          </xdr:cNvSpPr>
        </xdr:nvSpPr>
        <xdr:spPr bwMode="auto">
          <a:xfrm>
            <a:off x="1890" y="2580"/>
            <a:ext cx="15" cy="44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3345" y="2580"/>
            <a:ext cx="0" cy="447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8" name="Rectangle 26"/>
          <xdr:cNvSpPr>
            <a:spLocks noChangeArrowheads="1"/>
          </xdr:cNvSpPr>
        </xdr:nvSpPr>
        <xdr:spPr bwMode="auto">
          <a:xfrm>
            <a:off x="3345" y="2580"/>
            <a:ext cx="15" cy="44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7" name="Line 25"/>
          <xdr:cNvSpPr>
            <a:spLocks noChangeShapeType="1"/>
          </xdr:cNvSpPr>
        </xdr:nvSpPr>
        <xdr:spPr bwMode="auto">
          <a:xfrm>
            <a:off x="4680" y="2580"/>
            <a:ext cx="0" cy="447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6" name="Rectangle 24"/>
          <xdr:cNvSpPr>
            <a:spLocks noChangeArrowheads="1"/>
          </xdr:cNvSpPr>
        </xdr:nvSpPr>
        <xdr:spPr bwMode="auto">
          <a:xfrm>
            <a:off x="4680" y="2580"/>
            <a:ext cx="15" cy="44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Line 23"/>
          <xdr:cNvSpPr>
            <a:spLocks noChangeShapeType="1"/>
          </xdr:cNvSpPr>
        </xdr:nvSpPr>
        <xdr:spPr bwMode="auto">
          <a:xfrm>
            <a:off x="6120" y="2580"/>
            <a:ext cx="0" cy="447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Rectangle 22"/>
          <xdr:cNvSpPr>
            <a:spLocks noChangeArrowheads="1"/>
          </xdr:cNvSpPr>
        </xdr:nvSpPr>
        <xdr:spPr bwMode="auto">
          <a:xfrm>
            <a:off x="6120" y="2580"/>
            <a:ext cx="15" cy="44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7680" y="2580"/>
            <a:ext cx="0" cy="447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2" name="Rectangle 20"/>
          <xdr:cNvSpPr>
            <a:spLocks noChangeArrowheads="1"/>
          </xdr:cNvSpPr>
        </xdr:nvSpPr>
        <xdr:spPr bwMode="auto">
          <a:xfrm>
            <a:off x="7680" y="2580"/>
            <a:ext cx="15" cy="44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1" name="Line 19"/>
          <xdr:cNvSpPr>
            <a:spLocks noChangeShapeType="1"/>
          </xdr:cNvSpPr>
        </xdr:nvSpPr>
        <xdr:spPr bwMode="auto">
          <a:xfrm>
            <a:off x="9045" y="2580"/>
            <a:ext cx="0" cy="447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0" name="Rectangle 18"/>
          <xdr:cNvSpPr>
            <a:spLocks noChangeArrowheads="1"/>
          </xdr:cNvSpPr>
        </xdr:nvSpPr>
        <xdr:spPr bwMode="auto">
          <a:xfrm>
            <a:off x="9045" y="2580"/>
            <a:ext cx="15" cy="447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15" y="2565"/>
            <a:ext cx="90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8" name="Rectangle 16"/>
          <xdr:cNvSpPr>
            <a:spLocks noChangeArrowheads="1"/>
          </xdr:cNvSpPr>
        </xdr:nvSpPr>
        <xdr:spPr bwMode="auto">
          <a:xfrm>
            <a:off x="15" y="2565"/>
            <a:ext cx="9045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Line 15"/>
          <xdr:cNvSpPr>
            <a:spLocks noChangeShapeType="1"/>
          </xdr:cNvSpPr>
        </xdr:nvSpPr>
        <xdr:spPr bwMode="auto">
          <a:xfrm>
            <a:off x="15" y="3330"/>
            <a:ext cx="90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Rectangle 14"/>
          <xdr:cNvSpPr>
            <a:spLocks noChangeArrowheads="1"/>
          </xdr:cNvSpPr>
        </xdr:nvSpPr>
        <xdr:spPr bwMode="auto">
          <a:xfrm>
            <a:off x="15" y="3330"/>
            <a:ext cx="9045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15" y="4605"/>
            <a:ext cx="90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4" name="Rectangle 12"/>
          <xdr:cNvSpPr>
            <a:spLocks noChangeArrowheads="1"/>
          </xdr:cNvSpPr>
        </xdr:nvSpPr>
        <xdr:spPr bwMode="auto">
          <a:xfrm>
            <a:off x="15" y="4605"/>
            <a:ext cx="9045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3" name="Line 11"/>
          <xdr:cNvSpPr>
            <a:spLocks noChangeShapeType="1"/>
          </xdr:cNvSpPr>
        </xdr:nvSpPr>
        <xdr:spPr bwMode="auto">
          <a:xfrm>
            <a:off x="15" y="4905"/>
            <a:ext cx="90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15" y="4905"/>
            <a:ext cx="9045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1" name="Line 9"/>
          <xdr:cNvSpPr>
            <a:spLocks noChangeShapeType="1"/>
          </xdr:cNvSpPr>
        </xdr:nvSpPr>
        <xdr:spPr bwMode="auto">
          <a:xfrm>
            <a:off x="15" y="6180"/>
            <a:ext cx="90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0" name="Rectangle 8"/>
          <xdr:cNvSpPr>
            <a:spLocks noChangeArrowheads="1"/>
          </xdr:cNvSpPr>
        </xdr:nvSpPr>
        <xdr:spPr bwMode="auto">
          <a:xfrm>
            <a:off x="15" y="6180"/>
            <a:ext cx="9045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15" y="6480"/>
            <a:ext cx="90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Rectangle 6"/>
          <xdr:cNvSpPr>
            <a:spLocks noChangeArrowheads="1"/>
          </xdr:cNvSpPr>
        </xdr:nvSpPr>
        <xdr:spPr bwMode="auto">
          <a:xfrm>
            <a:off x="15" y="6480"/>
            <a:ext cx="9045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15" y="7035"/>
            <a:ext cx="90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15" y="7035"/>
            <a:ext cx="9045" cy="1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5" name="Freeform 3"/>
          <xdr:cNvSpPr>
            <a:spLocks noEditPoints="1"/>
          </xdr:cNvSpPr>
        </xdr:nvSpPr>
        <xdr:spPr bwMode="auto">
          <a:xfrm>
            <a:off x="2864" y="3704"/>
            <a:ext cx="4275" cy="617"/>
          </a:xfrm>
          <a:custGeom>
            <a:avLst/>
            <a:gdLst>
              <a:gd name="T0" fmla="*/ 3660 w 4560"/>
              <a:gd name="T1" fmla="*/ 568 h 658"/>
              <a:gd name="T2" fmla="*/ 3737 w 4560"/>
              <a:gd name="T3" fmla="*/ 396 h 658"/>
              <a:gd name="T4" fmla="*/ 3530 w 4560"/>
              <a:gd name="T5" fmla="*/ 340 h 658"/>
              <a:gd name="T6" fmla="*/ 3200 w 4560"/>
              <a:gd name="T7" fmla="*/ 99 h 658"/>
              <a:gd name="T8" fmla="*/ 1355 w 4560"/>
              <a:gd name="T9" fmla="*/ 99 h 658"/>
              <a:gd name="T10" fmla="*/ 1802 w 4560"/>
              <a:gd name="T11" fmla="*/ 330 h 658"/>
              <a:gd name="T12" fmla="*/ 1867 w 4560"/>
              <a:gd name="T13" fmla="*/ 149 h 658"/>
              <a:gd name="T14" fmla="*/ 1685 w 4560"/>
              <a:gd name="T15" fmla="*/ 86 h 658"/>
              <a:gd name="T16" fmla="*/ 3659 w 4560"/>
              <a:gd name="T17" fmla="*/ 266 h 658"/>
              <a:gd name="T18" fmla="*/ 3714 w 4560"/>
              <a:gd name="T19" fmla="*/ 128 h 658"/>
              <a:gd name="T20" fmla="*/ 3530 w 4560"/>
              <a:gd name="T21" fmla="*/ 85 h 658"/>
              <a:gd name="T22" fmla="*/ 554 w 4560"/>
              <a:gd name="T23" fmla="*/ 219 h 658"/>
              <a:gd name="T24" fmla="*/ 822 w 4560"/>
              <a:gd name="T25" fmla="*/ 520 h 658"/>
              <a:gd name="T26" fmla="*/ 772 w 4560"/>
              <a:gd name="T27" fmla="*/ 89 h 658"/>
              <a:gd name="T28" fmla="*/ 4560 w 4560"/>
              <a:gd name="T29" fmla="*/ 88 h 658"/>
              <a:gd name="T30" fmla="*/ 4542 w 4560"/>
              <a:gd name="T31" fmla="*/ 336 h 658"/>
              <a:gd name="T32" fmla="*/ 4560 w 4560"/>
              <a:gd name="T33" fmla="*/ 645 h 658"/>
              <a:gd name="T34" fmla="*/ 3952 w 4560"/>
              <a:gd name="T35" fmla="*/ 14 h 658"/>
              <a:gd name="T36" fmla="*/ 3882 w 4560"/>
              <a:gd name="T37" fmla="*/ 645 h 658"/>
              <a:gd name="T38" fmla="*/ 3685 w 4560"/>
              <a:gd name="T39" fmla="*/ 18 h 658"/>
              <a:gd name="T40" fmla="*/ 3774 w 4560"/>
              <a:gd name="T41" fmla="*/ 236 h 658"/>
              <a:gd name="T42" fmla="*/ 3819 w 4560"/>
              <a:gd name="T43" fmla="*/ 451 h 658"/>
              <a:gd name="T44" fmla="*/ 3611 w 4560"/>
              <a:gd name="T45" fmla="*/ 645 h 658"/>
              <a:gd name="T46" fmla="*/ 3245 w 4560"/>
              <a:gd name="T47" fmla="*/ 14 h 658"/>
              <a:gd name="T48" fmla="*/ 3098 w 4560"/>
              <a:gd name="T49" fmla="*/ 469 h 658"/>
              <a:gd name="T50" fmla="*/ 2324 w 4560"/>
              <a:gd name="T51" fmla="*/ 14 h 658"/>
              <a:gd name="T52" fmla="*/ 2462 w 4560"/>
              <a:gd name="T53" fmla="*/ 581 h 658"/>
              <a:gd name="T54" fmla="*/ 2324 w 4560"/>
              <a:gd name="T55" fmla="*/ 581 h 658"/>
              <a:gd name="T56" fmla="*/ 2324 w 4560"/>
              <a:gd name="T57" fmla="*/ 14 h 658"/>
              <a:gd name="T58" fmla="*/ 2306 w 4560"/>
              <a:gd name="T59" fmla="*/ 571 h 658"/>
              <a:gd name="T60" fmla="*/ 1614 w 4560"/>
              <a:gd name="T61" fmla="*/ 14 h 658"/>
              <a:gd name="T62" fmla="*/ 1933 w 4560"/>
              <a:gd name="T63" fmla="*/ 114 h 658"/>
              <a:gd name="T64" fmla="*/ 1839 w 4560"/>
              <a:gd name="T65" fmla="*/ 393 h 658"/>
              <a:gd name="T66" fmla="*/ 1614 w 4560"/>
              <a:gd name="T67" fmla="*/ 645 h 658"/>
              <a:gd name="T68" fmla="*/ 1579 w 4560"/>
              <a:gd name="T69" fmla="*/ 645 h 658"/>
              <a:gd name="T70" fmla="*/ 1206 w 4560"/>
              <a:gd name="T71" fmla="*/ 645 h 658"/>
              <a:gd name="T72" fmla="*/ 101 w 4560"/>
              <a:gd name="T73" fmla="*/ 14 h 658"/>
              <a:gd name="T74" fmla="*/ 380 w 4560"/>
              <a:gd name="T75" fmla="*/ 645 h 658"/>
              <a:gd name="T76" fmla="*/ 0 w 4560"/>
              <a:gd name="T77" fmla="*/ 645 h 658"/>
              <a:gd name="T78" fmla="*/ 2916 w 4560"/>
              <a:gd name="T79" fmla="*/ 19 h 658"/>
              <a:gd name="T80" fmla="*/ 2980 w 4560"/>
              <a:gd name="T81" fmla="*/ 157 h 658"/>
              <a:gd name="T82" fmla="*/ 2821 w 4560"/>
              <a:gd name="T83" fmla="*/ 74 h 658"/>
              <a:gd name="T84" fmla="*/ 2657 w 4560"/>
              <a:gd name="T85" fmla="*/ 330 h 658"/>
              <a:gd name="T86" fmla="*/ 2821 w 4560"/>
              <a:gd name="T87" fmla="*/ 584 h 658"/>
              <a:gd name="T88" fmla="*/ 2981 w 4560"/>
              <a:gd name="T89" fmla="*/ 502 h 658"/>
              <a:gd name="T90" fmla="*/ 2916 w 4560"/>
              <a:gd name="T91" fmla="*/ 639 h 658"/>
              <a:gd name="T92" fmla="*/ 2650 w 4560"/>
              <a:gd name="T93" fmla="*/ 574 h 658"/>
              <a:gd name="T94" fmla="*/ 2650 w 4560"/>
              <a:gd name="T95" fmla="*/ 89 h 658"/>
              <a:gd name="T96" fmla="*/ 802 w 4560"/>
              <a:gd name="T97" fmla="*/ 23 h 658"/>
              <a:gd name="T98" fmla="*/ 923 w 4560"/>
              <a:gd name="T99" fmla="*/ 468 h 658"/>
              <a:gd name="T100" fmla="*/ 607 w 4560"/>
              <a:gd name="T101" fmla="*/ 637 h 658"/>
              <a:gd name="T102" fmla="*/ 486 w 4560"/>
              <a:gd name="T103" fmla="*/ 190 h 6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4560" h="658">
                <a:moveTo>
                  <a:pt x="3530" y="340"/>
                </a:moveTo>
                <a:cubicBezTo>
                  <a:pt x="3530" y="418"/>
                  <a:pt x="3530" y="496"/>
                  <a:pt x="3530" y="574"/>
                </a:cubicBezTo>
                <a:cubicBezTo>
                  <a:pt x="3549" y="574"/>
                  <a:pt x="3568" y="574"/>
                  <a:pt x="3587" y="574"/>
                </a:cubicBezTo>
                <a:cubicBezTo>
                  <a:pt x="3618" y="574"/>
                  <a:pt x="3642" y="572"/>
                  <a:pt x="3660" y="568"/>
                </a:cubicBezTo>
                <a:cubicBezTo>
                  <a:pt x="3678" y="565"/>
                  <a:pt x="3694" y="558"/>
                  <a:pt x="3707" y="547"/>
                </a:cubicBezTo>
                <a:cubicBezTo>
                  <a:pt x="3721" y="536"/>
                  <a:pt x="3730" y="523"/>
                  <a:pt x="3736" y="509"/>
                </a:cubicBezTo>
                <a:cubicBezTo>
                  <a:pt x="3743" y="495"/>
                  <a:pt x="3746" y="477"/>
                  <a:pt x="3746" y="455"/>
                </a:cubicBezTo>
                <a:cubicBezTo>
                  <a:pt x="3746" y="431"/>
                  <a:pt x="3743" y="411"/>
                  <a:pt x="3737" y="396"/>
                </a:cubicBezTo>
                <a:cubicBezTo>
                  <a:pt x="3731" y="381"/>
                  <a:pt x="3720" y="368"/>
                  <a:pt x="3703" y="357"/>
                </a:cubicBezTo>
                <a:cubicBezTo>
                  <a:pt x="3691" y="350"/>
                  <a:pt x="3679" y="345"/>
                  <a:pt x="3666" y="343"/>
                </a:cubicBezTo>
                <a:cubicBezTo>
                  <a:pt x="3653" y="341"/>
                  <a:pt x="3634" y="340"/>
                  <a:pt x="3610" y="340"/>
                </a:cubicBezTo>
                <a:cubicBezTo>
                  <a:pt x="3583" y="340"/>
                  <a:pt x="3556" y="340"/>
                  <a:pt x="3530" y="340"/>
                </a:cubicBezTo>
                <a:close/>
                <a:moveTo>
                  <a:pt x="3200" y="99"/>
                </a:moveTo>
                <a:cubicBezTo>
                  <a:pt x="3172" y="199"/>
                  <a:pt x="3145" y="298"/>
                  <a:pt x="3118" y="397"/>
                </a:cubicBezTo>
                <a:cubicBezTo>
                  <a:pt x="3173" y="397"/>
                  <a:pt x="3227" y="397"/>
                  <a:pt x="3282" y="397"/>
                </a:cubicBezTo>
                <a:cubicBezTo>
                  <a:pt x="3254" y="298"/>
                  <a:pt x="3227" y="199"/>
                  <a:pt x="3200" y="99"/>
                </a:cubicBezTo>
                <a:close/>
                <a:moveTo>
                  <a:pt x="1355" y="99"/>
                </a:moveTo>
                <a:cubicBezTo>
                  <a:pt x="1328" y="199"/>
                  <a:pt x="1301" y="298"/>
                  <a:pt x="1273" y="397"/>
                </a:cubicBezTo>
                <a:cubicBezTo>
                  <a:pt x="1328" y="397"/>
                  <a:pt x="1382" y="397"/>
                  <a:pt x="1437" y="397"/>
                </a:cubicBezTo>
                <a:cubicBezTo>
                  <a:pt x="1410" y="298"/>
                  <a:pt x="1382" y="199"/>
                  <a:pt x="1355" y="99"/>
                </a:cubicBezTo>
                <a:close/>
                <a:moveTo>
                  <a:pt x="1685" y="86"/>
                </a:moveTo>
                <a:cubicBezTo>
                  <a:pt x="1685" y="170"/>
                  <a:pt x="1685" y="254"/>
                  <a:pt x="1685" y="338"/>
                </a:cubicBezTo>
                <a:cubicBezTo>
                  <a:pt x="1701" y="338"/>
                  <a:pt x="1717" y="338"/>
                  <a:pt x="1733" y="338"/>
                </a:cubicBezTo>
                <a:cubicBezTo>
                  <a:pt x="1762" y="338"/>
                  <a:pt x="1785" y="335"/>
                  <a:pt x="1802" y="330"/>
                </a:cubicBezTo>
                <a:cubicBezTo>
                  <a:pt x="1820" y="324"/>
                  <a:pt x="1835" y="315"/>
                  <a:pt x="1846" y="300"/>
                </a:cubicBezTo>
                <a:cubicBezTo>
                  <a:pt x="1857" y="288"/>
                  <a:pt x="1864" y="274"/>
                  <a:pt x="1869" y="259"/>
                </a:cubicBezTo>
                <a:cubicBezTo>
                  <a:pt x="1874" y="244"/>
                  <a:pt x="1876" y="226"/>
                  <a:pt x="1876" y="206"/>
                </a:cubicBezTo>
                <a:cubicBezTo>
                  <a:pt x="1876" y="184"/>
                  <a:pt x="1873" y="165"/>
                  <a:pt x="1867" y="149"/>
                </a:cubicBezTo>
                <a:cubicBezTo>
                  <a:pt x="1860" y="133"/>
                  <a:pt x="1851" y="120"/>
                  <a:pt x="1838" y="110"/>
                </a:cubicBezTo>
                <a:cubicBezTo>
                  <a:pt x="1827" y="101"/>
                  <a:pt x="1814" y="95"/>
                  <a:pt x="1799" y="91"/>
                </a:cubicBezTo>
                <a:cubicBezTo>
                  <a:pt x="1784" y="88"/>
                  <a:pt x="1766" y="86"/>
                  <a:pt x="1744" y="86"/>
                </a:cubicBezTo>
                <a:cubicBezTo>
                  <a:pt x="1724" y="86"/>
                  <a:pt x="1705" y="86"/>
                  <a:pt x="1685" y="86"/>
                </a:cubicBezTo>
                <a:close/>
                <a:moveTo>
                  <a:pt x="3530" y="85"/>
                </a:moveTo>
                <a:cubicBezTo>
                  <a:pt x="3530" y="147"/>
                  <a:pt x="3530" y="209"/>
                  <a:pt x="3530" y="270"/>
                </a:cubicBezTo>
                <a:cubicBezTo>
                  <a:pt x="3556" y="270"/>
                  <a:pt x="3583" y="270"/>
                  <a:pt x="3610" y="270"/>
                </a:cubicBezTo>
                <a:cubicBezTo>
                  <a:pt x="3632" y="270"/>
                  <a:pt x="3648" y="269"/>
                  <a:pt x="3659" y="266"/>
                </a:cubicBezTo>
                <a:cubicBezTo>
                  <a:pt x="3669" y="264"/>
                  <a:pt x="3680" y="258"/>
                  <a:pt x="3691" y="249"/>
                </a:cubicBezTo>
                <a:cubicBezTo>
                  <a:pt x="3702" y="241"/>
                  <a:pt x="3709" y="231"/>
                  <a:pt x="3714" y="217"/>
                </a:cubicBezTo>
                <a:cubicBezTo>
                  <a:pt x="3719" y="204"/>
                  <a:pt x="3721" y="188"/>
                  <a:pt x="3721" y="168"/>
                </a:cubicBezTo>
                <a:cubicBezTo>
                  <a:pt x="3721" y="153"/>
                  <a:pt x="3719" y="140"/>
                  <a:pt x="3714" y="128"/>
                </a:cubicBezTo>
                <a:cubicBezTo>
                  <a:pt x="3710" y="117"/>
                  <a:pt x="3703" y="108"/>
                  <a:pt x="3694" y="102"/>
                </a:cubicBezTo>
                <a:cubicBezTo>
                  <a:pt x="3682" y="94"/>
                  <a:pt x="3670" y="90"/>
                  <a:pt x="3656" y="88"/>
                </a:cubicBezTo>
                <a:cubicBezTo>
                  <a:pt x="3642" y="86"/>
                  <a:pt x="3622" y="85"/>
                  <a:pt x="3597" y="85"/>
                </a:cubicBezTo>
                <a:cubicBezTo>
                  <a:pt x="3575" y="85"/>
                  <a:pt x="3552" y="85"/>
                  <a:pt x="3530" y="85"/>
                </a:cubicBezTo>
                <a:close/>
                <a:moveTo>
                  <a:pt x="705" y="73"/>
                </a:moveTo>
                <a:cubicBezTo>
                  <a:pt x="679" y="73"/>
                  <a:pt x="657" y="78"/>
                  <a:pt x="637" y="89"/>
                </a:cubicBezTo>
                <a:cubicBezTo>
                  <a:pt x="618" y="99"/>
                  <a:pt x="601" y="116"/>
                  <a:pt x="587" y="138"/>
                </a:cubicBezTo>
                <a:cubicBezTo>
                  <a:pt x="573" y="160"/>
                  <a:pt x="562" y="187"/>
                  <a:pt x="554" y="219"/>
                </a:cubicBezTo>
                <a:cubicBezTo>
                  <a:pt x="547" y="252"/>
                  <a:pt x="543" y="289"/>
                  <a:pt x="543" y="330"/>
                </a:cubicBezTo>
                <a:cubicBezTo>
                  <a:pt x="543" y="413"/>
                  <a:pt x="558" y="476"/>
                  <a:pt x="587" y="520"/>
                </a:cubicBezTo>
                <a:cubicBezTo>
                  <a:pt x="616" y="564"/>
                  <a:pt x="655" y="586"/>
                  <a:pt x="705" y="586"/>
                </a:cubicBezTo>
                <a:cubicBezTo>
                  <a:pt x="754" y="586"/>
                  <a:pt x="793" y="564"/>
                  <a:pt x="822" y="520"/>
                </a:cubicBezTo>
                <a:cubicBezTo>
                  <a:pt x="851" y="476"/>
                  <a:pt x="866" y="413"/>
                  <a:pt x="866" y="330"/>
                </a:cubicBezTo>
                <a:cubicBezTo>
                  <a:pt x="866" y="288"/>
                  <a:pt x="862" y="251"/>
                  <a:pt x="854" y="218"/>
                </a:cubicBezTo>
                <a:cubicBezTo>
                  <a:pt x="847" y="186"/>
                  <a:pt x="836" y="160"/>
                  <a:pt x="822" y="138"/>
                </a:cubicBezTo>
                <a:cubicBezTo>
                  <a:pt x="808" y="117"/>
                  <a:pt x="791" y="100"/>
                  <a:pt x="772" y="89"/>
                </a:cubicBezTo>
                <a:cubicBezTo>
                  <a:pt x="752" y="78"/>
                  <a:pt x="729" y="73"/>
                  <a:pt x="705" y="73"/>
                </a:cubicBezTo>
                <a:close/>
                <a:moveTo>
                  <a:pt x="4228" y="14"/>
                </a:moveTo>
                <a:cubicBezTo>
                  <a:pt x="4338" y="14"/>
                  <a:pt x="4449" y="14"/>
                  <a:pt x="4560" y="14"/>
                </a:cubicBezTo>
                <a:cubicBezTo>
                  <a:pt x="4560" y="38"/>
                  <a:pt x="4560" y="63"/>
                  <a:pt x="4560" y="88"/>
                </a:cubicBezTo>
                <a:cubicBezTo>
                  <a:pt x="4472" y="88"/>
                  <a:pt x="4385" y="88"/>
                  <a:pt x="4298" y="88"/>
                </a:cubicBezTo>
                <a:cubicBezTo>
                  <a:pt x="4298" y="146"/>
                  <a:pt x="4298" y="204"/>
                  <a:pt x="4298" y="261"/>
                </a:cubicBezTo>
                <a:cubicBezTo>
                  <a:pt x="4379" y="261"/>
                  <a:pt x="4461" y="261"/>
                  <a:pt x="4542" y="261"/>
                </a:cubicBezTo>
                <a:cubicBezTo>
                  <a:pt x="4542" y="286"/>
                  <a:pt x="4542" y="311"/>
                  <a:pt x="4542" y="336"/>
                </a:cubicBezTo>
                <a:cubicBezTo>
                  <a:pt x="4461" y="336"/>
                  <a:pt x="4379" y="336"/>
                  <a:pt x="4298" y="336"/>
                </a:cubicBezTo>
                <a:cubicBezTo>
                  <a:pt x="4298" y="414"/>
                  <a:pt x="4298" y="492"/>
                  <a:pt x="4298" y="571"/>
                </a:cubicBezTo>
                <a:cubicBezTo>
                  <a:pt x="4385" y="571"/>
                  <a:pt x="4472" y="571"/>
                  <a:pt x="4560" y="571"/>
                </a:cubicBezTo>
                <a:cubicBezTo>
                  <a:pt x="4560" y="596"/>
                  <a:pt x="4560" y="620"/>
                  <a:pt x="4560" y="645"/>
                </a:cubicBezTo>
                <a:cubicBezTo>
                  <a:pt x="4449" y="645"/>
                  <a:pt x="4338" y="645"/>
                  <a:pt x="4228" y="645"/>
                </a:cubicBezTo>
                <a:cubicBezTo>
                  <a:pt x="4228" y="435"/>
                  <a:pt x="4228" y="224"/>
                  <a:pt x="4228" y="14"/>
                </a:cubicBezTo>
                <a:close/>
                <a:moveTo>
                  <a:pt x="3882" y="14"/>
                </a:moveTo>
                <a:cubicBezTo>
                  <a:pt x="3905" y="14"/>
                  <a:pt x="3929" y="14"/>
                  <a:pt x="3952" y="14"/>
                </a:cubicBezTo>
                <a:cubicBezTo>
                  <a:pt x="3952" y="199"/>
                  <a:pt x="3952" y="385"/>
                  <a:pt x="3952" y="571"/>
                </a:cubicBezTo>
                <a:cubicBezTo>
                  <a:pt x="4031" y="571"/>
                  <a:pt x="4110" y="571"/>
                  <a:pt x="4189" y="571"/>
                </a:cubicBezTo>
                <a:cubicBezTo>
                  <a:pt x="4189" y="596"/>
                  <a:pt x="4189" y="620"/>
                  <a:pt x="4189" y="645"/>
                </a:cubicBezTo>
                <a:cubicBezTo>
                  <a:pt x="4087" y="645"/>
                  <a:pt x="3984" y="645"/>
                  <a:pt x="3882" y="645"/>
                </a:cubicBezTo>
                <a:cubicBezTo>
                  <a:pt x="3882" y="435"/>
                  <a:pt x="3882" y="224"/>
                  <a:pt x="3882" y="14"/>
                </a:cubicBezTo>
                <a:close/>
                <a:moveTo>
                  <a:pt x="3459" y="14"/>
                </a:moveTo>
                <a:cubicBezTo>
                  <a:pt x="3506" y="14"/>
                  <a:pt x="3553" y="14"/>
                  <a:pt x="3600" y="14"/>
                </a:cubicBezTo>
                <a:cubicBezTo>
                  <a:pt x="3638" y="14"/>
                  <a:pt x="3666" y="15"/>
                  <a:pt x="3685" y="18"/>
                </a:cubicBezTo>
                <a:cubicBezTo>
                  <a:pt x="3704" y="21"/>
                  <a:pt x="3722" y="28"/>
                  <a:pt x="3739" y="39"/>
                </a:cubicBezTo>
                <a:cubicBezTo>
                  <a:pt x="3758" y="51"/>
                  <a:pt x="3772" y="67"/>
                  <a:pt x="3781" y="87"/>
                </a:cubicBezTo>
                <a:cubicBezTo>
                  <a:pt x="3790" y="106"/>
                  <a:pt x="3794" y="130"/>
                  <a:pt x="3794" y="156"/>
                </a:cubicBezTo>
                <a:cubicBezTo>
                  <a:pt x="3794" y="186"/>
                  <a:pt x="3788" y="212"/>
                  <a:pt x="3774" y="236"/>
                </a:cubicBezTo>
                <a:cubicBezTo>
                  <a:pt x="3761" y="259"/>
                  <a:pt x="3743" y="278"/>
                  <a:pt x="3720" y="291"/>
                </a:cubicBezTo>
                <a:cubicBezTo>
                  <a:pt x="3720" y="292"/>
                  <a:pt x="3720" y="293"/>
                  <a:pt x="3720" y="294"/>
                </a:cubicBezTo>
                <a:cubicBezTo>
                  <a:pt x="3751" y="305"/>
                  <a:pt x="3776" y="323"/>
                  <a:pt x="3793" y="350"/>
                </a:cubicBezTo>
                <a:cubicBezTo>
                  <a:pt x="3810" y="377"/>
                  <a:pt x="3819" y="411"/>
                  <a:pt x="3819" y="451"/>
                </a:cubicBezTo>
                <a:cubicBezTo>
                  <a:pt x="3819" y="483"/>
                  <a:pt x="3814" y="511"/>
                  <a:pt x="3804" y="535"/>
                </a:cubicBezTo>
                <a:cubicBezTo>
                  <a:pt x="3794" y="559"/>
                  <a:pt x="3781" y="578"/>
                  <a:pt x="3764" y="594"/>
                </a:cubicBezTo>
                <a:cubicBezTo>
                  <a:pt x="3744" y="613"/>
                  <a:pt x="3723" y="626"/>
                  <a:pt x="3700" y="634"/>
                </a:cubicBezTo>
                <a:cubicBezTo>
                  <a:pt x="3677" y="641"/>
                  <a:pt x="3647" y="645"/>
                  <a:pt x="3611" y="645"/>
                </a:cubicBezTo>
                <a:cubicBezTo>
                  <a:pt x="3561" y="645"/>
                  <a:pt x="3510" y="645"/>
                  <a:pt x="3459" y="645"/>
                </a:cubicBezTo>
                <a:cubicBezTo>
                  <a:pt x="3459" y="435"/>
                  <a:pt x="3459" y="224"/>
                  <a:pt x="3459" y="14"/>
                </a:cubicBezTo>
                <a:close/>
                <a:moveTo>
                  <a:pt x="3158" y="14"/>
                </a:moveTo>
                <a:cubicBezTo>
                  <a:pt x="3187" y="14"/>
                  <a:pt x="3216" y="14"/>
                  <a:pt x="3245" y="14"/>
                </a:cubicBezTo>
                <a:cubicBezTo>
                  <a:pt x="3305" y="224"/>
                  <a:pt x="3364" y="435"/>
                  <a:pt x="3424" y="645"/>
                </a:cubicBezTo>
                <a:cubicBezTo>
                  <a:pt x="3399" y="645"/>
                  <a:pt x="3374" y="645"/>
                  <a:pt x="3349" y="645"/>
                </a:cubicBezTo>
                <a:cubicBezTo>
                  <a:pt x="3333" y="586"/>
                  <a:pt x="3317" y="528"/>
                  <a:pt x="3301" y="469"/>
                </a:cubicBezTo>
                <a:cubicBezTo>
                  <a:pt x="3234" y="469"/>
                  <a:pt x="3166" y="469"/>
                  <a:pt x="3098" y="469"/>
                </a:cubicBezTo>
                <a:cubicBezTo>
                  <a:pt x="3082" y="528"/>
                  <a:pt x="3066" y="586"/>
                  <a:pt x="3050" y="645"/>
                </a:cubicBezTo>
                <a:cubicBezTo>
                  <a:pt x="3026" y="645"/>
                  <a:pt x="3003" y="645"/>
                  <a:pt x="2979" y="645"/>
                </a:cubicBezTo>
                <a:cubicBezTo>
                  <a:pt x="3039" y="435"/>
                  <a:pt x="3098" y="224"/>
                  <a:pt x="3158" y="14"/>
                </a:cubicBezTo>
                <a:close/>
                <a:moveTo>
                  <a:pt x="2324" y="14"/>
                </a:moveTo>
                <a:cubicBezTo>
                  <a:pt x="2393" y="14"/>
                  <a:pt x="2461" y="14"/>
                  <a:pt x="2530" y="14"/>
                </a:cubicBezTo>
                <a:cubicBezTo>
                  <a:pt x="2530" y="35"/>
                  <a:pt x="2530" y="57"/>
                  <a:pt x="2530" y="78"/>
                </a:cubicBezTo>
                <a:cubicBezTo>
                  <a:pt x="2507" y="78"/>
                  <a:pt x="2485" y="78"/>
                  <a:pt x="2462" y="78"/>
                </a:cubicBezTo>
                <a:cubicBezTo>
                  <a:pt x="2462" y="246"/>
                  <a:pt x="2462" y="413"/>
                  <a:pt x="2462" y="581"/>
                </a:cubicBezTo>
                <a:cubicBezTo>
                  <a:pt x="2485" y="581"/>
                  <a:pt x="2507" y="581"/>
                  <a:pt x="2530" y="581"/>
                </a:cubicBezTo>
                <a:cubicBezTo>
                  <a:pt x="2530" y="602"/>
                  <a:pt x="2530" y="624"/>
                  <a:pt x="2530" y="645"/>
                </a:cubicBezTo>
                <a:cubicBezTo>
                  <a:pt x="2461" y="645"/>
                  <a:pt x="2393" y="645"/>
                  <a:pt x="2324" y="645"/>
                </a:cubicBezTo>
                <a:cubicBezTo>
                  <a:pt x="2324" y="624"/>
                  <a:pt x="2324" y="602"/>
                  <a:pt x="2324" y="581"/>
                </a:cubicBezTo>
                <a:cubicBezTo>
                  <a:pt x="2347" y="581"/>
                  <a:pt x="2369" y="581"/>
                  <a:pt x="2392" y="581"/>
                </a:cubicBezTo>
                <a:cubicBezTo>
                  <a:pt x="2392" y="413"/>
                  <a:pt x="2392" y="246"/>
                  <a:pt x="2392" y="78"/>
                </a:cubicBezTo>
                <a:cubicBezTo>
                  <a:pt x="2369" y="78"/>
                  <a:pt x="2347" y="78"/>
                  <a:pt x="2324" y="78"/>
                </a:cubicBezTo>
                <a:cubicBezTo>
                  <a:pt x="2324" y="57"/>
                  <a:pt x="2324" y="35"/>
                  <a:pt x="2324" y="14"/>
                </a:cubicBezTo>
                <a:close/>
                <a:moveTo>
                  <a:pt x="1999" y="14"/>
                </a:moveTo>
                <a:cubicBezTo>
                  <a:pt x="2022" y="14"/>
                  <a:pt x="2046" y="14"/>
                  <a:pt x="2069" y="14"/>
                </a:cubicBezTo>
                <a:cubicBezTo>
                  <a:pt x="2069" y="199"/>
                  <a:pt x="2069" y="385"/>
                  <a:pt x="2069" y="571"/>
                </a:cubicBezTo>
                <a:cubicBezTo>
                  <a:pt x="2148" y="571"/>
                  <a:pt x="2227" y="571"/>
                  <a:pt x="2306" y="571"/>
                </a:cubicBezTo>
                <a:cubicBezTo>
                  <a:pt x="2306" y="596"/>
                  <a:pt x="2306" y="620"/>
                  <a:pt x="2306" y="645"/>
                </a:cubicBezTo>
                <a:cubicBezTo>
                  <a:pt x="2204" y="645"/>
                  <a:pt x="2101" y="645"/>
                  <a:pt x="1999" y="645"/>
                </a:cubicBezTo>
                <a:cubicBezTo>
                  <a:pt x="1999" y="435"/>
                  <a:pt x="1999" y="224"/>
                  <a:pt x="1999" y="14"/>
                </a:cubicBezTo>
                <a:close/>
                <a:moveTo>
                  <a:pt x="1614" y="14"/>
                </a:moveTo>
                <a:cubicBezTo>
                  <a:pt x="1659" y="14"/>
                  <a:pt x="1703" y="14"/>
                  <a:pt x="1748" y="14"/>
                </a:cubicBezTo>
                <a:cubicBezTo>
                  <a:pt x="1779" y="14"/>
                  <a:pt x="1806" y="17"/>
                  <a:pt x="1828" y="23"/>
                </a:cubicBezTo>
                <a:cubicBezTo>
                  <a:pt x="1850" y="29"/>
                  <a:pt x="1870" y="39"/>
                  <a:pt x="1886" y="53"/>
                </a:cubicBezTo>
                <a:cubicBezTo>
                  <a:pt x="1906" y="69"/>
                  <a:pt x="1922" y="90"/>
                  <a:pt x="1933" y="114"/>
                </a:cubicBezTo>
                <a:cubicBezTo>
                  <a:pt x="1944" y="139"/>
                  <a:pt x="1950" y="169"/>
                  <a:pt x="1950" y="204"/>
                </a:cubicBezTo>
                <a:cubicBezTo>
                  <a:pt x="1950" y="232"/>
                  <a:pt x="1945" y="257"/>
                  <a:pt x="1937" y="282"/>
                </a:cubicBezTo>
                <a:cubicBezTo>
                  <a:pt x="1929" y="306"/>
                  <a:pt x="1918" y="327"/>
                  <a:pt x="1903" y="344"/>
                </a:cubicBezTo>
                <a:cubicBezTo>
                  <a:pt x="1885" y="366"/>
                  <a:pt x="1863" y="382"/>
                  <a:pt x="1839" y="393"/>
                </a:cubicBezTo>
                <a:cubicBezTo>
                  <a:pt x="1814" y="404"/>
                  <a:pt x="1783" y="410"/>
                  <a:pt x="1745" y="410"/>
                </a:cubicBezTo>
                <a:cubicBezTo>
                  <a:pt x="1725" y="410"/>
                  <a:pt x="1705" y="410"/>
                  <a:pt x="1685" y="410"/>
                </a:cubicBezTo>
                <a:cubicBezTo>
                  <a:pt x="1685" y="488"/>
                  <a:pt x="1685" y="567"/>
                  <a:pt x="1685" y="645"/>
                </a:cubicBezTo>
                <a:cubicBezTo>
                  <a:pt x="1662" y="645"/>
                  <a:pt x="1638" y="645"/>
                  <a:pt x="1614" y="645"/>
                </a:cubicBezTo>
                <a:cubicBezTo>
                  <a:pt x="1614" y="435"/>
                  <a:pt x="1614" y="224"/>
                  <a:pt x="1614" y="14"/>
                </a:cubicBezTo>
                <a:close/>
                <a:moveTo>
                  <a:pt x="1313" y="14"/>
                </a:moveTo>
                <a:cubicBezTo>
                  <a:pt x="1342" y="14"/>
                  <a:pt x="1371" y="14"/>
                  <a:pt x="1400" y="14"/>
                </a:cubicBezTo>
                <a:cubicBezTo>
                  <a:pt x="1460" y="224"/>
                  <a:pt x="1520" y="435"/>
                  <a:pt x="1579" y="645"/>
                </a:cubicBezTo>
                <a:cubicBezTo>
                  <a:pt x="1554" y="645"/>
                  <a:pt x="1530" y="645"/>
                  <a:pt x="1505" y="645"/>
                </a:cubicBezTo>
                <a:cubicBezTo>
                  <a:pt x="1489" y="586"/>
                  <a:pt x="1473" y="528"/>
                  <a:pt x="1457" y="469"/>
                </a:cubicBezTo>
                <a:cubicBezTo>
                  <a:pt x="1389" y="469"/>
                  <a:pt x="1321" y="469"/>
                  <a:pt x="1254" y="469"/>
                </a:cubicBezTo>
                <a:cubicBezTo>
                  <a:pt x="1238" y="528"/>
                  <a:pt x="1222" y="586"/>
                  <a:pt x="1206" y="645"/>
                </a:cubicBezTo>
                <a:cubicBezTo>
                  <a:pt x="1182" y="645"/>
                  <a:pt x="1158" y="645"/>
                  <a:pt x="1134" y="645"/>
                </a:cubicBezTo>
                <a:cubicBezTo>
                  <a:pt x="1194" y="435"/>
                  <a:pt x="1254" y="224"/>
                  <a:pt x="1313" y="14"/>
                </a:cubicBezTo>
                <a:close/>
                <a:moveTo>
                  <a:pt x="0" y="14"/>
                </a:moveTo>
                <a:cubicBezTo>
                  <a:pt x="34" y="14"/>
                  <a:pt x="67" y="14"/>
                  <a:pt x="101" y="14"/>
                </a:cubicBezTo>
                <a:cubicBezTo>
                  <a:pt x="172" y="180"/>
                  <a:pt x="243" y="347"/>
                  <a:pt x="314" y="514"/>
                </a:cubicBezTo>
                <a:cubicBezTo>
                  <a:pt x="314" y="347"/>
                  <a:pt x="314" y="180"/>
                  <a:pt x="314" y="14"/>
                </a:cubicBezTo>
                <a:cubicBezTo>
                  <a:pt x="336" y="14"/>
                  <a:pt x="358" y="14"/>
                  <a:pt x="380" y="14"/>
                </a:cubicBezTo>
                <a:cubicBezTo>
                  <a:pt x="380" y="224"/>
                  <a:pt x="380" y="435"/>
                  <a:pt x="380" y="645"/>
                </a:cubicBezTo>
                <a:cubicBezTo>
                  <a:pt x="354" y="645"/>
                  <a:pt x="327" y="645"/>
                  <a:pt x="301" y="645"/>
                </a:cubicBezTo>
                <a:cubicBezTo>
                  <a:pt x="223" y="464"/>
                  <a:pt x="145" y="282"/>
                  <a:pt x="66" y="101"/>
                </a:cubicBezTo>
                <a:cubicBezTo>
                  <a:pt x="66" y="282"/>
                  <a:pt x="66" y="464"/>
                  <a:pt x="66" y="645"/>
                </a:cubicBezTo>
                <a:cubicBezTo>
                  <a:pt x="44" y="645"/>
                  <a:pt x="22" y="645"/>
                  <a:pt x="0" y="645"/>
                </a:cubicBezTo>
                <a:cubicBezTo>
                  <a:pt x="0" y="435"/>
                  <a:pt x="0" y="224"/>
                  <a:pt x="0" y="14"/>
                </a:cubicBezTo>
                <a:close/>
                <a:moveTo>
                  <a:pt x="2822" y="2"/>
                </a:moveTo>
                <a:cubicBezTo>
                  <a:pt x="2840" y="2"/>
                  <a:pt x="2857" y="4"/>
                  <a:pt x="2872" y="7"/>
                </a:cubicBezTo>
                <a:cubicBezTo>
                  <a:pt x="2888" y="10"/>
                  <a:pt x="2902" y="14"/>
                  <a:pt x="2916" y="19"/>
                </a:cubicBezTo>
                <a:cubicBezTo>
                  <a:pt x="2927" y="23"/>
                  <a:pt x="2939" y="28"/>
                  <a:pt x="2951" y="35"/>
                </a:cubicBezTo>
                <a:cubicBezTo>
                  <a:pt x="2963" y="41"/>
                  <a:pt x="2975" y="48"/>
                  <a:pt x="2986" y="56"/>
                </a:cubicBezTo>
                <a:cubicBezTo>
                  <a:pt x="2986" y="89"/>
                  <a:pt x="2986" y="123"/>
                  <a:pt x="2986" y="157"/>
                </a:cubicBezTo>
                <a:cubicBezTo>
                  <a:pt x="2984" y="157"/>
                  <a:pt x="2982" y="157"/>
                  <a:pt x="2980" y="157"/>
                </a:cubicBezTo>
                <a:cubicBezTo>
                  <a:pt x="2974" y="150"/>
                  <a:pt x="2966" y="142"/>
                  <a:pt x="2957" y="132"/>
                </a:cubicBezTo>
                <a:cubicBezTo>
                  <a:pt x="2947" y="123"/>
                  <a:pt x="2935" y="113"/>
                  <a:pt x="2921" y="104"/>
                </a:cubicBezTo>
                <a:cubicBezTo>
                  <a:pt x="2907" y="95"/>
                  <a:pt x="2893" y="88"/>
                  <a:pt x="2877" y="82"/>
                </a:cubicBezTo>
                <a:cubicBezTo>
                  <a:pt x="2861" y="77"/>
                  <a:pt x="2842" y="74"/>
                  <a:pt x="2821" y="74"/>
                </a:cubicBezTo>
                <a:cubicBezTo>
                  <a:pt x="2799" y="74"/>
                  <a:pt x="2778" y="79"/>
                  <a:pt x="2757" y="90"/>
                </a:cubicBezTo>
                <a:cubicBezTo>
                  <a:pt x="2737" y="101"/>
                  <a:pt x="2719" y="118"/>
                  <a:pt x="2704" y="139"/>
                </a:cubicBezTo>
                <a:cubicBezTo>
                  <a:pt x="2689" y="161"/>
                  <a:pt x="2678" y="188"/>
                  <a:pt x="2669" y="220"/>
                </a:cubicBezTo>
                <a:cubicBezTo>
                  <a:pt x="2661" y="253"/>
                  <a:pt x="2657" y="289"/>
                  <a:pt x="2657" y="330"/>
                </a:cubicBezTo>
                <a:cubicBezTo>
                  <a:pt x="2657" y="373"/>
                  <a:pt x="2661" y="411"/>
                  <a:pt x="2670" y="442"/>
                </a:cubicBezTo>
                <a:cubicBezTo>
                  <a:pt x="2679" y="473"/>
                  <a:pt x="2691" y="499"/>
                  <a:pt x="2706" y="521"/>
                </a:cubicBezTo>
                <a:cubicBezTo>
                  <a:pt x="2721" y="542"/>
                  <a:pt x="2738" y="558"/>
                  <a:pt x="2758" y="568"/>
                </a:cubicBezTo>
                <a:cubicBezTo>
                  <a:pt x="2778" y="579"/>
                  <a:pt x="2799" y="584"/>
                  <a:pt x="2821" y="584"/>
                </a:cubicBezTo>
                <a:cubicBezTo>
                  <a:pt x="2842" y="584"/>
                  <a:pt x="2861" y="581"/>
                  <a:pt x="2878" y="575"/>
                </a:cubicBezTo>
                <a:cubicBezTo>
                  <a:pt x="2896" y="569"/>
                  <a:pt x="2911" y="562"/>
                  <a:pt x="2925" y="553"/>
                </a:cubicBezTo>
                <a:cubicBezTo>
                  <a:pt x="2938" y="544"/>
                  <a:pt x="2949" y="535"/>
                  <a:pt x="2958" y="526"/>
                </a:cubicBezTo>
                <a:cubicBezTo>
                  <a:pt x="2968" y="517"/>
                  <a:pt x="2975" y="509"/>
                  <a:pt x="2981" y="502"/>
                </a:cubicBezTo>
                <a:cubicBezTo>
                  <a:pt x="2983" y="502"/>
                  <a:pt x="2984" y="502"/>
                  <a:pt x="2986" y="502"/>
                </a:cubicBezTo>
                <a:cubicBezTo>
                  <a:pt x="2986" y="536"/>
                  <a:pt x="2986" y="569"/>
                  <a:pt x="2986" y="602"/>
                </a:cubicBezTo>
                <a:cubicBezTo>
                  <a:pt x="2975" y="609"/>
                  <a:pt x="2964" y="615"/>
                  <a:pt x="2953" y="621"/>
                </a:cubicBezTo>
                <a:cubicBezTo>
                  <a:pt x="2943" y="627"/>
                  <a:pt x="2930" y="633"/>
                  <a:pt x="2916" y="639"/>
                </a:cubicBezTo>
                <a:cubicBezTo>
                  <a:pt x="2900" y="644"/>
                  <a:pt x="2886" y="649"/>
                  <a:pt x="2873" y="652"/>
                </a:cubicBezTo>
                <a:cubicBezTo>
                  <a:pt x="2859" y="655"/>
                  <a:pt x="2842" y="657"/>
                  <a:pt x="2821" y="657"/>
                </a:cubicBezTo>
                <a:cubicBezTo>
                  <a:pt x="2786" y="657"/>
                  <a:pt x="2755" y="650"/>
                  <a:pt x="2725" y="636"/>
                </a:cubicBezTo>
                <a:cubicBezTo>
                  <a:pt x="2696" y="622"/>
                  <a:pt x="2671" y="601"/>
                  <a:pt x="2650" y="574"/>
                </a:cubicBezTo>
                <a:cubicBezTo>
                  <a:pt x="2629" y="547"/>
                  <a:pt x="2612" y="512"/>
                  <a:pt x="2601" y="471"/>
                </a:cubicBezTo>
                <a:cubicBezTo>
                  <a:pt x="2589" y="430"/>
                  <a:pt x="2583" y="383"/>
                  <a:pt x="2583" y="330"/>
                </a:cubicBezTo>
                <a:cubicBezTo>
                  <a:pt x="2583" y="277"/>
                  <a:pt x="2589" y="231"/>
                  <a:pt x="2600" y="192"/>
                </a:cubicBezTo>
                <a:cubicBezTo>
                  <a:pt x="2612" y="152"/>
                  <a:pt x="2628" y="118"/>
                  <a:pt x="2650" y="89"/>
                </a:cubicBezTo>
                <a:cubicBezTo>
                  <a:pt x="2671" y="61"/>
                  <a:pt x="2696" y="39"/>
                  <a:pt x="2725" y="24"/>
                </a:cubicBezTo>
                <a:cubicBezTo>
                  <a:pt x="2754" y="10"/>
                  <a:pt x="2786" y="2"/>
                  <a:pt x="2822" y="2"/>
                </a:cubicBezTo>
                <a:close/>
                <a:moveTo>
                  <a:pt x="704" y="0"/>
                </a:moveTo>
                <a:cubicBezTo>
                  <a:pt x="740" y="0"/>
                  <a:pt x="773" y="8"/>
                  <a:pt x="802" y="23"/>
                </a:cubicBezTo>
                <a:cubicBezTo>
                  <a:pt x="831" y="38"/>
                  <a:pt x="855" y="59"/>
                  <a:pt x="875" y="86"/>
                </a:cubicBezTo>
                <a:cubicBezTo>
                  <a:pt x="896" y="114"/>
                  <a:pt x="911" y="148"/>
                  <a:pt x="922" y="189"/>
                </a:cubicBezTo>
                <a:cubicBezTo>
                  <a:pt x="934" y="230"/>
                  <a:pt x="939" y="277"/>
                  <a:pt x="939" y="330"/>
                </a:cubicBezTo>
                <a:cubicBezTo>
                  <a:pt x="939" y="381"/>
                  <a:pt x="934" y="427"/>
                  <a:pt x="923" y="468"/>
                </a:cubicBezTo>
                <a:cubicBezTo>
                  <a:pt x="912" y="510"/>
                  <a:pt x="896" y="544"/>
                  <a:pt x="875" y="572"/>
                </a:cubicBezTo>
                <a:cubicBezTo>
                  <a:pt x="854" y="602"/>
                  <a:pt x="829" y="623"/>
                  <a:pt x="800" y="637"/>
                </a:cubicBezTo>
                <a:cubicBezTo>
                  <a:pt x="771" y="651"/>
                  <a:pt x="739" y="658"/>
                  <a:pt x="704" y="658"/>
                </a:cubicBezTo>
                <a:cubicBezTo>
                  <a:pt x="668" y="658"/>
                  <a:pt x="636" y="651"/>
                  <a:pt x="607" y="637"/>
                </a:cubicBezTo>
                <a:cubicBezTo>
                  <a:pt x="579" y="622"/>
                  <a:pt x="554" y="601"/>
                  <a:pt x="533" y="572"/>
                </a:cubicBezTo>
                <a:cubicBezTo>
                  <a:pt x="513" y="544"/>
                  <a:pt x="497" y="510"/>
                  <a:pt x="486" y="469"/>
                </a:cubicBezTo>
                <a:cubicBezTo>
                  <a:pt x="475" y="428"/>
                  <a:pt x="470" y="381"/>
                  <a:pt x="470" y="330"/>
                </a:cubicBezTo>
                <a:cubicBezTo>
                  <a:pt x="470" y="276"/>
                  <a:pt x="475" y="230"/>
                  <a:pt x="486" y="190"/>
                </a:cubicBezTo>
                <a:cubicBezTo>
                  <a:pt x="497" y="149"/>
                  <a:pt x="513" y="115"/>
                  <a:pt x="534" y="86"/>
                </a:cubicBezTo>
                <a:cubicBezTo>
                  <a:pt x="554" y="58"/>
                  <a:pt x="579" y="37"/>
                  <a:pt x="608" y="22"/>
                </a:cubicBezTo>
                <a:cubicBezTo>
                  <a:pt x="636" y="8"/>
                  <a:pt x="669" y="0"/>
                  <a:pt x="704" y="0"/>
                </a:cubicBezTo>
                <a:close/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4" name="Freeform 2"/>
          <xdr:cNvSpPr>
            <a:spLocks noEditPoints="1"/>
          </xdr:cNvSpPr>
        </xdr:nvSpPr>
        <xdr:spPr bwMode="auto">
          <a:xfrm>
            <a:off x="2864" y="3704"/>
            <a:ext cx="4275" cy="617"/>
          </a:xfrm>
          <a:custGeom>
            <a:avLst/>
            <a:gdLst>
              <a:gd name="T0" fmla="*/ 3660 w 4560"/>
              <a:gd name="T1" fmla="*/ 568 h 658"/>
              <a:gd name="T2" fmla="*/ 3737 w 4560"/>
              <a:gd name="T3" fmla="*/ 396 h 658"/>
              <a:gd name="T4" fmla="*/ 3530 w 4560"/>
              <a:gd name="T5" fmla="*/ 340 h 658"/>
              <a:gd name="T6" fmla="*/ 3200 w 4560"/>
              <a:gd name="T7" fmla="*/ 99 h 658"/>
              <a:gd name="T8" fmla="*/ 1355 w 4560"/>
              <a:gd name="T9" fmla="*/ 99 h 658"/>
              <a:gd name="T10" fmla="*/ 1802 w 4560"/>
              <a:gd name="T11" fmla="*/ 330 h 658"/>
              <a:gd name="T12" fmla="*/ 1867 w 4560"/>
              <a:gd name="T13" fmla="*/ 149 h 658"/>
              <a:gd name="T14" fmla="*/ 1685 w 4560"/>
              <a:gd name="T15" fmla="*/ 86 h 658"/>
              <a:gd name="T16" fmla="*/ 3659 w 4560"/>
              <a:gd name="T17" fmla="*/ 266 h 658"/>
              <a:gd name="T18" fmla="*/ 3714 w 4560"/>
              <a:gd name="T19" fmla="*/ 128 h 658"/>
              <a:gd name="T20" fmla="*/ 3530 w 4560"/>
              <a:gd name="T21" fmla="*/ 85 h 658"/>
              <a:gd name="T22" fmla="*/ 554 w 4560"/>
              <a:gd name="T23" fmla="*/ 219 h 658"/>
              <a:gd name="T24" fmla="*/ 822 w 4560"/>
              <a:gd name="T25" fmla="*/ 520 h 658"/>
              <a:gd name="T26" fmla="*/ 772 w 4560"/>
              <a:gd name="T27" fmla="*/ 89 h 658"/>
              <a:gd name="T28" fmla="*/ 4560 w 4560"/>
              <a:gd name="T29" fmla="*/ 88 h 658"/>
              <a:gd name="T30" fmla="*/ 4542 w 4560"/>
              <a:gd name="T31" fmla="*/ 336 h 658"/>
              <a:gd name="T32" fmla="*/ 4560 w 4560"/>
              <a:gd name="T33" fmla="*/ 645 h 658"/>
              <a:gd name="T34" fmla="*/ 3952 w 4560"/>
              <a:gd name="T35" fmla="*/ 14 h 658"/>
              <a:gd name="T36" fmla="*/ 3882 w 4560"/>
              <a:gd name="T37" fmla="*/ 645 h 658"/>
              <a:gd name="T38" fmla="*/ 3685 w 4560"/>
              <a:gd name="T39" fmla="*/ 18 h 658"/>
              <a:gd name="T40" fmla="*/ 3774 w 4560"/>
              <a:gd name="T41" fmla="*/ 236 h 658"/>
              <a:gd name="T42" fmla="*/ 3819 w 4560"/>
              <a:gd name="T43" fmla="*/ 451 h 658"/>
              <a:gd name="T44" fmla="*/ 3611 w 4560"/>
              <a:gd name="T45" fmla="*/ 645 h 658"/>
              <a:gd name="T46" fmla="*/ 3245 w 4560"/>
              <a:gd name="T47" fmla="*/ 14 h 658"/>
              <a:gd name="T48" fmla="*/ 3098 w 4560"/>
              <a:gd name="T49" fmla="*/ 469 h 658"/>
              <a:gd name="T50" fmla="*/ 2324 w 4560"/>
              <a:gd name="T51" fmla="*/ 14 h 658"/>
              <a:gd name="T52" fmla="*/ 2462 w 4560"/>
              <a:gd name="T53" fmla="*/ 581 h 658"/>
              <a:gd name="T54" fmla="*/ 2324 w 4560"/>
              <a:gd name="T55" fmla="*/ 581 h 658"/>
              <a:gd name="T56" fmla="*/ 2324 w 4560"/>
              <a:gd name="T57" fmla="*/ 14 h 658"/>
              <a:gd name="T58" fmla="*/ 2306 w 4560"/>
              <a:gd name="T59" fmla="*/ 571 h 658"/>
              <a:gd name="T60" fmla="*/ 1614 w 4560"/>
              <a:gd name="T61" fmla="*/ 14 h 658"/>
              <a:gd name="T62" fmla="*/ 1933 w 4560"/>
              <a:gd name="T63" fmla="*/ 114 h 658"/>
              <a:gd name="T64" fmla="*/ 1839 w 4560"/>
              <a:gd name="T65" fmla="*/ 393 h 658"/>
              <a:gd name="T66" fmla="*/ 1614 w 4560"/>
              <a:gd name="T67" fmla="*/ 645 h 658"/>
              <a:gd name="T68" fmla="*/ 1579 w 4560"/>
              <a:gd name="T69" fmla="*/ 645 h 658"/>
              <a:gd name="T70" fmla="*/ 1206 w 4560"/>
              <a:gd name="T71" fmla="*/ 645 h 658"/>
              <a:gd name="T72" fmla="*/ 101 w 4560"/>
              <a:gd name="T73" fmla="*/ 14 h 658"/>
              <a:gd name="T74" fmla="*/ 380 w 4560"/>
              <a:gd name="T75" fmla="*/ 645 h 658"/>
              <a:gd name="T76" fmla="*/ 0 w 4560"/>
              <a:gd name="T77" fmla="*/ 645 h 658"/>
              <a:gd name="T78" fmla="*/ 2916 w 4560"/>
              <a:gd name="T79" fmla="*/ 19 h 658"/>
              <a:gd name="T80" fmla="*/ 2980 w 4560"/>
              <a:gd name="T81" fmla="*/ 157 h 658"/>
              <a:gd name="T82" fmla="*/ 2821 w 4560"/>
              <a:gd name="T83" fmla="*/ 74 h 658"/>
              <a:gd name="T84" fmla="*/ 2657 w 4560"/>
              <a:gd name="T85" fmla="*/ 330 h 658"/>
              <a:gd name="T86" fmla="*/ 2821 w 4560"/>
              <a:gd name="T87" fmla="*/ 584 h 658"/>
              <a:gd name="T88" fmla="*/ 2981 w 4560"/>
              <a:gd name="T89" fmla="*/ 502 h 658"/>
              <a:gd name="T90" fmla="*/ 2916 w 4560"/>
              <a:gd name="T91" fmla="*/ 639 h 658"/>
              <a:gd name="T92" fmla="*/ 2650 w 4560"/>
              <a:gd name="T93" fmla="*/ 574 h 658"/>
              <a:gd name="T94" fmla="*/ 2650 w 4560"/>
              <a:gd name="T95" fmla="*/ 89 h 658"/>
              <a:gd name="T96" fmla="*/ 802 w 4560"/>
              <a:gd name="T97" fmla="*/ 23 h 658"/>
              <a:gd name="T98" fmla="*/ 923 w 4560"/>
              <a:gd name="T99" fmla="*/ 468 h 658"/>
              <a:gd name="T100" fmla="*/ 607 w 4560"/>
              <a:gd name="T101" fmla="*/ 637 h 658"/>
              <a:gd name="T102" fmla="*/ 486 w 4560"/>
              <a:gd name="T103" fmla="*/ 190 h 6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4560" h="658">
                <a:moveTo>
                  <a:pt x="3530" y="340"/>
                </a:moveTo>
                <a:cubicBezTo>
                  <a:pt x="3530" y="418"/>
                  <a:pt x="3530" y="496"/>
                  <a:pt x="3530" y="574"/>
                </a:cubicBezTo>
                <a:cubicBezTo>
                  <a:pt x="3549" y="574"/>
                  <a:pt x="3568" y="574"/>
                  <a:pt x="3587" y="574"/>
                </a:cubicBezTo>
                <a:cubicBezTo>
                  <a:pt x="3618" y="574"/>
                  <a:pt x="3642" y="572"/>
                  <a:pt x="3660" y="568"/>
                </a:cubicBezTo>
                <a:cubicBezTo>
                  <a:pt x="3678" y="565"/>
                  <a:pt x="3694" y="558"/>
                  <a:pt x="3707" y="547"/>
                </a:cubicBezTo>
                <a:cubicBezTo>
                  <a:pt x="3721" y="536"/>
                  <a:pt x="3730" y="523"/>
                  <a:pt x="3736" y="509"/>
                </a:cubicBezTo>
                <a:cubicBezTo>
                  <a:pt x="3743" y="495"/>
                  <a:pt x="3746" y="477"/>
                  <a:pt x="3746" y="455"/>
                </a:cubicBezTo>
                <a:cubicBezTo>
                  <a:pt x="3746" y="431"/>
                  <a:pt x="3743" y="411"/>
                  <a:pt x="3737" y="396"/>
                </a:cubicBezTo>
                <a:cubicBezTo>
                  <a:pt x="3731" y="381"/>
                  <a:pt x="3720" y="368"/>
                  <a:pt x="3703" y="357"/>
                </a:cubicBezTo>
                <a:cubicBezTo>
                  <a:pt x="3691" y="350"/>
                  <a:pt x="3679" y="345"/>
                  <a:pt x="3666" y="343"/>
                </a:cubicBezTo>
                <a:cubicBezTo>
                  <a:pt x="3653" y="341"/>
                  <a:pt x="3634" y="340"/>
                  <a:pt x="3610" y="340"/>
                </a:cubicBezTo>
                <a:cubicBezTo>
                  <a:pt x="3583" y="340"/>
                  <a:pt x="3556" y="340"/>
                  <a:pt x="3530" y="340"/>
                </a:cubicBezTo>
                <a:close/>
                <a:moveTo>
                  <a:pt x="3200" y="99"/>
                </a:moveTo>
                <a:cubicBezTo>
                  <a:pt x="3172" y="199"/>
                  <a:pt x="3145" y="298"/>
                  <a:pt x="3118" y="397"/>
                </a:cubicBezTo>
                <a:cubicBezTo>
                  <a:pt x="3173" y="397"/>
                  <a:pt x="3227" y="397"/>
                  <a:pt x="3282" y="397"/>
                </a:cubicBezTo>
                <a:cubicBezTo>
                  <a:pt x="3254" y="298"/>
                  <a:pt x="3227" y="199"/>
                  <a:pt x="3200" y="99"/>
                </a:cubicBezTo>
                <a:close/>
                <a:moveTo>
                  <a:pt x="1355" y="99"/>
                </a:moveTo>
                <a:cubicBezTo>
                  <a:pt x="1328" y="199"/>
                  <a:pt x="1301" y="298"/>
                  <a:pt x="1273" y="397"/>
                </a:cubicBezTo>
                <a:cubicBezTo>
                  <a:pt x="1328" y="397"/>
                  <a:pt x="1382" y="397"/>
                  <a:pt x="1437" y="397"/>
                </a:cubicBezTo>
                <a:cubicBezTo>
                  <a:pt x="1410" y="298"/>
                  <a:pt x="1382" y="199"/>
                  <a:pt x="1355" y="99"/>
                </a:cubicBezTo>
                <a:close/>
                <a:moveTo>
                  <a:pt x="1685" y="86"/>
                </a:moveTo>
                <a:cubicBezTo>
                  <a:pt x="1685" y="170"/>
                  <a:pt x="1685" y="254"/>
                  <a:pt x="1685" y="338"/>
                </a:cubicBezTo>
                <a:cubicBezTo>
                  <a:pt x="1701" y="338"/>
                  <a:pt x="1717" y="338"/>
                  <a:pt x="1733" y="338"/>
                </a:cubicBezTo>
                <a:cubicBezTo>
                  <a:pt x="1762" y="338"/>
                  <a:pt x="1785" y="335"/>
                  <a:pt x="1802" y="330"/>
                </a:cubicBezTo>
                <a:cubicBezTo>
                  <a:pt x="1820" y="324"/>
                  <a:pt x="1835" y="315"/>
                  <a:pt x="1846" y="300"/>
                </a:cubicBezTo>
                <a:cubicBezTo>
                  <a:pt x="1857" y="288"/>
                  <a:pt x="1864" y="274"/>
                  <a:pt x="1869" y="259"/>
                </a:cubicBezTo>
                <a:cubicBezTo>
                  <a:pt x="1874" y="244"/>
                  <a:pt x="1876" y="226"/>
                  <a:pt x="1876" y="206"/>
                </a:cubicBezTo>
                <a:cubicBezTo>
                  <a:pt x="1876" y="184"/>
                  <a:pt x="1873" y="165"/>
                  <a:pt x="1867" y="149"/>
                </a:cubicBezTo>
                <a:cubicBezTo>
                  <a:pt x="1860" y="133"/>
                  <a:pt x="1851" y="120"/>
                  <a:pt x="1838" y="110"/>
                </a:cubicBezTo>
                <a:cubicBezTo>
                  <a:pt x="1827" y="101"/>
                  <a:pt x="1814" y="95"/>
                  <a:pt x="1799" y="91"/>
                </a:cubicBezTo>
                <a:cubicBezTo>
                  <a:pt x="1784" y="88"/>
                  <a:pt x="1766" y="86"/>
                  <a:pt x="1744" y="86"/>
                </a:cubicBezTo>
                <a:cubicBezTo>
                  <a:pt x="1724" y="86"/>
                  <a:pt x="1705" y="86"/>
                  <a:pt x="1685" y="86"/>
                </a:cubicBezTo>
                <a:close/>
                <a:moveTo>
                  <a:pt x="3530" y="85"/>
                </a:moveTo>
                <a:cubicBezTo>
                  <a:pt x="3530" y="147"/>
                  <a:pt x="3530" y="209"/>
                  <a:pt x="3530" y="270"/>
                </a:cubicBezTo>
                <a:cubicBezTo>
                  <a:pt x="3556" y="270"/>
                  <a:pt x="3583" y="270"/>
                  <a:pt x="3610" y="270"/>
                </a:cubicBezTo>
                <a:cubicBezTo>
                  <a:pt x="3632" y="270"/>
                  <a:pt x="3648" y="269"/>
                  <a:pt x="3659" y="266"/>
                </a:cubicBezTo>
                <a:cubicBezTo>
                  <a:pt x="3669" y="264"/>
                  <a:pt x="3680" y="258"/>
                  <a:pt x="3691" y="249"/>
                </a:cubicBezTo>
                <a:cubicBezTo>
                  <a:pt x="3702" y="241"/>
                  <a:pt x="3709" y="231"/>
                  <a:pt x="3714" y="217"/>
                </a:cubicBezTo>
                <a:cubicBezTo>
                  <a:pt x="3719" y="204"/>
                  <a:pt x="3721" y="188"/>
                  <a:pt x="3721" y="168"/>
                </a:cubicBezTo>
                <a:cubicBezTo>
                  <a:pt x="3721" y="153"/>
                  <a:pt x="3719" y="140"/>
                  <a:pt x="3714" y="128"/>
                </a:cubicBezTo>
                <a:cubicBezTo>
                  <a:pt x="3710" y="117"/>
                  <a:pt x="3703" y="108"/>
                  <a:pt x="3694" y="102"/>
                </a:cubicBezTo>
                <a:cubicBezTo>
                  <a:pt x="3682" y="94"/>
                  <a:pt x="3670" y="90"/>
                  <a:pt x="3656" y="88"/>
                </a:cubicBezTo>
                <a:cubicBezTo>
                  <a:pt x="3642" y="86"/>
                  <a:pt x="3622" y="85"/>
                  <a:pt x="3597" y="85"/>
                </a:cubicBezTo>
                <a:cubicBezTo>
                  <a:pt x="3575" y="85"/>
                  <a:pt x="3552" y="85"/>
                  <a:pt x="3530" y="85"/>
                </a:cubicBezTo>
                <a:close/>
                <a:moveTo>
                  <a:pt x="705" y="73"/>
                </a:moveTo>
                <a:cubicBezTo>
                  <a:pt x="679" y="73"/>
                  <a:pt x="657" y="78"/>
                  <a:pt x="637" y="89"/>
                </a:cubicBezTo>
                <a:cubicBezTo>
                  <a:pt x="618" y="99"/>
                  <a:pt x="601" y="116"/>
                  <a:pt x="587" y="138"/>
                </a:cubicBezTo>
                <a:cubicBezTo>
                  <a:pt x="573" y="160"/>
                  <a:pt x="562" y="187"/>
                  <a:pt x="554" y="219"/>
                </a:cubicBezTo>
                <a:cubicBezTo>
                  <a:pt x="547" y="252"/>
                  <a:pt x="543" y="289"/>
                  <a:pt x="543" y="330"/>
                </a:cubicBezTo>
                <a:cubicBezTo>
                  <a:pt x="543" y="413"/>
                  <a:pt x="558" y="476"/>
                  <a:pt x="587" y="520"/>
                </a:cubicBezTo>
                <a:cubicBezTo>
                  <a:pt x="616" y="564"/>
                  <a:pt x="655" y="586"/>
                  <a:pt x="705" y="586"/>
                </a:cubicBezTo>
                <a:cubicBezTo>
                  <a:pt x="754" y="586"/>
                  <a:pt x="793" y="564"/>
                  <a:pt x="822" y="520"/>
                </a:cubicBezTo>
                <a:cubicBezTo>
                  <a:pt x="851" y="476"/>
                  <a:pt x="866" y="413"/>
                  <a:pt x="866" y="330"/>
                </a:cubicBezTo>
                <a:cubicBezTo>
                  <a:pt x="866" y="288"/>
                  <a:pt x="862" y="251"/>
                  <a:pt x="854" y="218"/>
                </a:cubicBezTo>
                <a:cubicBezTo>
                  <a:pt x="847" y="186"/>
                  <a:pt x="836" y="160"/>
                  <a:pt x="822" y="138"/>
                </a:cubicBezTo>
                <a:cubicBezTo>
                  <a:pt x="808" y="117"/>
                  <a:pt x="791" y="100"/>
                  <a:pt x="772" y="89"/>
                </a:cubicBezTo>
                <a:cubicBezTo>
                  <a:pt x="752" y="78"/>
                  <a:pt x="729" y="73"/>
                  <a:pt x="705" y="73"/>
                </a:cubicBezTo>
                <a:close/>
                <a:moveTo>
                  <a:pt x="4228" y="14"/>
                </a:moveTo>
                <a:cubicBezTo>
                  <a:pt x="4338" y="14"/>
                  <a:pt x="4449" y="14"/>
                  <a:pt x="4560" y="14"/>
                </a:cubicBezTo>
                <a:cubicBezTo>
                  <a:pt x="4560" y="38"/>
                  <a:pt x="4560" y="63"/>
                  <a:pt x="4560" y="88"/>
                </a:cubicBezTo>
                <a:cubicBezTo>
                  <a:pt x="4472" y="88"/>
                  <a:pt x="4385" y="88"/>
                  <a:pt x="4298" y="88"/>
                </a:cubicBezTo>
                <a:cubicBezTo>
                  <a:pt x="4298" y="146"/>
                  <a:pt x="4298" y="204"/>
                  <a:pt x="4298" y="261"/>
                </a:cubicBezTo>
                <a:cubicBezTo>
                  <a:pt x="4379" y="261"/>
                  <a:pt x="4461" y="261"/>
                  <a:pt x="4542" y="261"/>
                </a:cubicBezTo>
                <a:cubicBezTo>
                  <a:pt x="4542" y="286"/>
                  <a:pt x="4542" y="311"/>
                  <a:pt x="4542" y="336"/>
                </a:cubicBezTo>
                <a:cubicBezTo>
                  <a:pt x="4461" y="336"/>
                  <a:pt x="4379" y="336"/>
                  <a:pt x="4298" y="336"/>
                </a:cubicBezTo>
                <a:cubicBezTo>
                  <a:pt x="4298" y="414"/>
                  <a:pt x="4298" y="492"/>
                  <a:pt x="4298" y="571"/>
                </a:cubicBezTo>
                <a:cubicBezTo>
                  <a:pt x="4385" y="571"/>
                  <a:pt x="4472" y="571"/>
                  <a:pt x="4560" y="571"/>
                </a:cubicBezTo>
                <a:cubicBezTo>
                  <a:pt x="4560" y="596"/>
                  <a:pt x="4560" y="620"/>
                  <a:pt x="4560" y="645"/>
                </a:cubicBezTo>
                <a:cubicBezTo>
                  <a:pt x="4449" y="645"/>
                  <a:pt x="4338" y="645"/>
                  <a:pt x="4228" y="645"/>
                </a:cubicBezTo>
                <a:cubicBezTo>
                  <a:pt x="4228" y="435"/>
                  <a:pt x="4228" y="224"/>
                  <a:pt x="4228" y="14"/>
                </a:cubicBezTo>
                <a:close/>
                <a:moveTo>
                  <a:pt x="3882" y="14"/>
                </a:moveTo>
                <a:cubicBezTo>
                  <a:pt x="3905" y="14"/>
                  <a:pt x="3929" y="14"/>
                  <a:pt x="3952" y="14"/>
                </a:cubicBezTo>
                <a:cubicBezTo>
                  <a:pt x="3952" y="199"/>
                  <a:pt x="3952" y="385"/>
                  <a:pt x="3952" y="571"/>
                </a:cubicBezTo>
                <a:cubicBezTo>
                  <a:pt x="4031" y="571"/>
                  <a:pt x="4110" y="571"/>
                  <a:pt x="4189" y="571"/>
                </a:cubicBezTo>
                <a:cubicBezTo>
                  <a:pt x="4189" y="596"/>
                  <a:pt x="4189" y="620"/>
                  <a:pt x="4189" y="645"/>
                </a:cubicBezTo>
                <a:cubicBezTo>
                  <a:pt x="4087" y="645"/>
                  <a:pt x="3984" y="645"/>
                  <a:pt x="3882" y="645"/>
                </a:cubicBezTo>
                <a:cubicBezTo>
                  <a:pt x="3882" y="435"/>
                  <a:pt x="3882" y="224"/>
                  <a:pt x="3882" y="14"/>
                </a:cubicBezTo>
                <a:close/>
                <a:moveTo>
                  <a:pt x="3459" y="14"/>
                </a:moveTo>
                <a:cubicBezTo>
                  <a:pt x="3506" y="14"/>
                  <a:pt x="3553" y="14"/>
                  <a:pt x="3600" y="14"/>
                </a:cubicBezTo>
                <a:cubicBezTo>
                  <a:pt x="3638" y="14"/>
                  <a:pt x="3666" y="15"/>
                  <a:pt x="3685" y="18"/>
                </a:cubicBezTo>
                <a:cubicBezTo>
                  <a:pt x="3704" y="21"/>
                  <a:pt x="3722" y="28"/>
                  <a:pt x="3739" y="39"/>
                </a:cubicBezTo>
                <a:cubicBezTo>
                  <a:pt x="3758" y="51"/>
                  <a:pt x="3772" y="67"/>
                  <a:pt x="3781" y="87"/>
                </a:cubicBezTo>
                <a:cubicBezTo>
                  <a:pt x="3790" y="106"/>
                  <a:pt x="3794" y="130"/>
                  <a:pt x="3794" y="156"/>
                </a:cubicBezTo>
                <a:cubicBezTo>
                  <a:pt x="3794" y="186"/>
                  <a:pt x="3788" y="212"/>
                  <a:pt x="3774" y="236"/>
                </a:cubicBezTo>
                <a:cubicBezTo>
                  <a:pt x="3761" y="259"/>
                  <a:pt x="3743" y="278"/>
                  <a:pt x="3720" y="291"/>
                </a:cubicBezTo>
                <a:cubicBezTo>
                  <a:pt x="3720" y="292"/>
                  <a:pt x="3720" y="293"/>
                  <a:pt x="3720" y="294"/>
                </a:cubicBezTo>
                <a:cubicBezTo>
                  <a:pt x="3751" y="305"/>
                  <a:pt x="3776" y="323"/>
                  <a:pt x="3793" y="350"/>
                </a:cubicBezTo>
                <a:cubicBezTo>
                  <a:pt x="3810" y="377"/>
                  <a:pt x="3819" y="411"/>
                  <a:pt x="3819" y="451"/>
                </a:cubicBezTo>
                <a:cubicBezTo>
                  <a:pt x="3819" y="483"/>
                  <a:pt x="3814" y="511"/>
                  <a:pt x="3804" y="535"/>
                </a:cubicBezTo>
                <a:cubicBezTo>
                  <a:pt x="3794" y="559"/>
                  <a:pt x="3781" y="578"/>
                  <a:pt x="3764" y="594"/>
                </a:cubicBezTo>
                <a:cubicBezTo>
                  <a:pt x="3744" y="613"/>
                  <a:pt x="3723" y="626"/>
                  <a:pt x="3700" y="634"/>
                </a:cubicBezTo>
                <a:cubicBezTo>
                  <a:pt x="3677" y="641"/>
                  <a:pt x="3647" y="645"/>
                  <a:pt x="3611" y="645"/>
                </a:cubicBezTo>
                <a:cubicBezTo>
                  <a:pt x="3561" y="645"/>
                  <a:pt x="3510" y="645"/>
                  <a:pt x="3459" y="645"/>
                </a:cubicBezTo>
                <a:cubicBezTo>
                  <a:pt x="3459" y="435"/>
                  <a:pt x="3459" y="224"/>
                  <a:pt x="3459" y="14"/>
                </a:cubicBezTo>
                <a:close/>
                <a:moveTo>
                  <a:pt x="3158" y="14"/>
                </a:moveTo>
                <a:cubicBezTo>
                  <a:pt x="3187" y="14"/>
                  <a:pt x="3216" y="14"/>
                  <a:pt x="3245" y="14"/>
                </a:cubicBezTo>
                <a:cubicBezTo>
                  <a:pt x="3305" y="224"/>
                  <a:pt x="3364" y="435"/>
                  <a:pt x="3424" y="645"/>
                </a:cubicBezTo>
                <a:cubicBezTo>
                  <a:pt x="3399" y="645"/>
                  <a:pt x="3374" y="645"/>
                  <a:pt x="3349" y="645"/>
                </a:cubicBezTo>
                <a:cubicBezTo>
                  <a:pt x="3333" y="586"/>
                  <a:pt x="3317" y="528"/>
                  <a:pt x="3301" y="469"/>
                </a:cubicBezTo>
                <a:cubicBezTo>
                  <a:pt x="3234" y="469"/>
                  <a:pt x="3166" y="469"/>
                  <a:pt x="3098" y="469"/>
                </a:cubicBezTo>
                <a:cubicBezTo>
                  <a:pt x="3082" y="528"/>
                  <a:pt x="3066" y="586"/>
                  <a:pt x="3050" y="645"/>
                </a:cubicBezTo>
                <a:cubicBezTo>
                  <a:pt x="3026" y="645"/>
                  <a:pt x="3003" y="645"/>
                  <a:pt x="2979" y="645"/>
                </a:cubicBezTo>
                <a:cubicBezTo>
                  <a:pt x="3039" y="435"/>
                  <a:pt x="3098" y="224"/>
                  <a:pt x="3158" y="14"/>
                </a:cubicBezTo>
                <a:close/>
                <a:moveTo>
                  <a:pt x="2324" y="14"/>
                </a:moveTo>
                <a:cubicBezTo>
                  <a:pt x="2393" y="14"/>
                  <a:pt x="2461" y="14"/>
                  <a:pt x="2530" y="14"/>
                </a:cubicBezTo>
                <a:cubicBezTo>
                  <a:pt x="2530" y="35"/>
                  <a:pt x="2530" y="57"/>
                  <a:pt x="2530" y="78"/>
                </a:cubicBezTo>
                <a:cubicBezTo>
                  <a:pt x="2507" y="78"/>
                  <a:pt x="2485" y="78"/>
                  <a:pt x="2462" y="78"/>
                </a:cubicBezTo>
                <a:cubicBezTo>
                  <a:pt x="2462" y="246"/>
                  <a:pt x="2462" y="413"/>
                  <a:pt x="2462" y="581"/>
                </a:cubicBezTo>
                <a:cubicBezTo>
                  <a:pt x="2485" y="581"/>
                  <a:pt x="2507" y="581"/>
                  <a:pt x="2530" y="581"/>
                </a:cubicBezTo>
                <a:cubicBezTo>
                  <a:pt x="2530" y="602"/>
                  <a:pt x="2530" y="624"/>
                  <a:pt x="2530" y="645"/>
                </a:cubicBezTo>
                <a:cubicBezTo>
                  <a:pt x="2461" y="645"/>
                  <a:pt x="2393" y="645"/>
                  <a:pt x="2324" y="645"/>
                </a:cubicBezTo>
                <a:cubicBezTo>
                  <a:pt x="2324" y="624"/>
                  <a:pt x="2324" y="602"/>
                  <a:pt x="2324" y="581"/>
                </a:cubicBezTo>
                <a:cubicBezTo>
                  <a:pt x="2347" y="581"/>
                  <a:pt x="2369" y="581"/>
                  <a:pt x="2392" y="581"/>
                </a:cubicBezTo>
                <a:cubicBezTo>
                  <a:pt x="2392" y="413"/>
                  <a:pt x="2392" y="246"/>
                  <a:pt x="2392" y="78"/>
                </a:cubicBezTo>
                <a:cubicBezTo>
                  <a:pt x="2369" y="78"/>
                  <a:pt x="2347" y="78"/>
                  <a:pt x="2324" y="78"/>
                </a:cubicBezTo>
                <a:cubicBezTo>
                  <a:pt x="2324" y="57"/>
                  <a:pt x="2324" y="35"/>
                  <a:pt x="2324" y="14"/>
                </a:cubicBezTo>
                <a:close/>
                <a:moveTo>
                  <a:pt x="1999" y="14"/>
                </a:moveTo>
                <a:cubicBezTo>
                  <a:pt x="2022" y="14"/>
                  <a:pt x="2046" y="14"/>
                  <a:pt x="2069" y="14"/>
                </a:cubicBezTo>
                <a:cubicBezTo>
                  <a:pt x="2069" y="199"/>
                  <a:pt x="2069" y="385"/>
                  <a:pt x="2069" y="571"/>
                </a:cubicBezTo>
                <a:cubicBezTo>
                  <a:pt x="2148" y="571"/>
                  <a:pt x="2227" y="571"/>
                  <a:pt x="2306" y="571"/>
                </a:cubicBezTo>
                <a:cubicBezTo>
                  <a:pt x="2306" y="596"/>
                  <a:pt x="2306" y="620"/>
                  <a:pt x="2306" y="645"/>
                </a:cubicBezTo>
                <a:cubicBezTo>
                  <a:pt x="2204" y="645"/>
                  <a:pt x="2101" y="645"/>
                  <a:pt x="1999" y="645"/>
                </a:cubicBezTo>
                <a:cubicBezTo>
                  <a:pt x="1999" y="435"/>
                  <a:pt x="1999" y="224"/>
                  <a:pt x="1999" y="14"/>
                </a:cubicBezTo>
                <a:close/>
                <a:moveTo>
                  <a:pt x="1614" y="14"/>
                </a:moveTo>
                <a:cubicBezTo>
                  <a:pt x="1659" y="14"/>
                  <a:pt x="1703" y="14"/>
                  <a:pt x="1748" y="14"/>
                </a:cubicBezTo>
                <a:cubicBezTo>
                  <a:pt x="1779" y="14"/>
                  <a:pt x="1806" y="17"/>
                  <a:pt x="1828" y="23"/>
                </a:cubicBezTo>
                <a:cubicBezTo>
                  <a:pt x="1850" y="29"/>
                  <a:pt x="1870" y="39"/>
                  <a:pt x="1886" y="53"/>
                </a:cubicBezTo>
                <a:cubicBezTo>
                  <a:pt x="1906" y="69"/>
                  <a:pt x="1922" y="90"/>
                  <a:pt x="1933" y="114"/>
                </a:cubicBezTo>
                <a:cubicBezTo>
                  <a:pt x="1944" y="139"/>
                  <a:pt x="1950" y="169"/>
                  <a:pt x="1950" y="204"/>
                </a:cubicBezTo>
                <a:cubicBezTo>
                  <a:pt x="1950" y="232"/>
                  <a:pt x="1945" y="257"/>
                  <a:pt x="1937" y="282"/>
                </a:cubicBezTo>
                <a:cubicBezTo>
                  <a:pt x="1929" y="306"/>
                  <a:pt x="1918" y="327"/>
                  <a:pt x="1903" y="344"/>
                </a:cubicBezTo>
                <a:cubicBezTo>
                  <a:pt x="1885" y="366"/>
                  <a:pt x="1863" y="382"/>
                  <a:pt x="1839" y="393"/>
                </a:cubicBezTo>
                <a:cubicBezTo>
                  <a:pt x="1814" y="404"/>
                  <a:pt x="1783" y="410"/>
                  <a:pt x="1745" y="410"/>
                </a:cubicBezTo>
                <a:cubicBezTo>
                  <a:pt x="1725" y="410"/>
                  <a:pt x="1705" y="410"/>
                  <a:pt x="1685" y="410"/>
                </a:cubicBezTo>
                <a:cubicBezTo>
                  <a:pt x="1685" y="488"/>
                  <a:pt x="1685" y="567"/>
                  <a:pt x="1685" y="645"/>
                </a:cubicBezTo>
                <a:cubicBezTo>
                  <a:pt x="1662" y="645"/>
                  <a:pt x="1638" y="645"/>
                  <a:pt x="1614" y="645"/>
                </a:cubicBezTo>
                <a:cubicBezTo>
                  <a:pt x="1614" y="435"/>
                  <a:pt x="1614" y="224"/>
                  <a:pt x="1614" y="14"/>
                </a:cubicBezTo>
                <a:close/>
                <a:moveTo>
                  <a:pt x="1313" y="14"/>
                </a:moveTo>
                <a:cubicBezTo>
                  <a:pt x="1342" y="14"/>
                  <a:pt x="1371" y="14"/>
                  <a:pt x="1400" y="14"/>
                </a:cubicBezTo>
                <a:cubicBezTo>
                  <a:pt x="1460" y="224"/>
                  <a:pt x="1520" y="435"/>
                  <a:pt x="1579" y="645"/>
                </a:cubicBezTo>
                <a:cubicBezTo>
                  <a:pt x="1554" y="645"/>
                  <a:pt x="1530" y="645"/>
                  <a:pt x="1505" y="645"/>
                </a:cubicBezTo>
                <a:cubicBezTo>
                  <a:pt x="1489" y="586"/>
                  <a:pt x="1473" y="528"/>
                  <a:pt x="1457" y="469"/>
                </a:cubicBezTo>
                <a:cubicBezTo>
                  <a:pt x="1389" y="469"/>
                  <a:pt x="1321" y="469"/>
                  <a:pt x="1254" y="469"/>
                </a:cubicBezTo>
                <a:cubicBezTo>
                  <a:pt x="1238" y="528"/>
                  <a:pt x="1222" y="586"/>
                  <a:pt x="1206" y="645"/>
                </a:cubicBezTo>
                <a:cubicBezTo>
                  <a:pt x="1182" y="645"/>
                  <a:pt x="1158" y="645"/>
                  <a:pt x="1134" y="645"/>
                </a:cubicBezTo>
                <a:cubicBezTo>
                  <a:pt x="1194" y="435"/>
                  <a:pt x="1254" y="224"/>
                  <a:pt x="1313" y="14"/>
                </a:cubicBezTo>
                <a:close/>
                <a:moveTo>
                  <a:pt x="0" y="14"/>
                </a:moveTo>
                <a:cubicBezTo>
                  <a:pt x="34" y="14"/>
                  <a:pt x="67" y="14"/>
                  <a:pt x="101" y="14"/>
                </a:cubicBezTo>
                <a:cubicBezTo>
                  <a:pt x="172" y="180"/>
                  <a:pt x="243" y="347"/>
                  <a:pt x="314" y="514"/>
                </a:cubicBezTo>
                <a:cubicBezTo>
                  <a:pt x="314" y="347"/>
                  <a:pt x="314" y="180"/>
                  <a:pt x="314" y="14"/>
                </a:cubicBezTo>
                <a:cubicBezTo>
                  <a:pt x="336" y="14"/>
                  <a:pt x="358" y="14"/>
                  <a:pt x="380" y="14"/>
                </a:cubicBezTo>
                <a:cubicBezTo>
                  <a:pt x="380" y="224"/>
                  <a:pt x="380" y="435"/>
                  <a:pt x="380" y="645"/>
                </a:cubicBezTo>
                <a:cubicBezTo>
                  <a:pt x="354" y="645"/>
                  <a:pt x="327" y="645"/>
                  <a:pt x="301" y="645"/>
                </a:cubicBezTo>
                <a:cubicBezTo>
                  <a:pt x="223" y="464"/>
                  <a:pt x="145" y="282"/>
                  <a:pt x="66" y="101"/>
                </a:cubicBezTo>
                <a:cubicBezTo>
                  <a:pt x="66" y="282"/>
                  <a:pt x="66" y="464"/>
                  <a:pt x="66" y="645"/>
                </a:cubicBezTo>
                <a:cubicBezTo>
                  <a:pt x="44" y="645"/>
                  <a:pt x="22" y="645"/>
                  <a:pt x="0" y="645"/>
                </a:cubicBezTo>
                <a:cubicBezTo>
                  <a:pt x="0" y="435"/>
                  <a:pt x="0" y="224"/>
                  <a:pt x="0" y="14"/>
                </a:cubicBezTo>
                <a:close/>
                <a:moveTo>
                  <a:pt x="2822" y="2"/>
                </a:moveTo>
                <a:cubicBezTo>
                  <a:pt x="2840" y="2"/>
                  <a:pt x="2857" y="4"/>
                  <a:pt x="2872" y="7"/>
                </a:cubicBezTo>
                <a:cubicBezTo>
                  <a:pt x="2888" y="10"/>
                  <a:pt x="2902" y="14"/>
                  <a:pt x="2916" y="19"/>
                </a:cubicBezTo>
                <a:cubicBezTo>
                  <a:pt x="2927" y="23"/>
                  <a:pt x="2939" y="28"/>
                  <a:pt x="2951" y="35"/>
                </a:cubicBezTo>
                <a:cubicBezTo>
                  <a:pt x="2963" y="41"/>
                  <a:pt x="2975" y="48"/>
                  <a:pt x="2986" y="56"/>
                </a:cubicBezTo>
                <a:cubicBezTo>
                  <a:pt x="2986" y="89"/>
                  <a:pt x="2986" y="123"/>
                  <a:pt x="2986" y="157"/>
                </a:cubicBezTo>
                <a:cubicBezTo>
                  <a:pt x="2984" y="157"/>
                  <a:pt x="2982" y="157"/>
                  <a:pt x="2980" y="157"/>
                </a:cubicBezTo>
                <a:cubicBezTo>
                  <a:pt x="2974" y="150"/>
                  <a:pt x="2966" y="142"/>
                  <a:pt x="2957" y="132"/>
                </a:cubicBezTo>
                <a:cubicBezTo>
                  <a:pt x="2947" y="123"/>
                  <a:pt x="2935" y="113"/>
                  <a:pt x="2921" y="104"/>
                </a:cubicBezTo>
                <a:cubicBezTo>
                  <a:pt x="2907" y="95"/>
                  <a:pt x="2893" y="88"/>
                  <a:pt x="2877" y="82"/>
                </a:cubicBezTo>
                <a:cubicBezTo>
                  <a:pt x="2861" y="77"/>
                  <a:pt x="2842" y="74"/>
                  <a:pt x="2821" y="74"/>
                </a:cubicBezTo>
                <a:cubicBezTo>
                  <a:pt x="2799" y="74"/>
                  <a:pt x="2778" y="79"/>
                  <a:pt x="2757" y="90"/>
                </a:cubicBezTo>
                <a:cubicBezTo>
                  <a:pt x="2737" y="101"/>
                  <a:pt x="2719" y="118"/>
                  <a:pt x="2704" y="139"/>
                </a:cubicBezTo>
                <a:cubicBezTo>
                  <a:pt x="2689" y="161"/>
                  <a:pt x="2678" y="188"/>
                  <a:pt x="2669" y="220"/>
                </a:cubicBezTo>
                <a:cubicBezTo>
                  <a:pt x="2661" y="253"/>
                  <a:pt x="2657" y="289"/>
                  <a:pt x="2657" y="330"/>
                </a:cubicBezTo>
                <a:cubicBezTo>
                  <a:pt x="2657" y="373"/>
                  <a:pt x="2661" y="411"/>
                  <a:pt x="2670" y="442"/>
                </a:cubicBezTo>
                <a:cubicBezTo>
                  <a:pt x="2679" y="473"/>
                  <a:pt x="2691" y="499"/>
                  <a:pt x="2706" y="521"/>
                </a:cubicBezTo>
                <a:cubicBezTo>
                  <a:pt x="2721" y="542"/>
                  <a:pt x="2738" y="558"/>
                  <a:pt x="2758" y="568"/>
                </a:cubicBezTo>
                <a:cubicBezTo>
                  <a:pt x="2778" y="579"/>
                  <a:pt x="2799" y="584"/>
                  <a:pt x="2821" y="584"/>
                </a:cubicBezTo>
                <a:cubicBezTo>
                  <a:pt x="2842" y="584"/>
                  <a:pt x="2861" y="581"/>
                  <a:pt x="2878" y="575"/>
                </a:cubicBezTo>
                <a:cubicBezTo>
                  <a:pt x="2896" y="569"/>
                  <a:pt x="2911" y="562"/>
                  <a:pt x="2925" y="553"/>
                </a:cubicBezTo>
                <a:cubicBezTo>
                  <a:pt x="2938" y="544"/>
                  <a:pt x="2949" y="535"/>
                  <a:pt x="2958" y="526"/>
                </a:cubicBezTo>
                <a:cubicBezTo>
                  <a:pt x="2968" y="517"/>
                  <a:pt x="2975" y="509"/>
                  <a:pt x="2981" y="502"/>
                </a:cubicBezTo>
                <a:cubicBezTo>
                  <a:pt x="2983" y="502"/>
                  <a:pt x="2984" y="502"/>
                  <a:pt x="2986" y="502"/>
                </a:cubicBezTo>
                <a:cubicBezTo>
                  <a:pt x="2986" y="536"/>
                  <a:pt x="2986" y="569"/>
                  <a:pt x="2986" y="602"/>
                </a:cubicBezTo>
                <a:cubicBezTo>
                  <a:pt x="2975" y="609"/>
                  <a:pt x="2964" y="615"/>
                  <a:pt x="2953" y="621"/>
                </a:cubicBezTo>
                <a:cubicBezTo>
                  <a:pt x="2943" y="627"/>
                  <a:pt x="2930" y="633"/>
                  <a:pt x="2916" y="639"/>
                </a:cubicBezTo>
                <a:cubicBezTo>
                  <a:pt x="2900" y="644"/>
                  <a:pt x="2886" y="649"/>
                  <a:pt x="2873" y="652"/>
                </a:cubicBezTo>
                <a:cubicBezTo>
                  <a:pt x="2859" y="655"/>
                  <a:pt x="2842" y="657"/>
                  <a:pt x="2821" y="657"/>
                </a:cubicBezTo>
                <a:cubicBezTo>
                  <a:pt x="2786" y="657"/>
                  <a:pt x="2755" y="650"/>
                  <a:pt x="2725" y="636"/>
                </a:cubicBezTo>
                <a:cubicBezTo>
                  <a:pt x="2696" y="622"/>
                  <a:pt x="2671" y="601"/>
                  <a:pt x="2650" y="574"/>
                </a:cubicBezTo>
                <a:cubicBezTo>
                  <a:pt x="2629" y="547"/>
                  <a:pt x="2612" y="512"/>
                  <a:pt x="2601" y="471"/>
                </a:cubicBezTo>
                <a:cubicBezTo>
                  <a:pt x="2589" y="430"/>
                  <a:pt x="2583" y="383"/>
                  <a:pt x="2583" y="330"/>
                </a:cubicBezTo>
                <a:cubicBezTo>
                  <a:pt x="2583" y="277"/>
                  <a:pt x="2589" y="231"/>
                  <a:pt x="2600" y="192"/>
                </a:cubicBezTo>
                <a:cubicBezTo>
                  <a:pt x="2612" y="152"/>
                  <a:pt x="2628" y="118"/>
                  <a:pt x="2650" y="89"/>
                </a:cubicBezTo>
                <a:cubicBezTo>
                  <a:pt x="2671" y="61"/>
                  <a:pt x="2696" y="39"/>
                  <a:pt x="2725" y="24"/>
                </a:cubicBezTo>
                <a:cubicBezTo>
                  <a:pt x="2754" y="10"/>
                  <a:pt x="2786" y="2"/>
                  <a:pt x="2822" y="2"/>
                </a:cubicBezTo>
                <a:close/>
                <a:moveTo>
                  <a:pt x="704" y="0"/>
                </a:moveTo>
                <a:cubicBezTo>
                  <a:pt x="740" y="0"/>
                  <a:pt x="773" y="8"/>
                  <a:pt x="802" y="23"/>
                </a:cubicBezTo>
                <a:cubicBezTo>
                  <a:pt x="831" y="38"/>
                  <a:pt x="855" y="59"/>
                  <a:pt x="875" y="86"/>
                </a:cubicBezTo>
                <a:cubicBezTo>
                  <a:pt x="896" y="114"/>
                  <a:pt x="911" y="148"/>
                  <a:pt x="922" y="189"/>
                </a:cubicBezTo>
                <a:cubicBezTo>
                  <a:pt x="934" y="230"/>
                  <a:pt x="939" y="277"/>
                  <a:pt x="939" y="330"/>
                </a:cubicBezTo>
                <a:cubicBezTo>
                  <a:pt x="939" y="381"/>
                  <a:pt x="934" y="427"/>
                  <a:pt x="923" y="468"/>
                </a:cubicBezTo>
                <a:cubicBezTo>
                  <a:pt x="912" y="510"/>
                  <a:pt x="896" y="544"/>
                  <a:pt x="875" y="572"/>
                </a:cubicBezTo>
                <a:cubicBezTo>
                  <a:pt x="854" y="602"/>
                  <a:pt x="829" y="623"/>
                  <a:pt x="800" y="637"/>
                </a:cubicBezTo>
                <a:cubicBezTo>
                  <a:pt x="771" y="651"/>
                  <a:pt x="739" y="658"/>
                  <a:pt x="704" y="658"/>
                </a:cubicBezTo>
                <a:cubicBezTo>
                  <a:pt x="668" y="658"/>
                  <a:pt x="636" y="651"/>
                  <a:pt x="607" y="637"/>
                </a:cubicBezTo>
                <a:cubicBezTo>
                  <a:pt x="579" y="622"/>
                  <a:pt x="554" y="601"/>
                  <a:pt x="533" y="572"/>
                </a:cubicBezTo>
                <a:cubicBezTo>
                  <a:pt x="513" y="544"/>
                  <a:pt x="497" y="510"/>
                  <a:pt x="486" y="469"/>
                </a:cubicBezTo>
                <a:cubicBezTo>
                  <a:pt x="475" y="428"/>
                  <a:pt x="470" y="381"/>
                  <a:pt x="470" y="330"/>
                </a:cubicBezTo>
                <a:cubicBezTo>
                  <a:pt x="470" y="276"/>
                  <a:pt x="475" y="230"/>
                  <a:pt x="486" y="190"/>
                </a:cubicBezTo>
                <a:cubicBezTo>
                  <a:pt x="497" y="149"/>
                  <a:pt x="513" y="115"/>
                  <a:pt x="534" y="86"/>
                </a:cubicBezTo>
                <a:cubicBezTo>
                  <a:pt x="554" y="58"/>
                  <a:pt x="579" y="37"/>
                  <a:pt x="608" y="22"/>
                </a:cubicBezTo>
                <a:cubicBezTo>
                  <a:pt x="636" y="8"/>
                  <a:pt x="669" y="0"/>
                  <a:pt x="704" y="0"/>
                </a:cubicBezTo>
                <a:close/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21</xdr:row>
      <xdr:rowOff>57150</xdr:rowOff>
    </xdr:from>
    <xdr:to>
      <xdr:col>8</xdr:col>
      <xdr:colOff>276225</xdr:colOff>
      <xdr:row>24</xdr:row>
      <xdr:rowOff>114300</xdr:rowOff>
    </xdr:to>
    <xdr:sp macro="" textlink="">
      <xdr:nvSpPr>
        <xdr:cNvPr id="4508" name="Rectangle 412"/>
        <xdr:cNvSpPr>
          <a:spLocks noChangeArrowheads="1"/>
        </xdr:cNvSpPr>
      </xdr:nvSpPr>
      <xdr:spPr bwMode="auto">
        <a:xfrm>
          <a:off x="2686050" y="4057650"/>
          <a:ext cx="3686175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19</xdr:row>
      <xdr:rowOff>171450</xdr:rowOff>
    </xdr:to>
    <xdr:grpSp>
      <xdr:nvGrpSpPr>
        <xdr:cNvPr id="4191" name="Group 95"/>
        <xdr:cNvGrpSpPr>
          <a:grpSpLocks noChangeAspect="1"/>
        </xdr:cNvGrpSpPr>
      </xdr:nvGrpSpPr>
      <xdr:grpSpPr bwMode="auto">
        <a:xfrm>
          <a:off x="762000" y="190500"/>
          <a:ext cx="6781800" cy="3600450"/>
          <a:chOff x="0" y="0"/>
          <a:chExt cx="10682" cy="5667"/>
        </a:xfrm>
      </xdr:grpSpPr>
      <xdr:sp macro="" textlink="">
        <xdr:nvSpPr>
          <xdr:cNvPr id="4284" name="AutoShape 188"/>
          <xdr:cNvSpPr>
            <a:spLocks noChangeAspect="1" noChangeArrowheads="1" noTextEdit="1"/>
          </xdr:cNvSpPr>
        </xdr:nvSpPr>
        <xdr:spPr bwMode="auto">
          <a:xfrm>
            <a:off x="0" y="0"/>
            <a:ext cx="10682" cy="56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83" name="Rectangle 187"/>
          <xdr:cNvSpPr>
            <a:spLocks noChangeArrowheads="1"/>
          </xdr:cNvSpPr>
        </xdr:nvSpPr>
        <xdr:spPr bwMode="auto">
          <a:xfrm>
            <a:off x="2052" y="3181"/>
            <a:ext cx="5803" cy="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82" name="Rectangle 186"/>
          <xdr:cNvSpPr>
            <a:spLocks noChangeArrowheads="1"/>
          </xdr:cNvSpPr>
        </xdr:nvSpPr>
        <xdr:spPr bwMode="auto">
          <a:xfrm>
            <a:off x="0" y="4162"/>
            <a:ext cx="10682" cy="73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81" name="Rectangle 185"/>
          <xdr:cNvSpPr>
            <a:spLocks noChangeArrowheads="1"/>
          </xdr:cNvSpPr>
        </xdr:nvSpPr>
        <xdr:spPr bwMode="auto">
          <a:xfrm>
            <a:off x="8424" y="23"/>
            <a:ext cx="975" cy="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ANEXO E</a:t>
            </a:r>
          </a:p>
        </xdr:txBody>
      </xdr:sp>
      <xdr:sp macro="" textlink="">
        <xdr:nvSpPr>
          <xdr:cNvPr id="4280" name="Rectangle 184"/>
          <xdr:cNvSpPr>
            <a:spLocks noChangeArrowheads="1"/>
          </xdr:cNvSpPr>
        </xdr:nvSpPr>
        <xdr:spPr bwMode="auto">
          <a:xfrm>
            <a:off x="2497" y="2087"/>
            <a:ext cx="646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Saldo al</a:t>
            </a:r>
          </a:p>
        </xdr:txBody>
      </xdr:sp>
      <xdr:sp macro="" textlink="">
        <xdr:nvSpPr>
          <xdr:cNvPr id="4279" name="Rectangle 183"/>
          <xdr:cNvSpPr>
            <a:spLocks noChangeArrowheads="1"/>
          </xdr:cNvSpPr>
        </xdr:nvSpPr>
        <xdr:spPr bwMode="auto">
          <a:xfrm>
            <a:off x="2440" y="2281"/>
            <a:ext cx="777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Inicio del</a:t>
            </a:r>
          </a:p>
        </xdr:txBody>
      </xdr:sp>
      <xdr:sp macro="" textlink="">
        <xdr:nvSpPr>
          <xdr:cNvPr id="4278" name="Rectangle 182"/>
          <xdr:cNvSpPr>
            <a:spLocks noChangeArrowheads="1"/>
          </xdr:cNvSpPr>
        </xdr:nvSpPr>
        <xdr:spPr bwMode="auto">
          <a:xfrm>
            <a:off x="730" y="2497"/>
            <a:ext cx="603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RUBRO</a:t>
            </a:r>
          </a:p>
        </xdr:txBody>
      </xdr:sp>
      <xdr:sp macro="" textlink="">
        <xdr:nvSpPr>
          <xdr:cNvPr id="4277" name="Rectangle 181"/>
          <xdr:cNvSpPr>
            <a:spLocks noChangeArrowheads="1"/>
          </xdr:cNvSpPr>
        </xdr:nvSpPr>
        <xdr:spPr bwMode="auto">
          <a:xfrm>
            <a:off x="2440" y="2486"/>
            <a:ext cx="809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Ejercicio </a:t>
            </a:r>
          </a:p>
        </xdr:txBody>
      </xdr:sp>
      <xdr:sp macro="" textlink="">
        <xdr:nvSpPr>
          <xdr:cNvPr id="4276" name="Rectangle 180"/>
          <xdr:cNvSpPr>
            <a:spLocks noChangeArrowheads="1"/>
          </xdr:cNvSpPr>
        </xdr:nvSpPr>
        <xdr:spPr bwMode="auto">
          <a:xfrm>
            <a:off x="3853" y="2497"/>
            <a:ext cx="841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Aumentos</a:t>
            </a:r>
          </a:p>
        </xdr:txBody>
      </xdr:sp>
      <xdr:sp macro="" textlink="">
        <xdr:nvSpPr>
          <xdr:cNvPr id="4275" name="Rectangle 179"/>
          <xdr:cNvSpPr>
            <a:spLocks noChangeArrowheads="1"/>
          </xdr:cNvSpPr>
        </xdr:nvSpPr>
        <xdr:spPr bwMode="auto">
          <a:xfrm>
            <a:off x="5073" y="2497"/>
            <a:ext cx="1061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Disminución</a:t>
            </a:r>
          </a:p>
        </xdr:txBody>
      </xdr:sp>
      <xdr:sp macro="" textlink="">
        <xdr:nvSpPr>
          <xdr:cNvPr id="4274" name="Rectangle 178"/>
          <xdr:cNvSpPr>
            <a:spLocks noChangeArrowheads="1"/>
          </xdr:cNvSpPr>
        </xdr:nvSpPr>
        <xdr:spPr bwMode="auto">
          <a:xfrm>
            <a:off x="6612" y="2486"/>
            <a:ext cx="93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31.12.2019</a:t>
            </a:r>
          </a:p>
        </xdr:txBody>
      </xdr:sp>
      <xdr:sp macro="" textlink="">
        <xdr:nvSpPr>
          <xdr:cNvPr id="4273" name="Rectangle 177"/>
          <xdr:cNvSpPr>
            <a:spLocks noChangeArrowheads="1"/>
          </xdr:cNvSpPr>
        </xdr:nvSpPr>
        <xdr:spPr bwMode="auto">
          <a:xfrm>
            <a:off x="8174" y="2486"/>
            <a:ext cx="93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31.12.2018</a:t>
            </a:r>
          </a:p>
        </xdr:txBody>
      </xdr:sp>
      <xdr:sp macro="" textlink="">
        <xdr:nvSpPr>
          <xdr:cNvPr id="4272" name="Rectangle 176"/>
          <xdr:cNvSpPr>
            <a:spLocks noChangeArrowheads="1"/>
          </xdr:cNvSpPr>
        </xdr:nvSpPr>
        <xdr:spPr bwMode="auto">
          <a:xfrm>
            <a:off x="103" y="2965"/>
            <a:ext cx="873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Deducidas</a:t>
            </a:r>
          </a:p>
        </xdr:txBody>
      </xdr:sp>
      <xdr:sp macro="" textlink="">
        <xdr:nvSpPr>
          <xdr:cNvPr id="4271" name="Rectangle 175"/>
          <xdr:cNvSpPr>
            <a:spLocks noChangeArrowheads="1"/>
          </xdr:cNvSpPr>
        </xdr:nvSpPr>
        <xdr:spPr bwMode="auto">
          <a:xfrm>
            <a:off x="46" y="3204"/>
            <a:ext cx="908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del Activo </a:t>
            </a:r>
          </a:p>
        </xdr:txBody>
      </xdr:sp>
      <xdr:sp macro="" textlink="">
        <xdr:nvSpPr>
          <xdr:cNvPr id="4270" name="Rectangle 174"/>
          <xdr:cNvSpPr>
            <a:spLocks noChangeArrowheads="1"/>
          </xdr:cNvSpPr>
        </xdr:nvSpPr>
        <xdr:spPr bwMode="auto">
          <a:xfrm>
            <a:off x="4617" y="3216"/>
            <a:ext cx="145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69" name="Rectangle 173"/>
          <xdr:cNvSpPr>
            <a:spLocks noChangeArrowheads="1"/>
          </xdr:cNvSpPr>
        </xdr:nvSpPr>
        <xdr:spPr bwMode="auto">
          <a:xfrm>
            <a:off x="3694" y="3216"/>
            <a:ext cx="10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                           </a:t>
            </a:r>
          </a:p>
        </xdr:txBody>
      </xdr:sp>
      <xdr:sp macro="" textlink="">
        <xdr:nvSpPr>
          <xdr:cNvPr id="4268" name="Rectangle 172"/>
          <xdr:cNvSpPr>
            <a:spLocks noChangeArrowheads="1"/>
          </xdr:cNvSpPr>
        </xdr:nvSpPr>
        <xdr:spPr bwMode="auto">
          <a:xfrm>
            <a:off x="2440" y="3216"/>
            <a:ext cx="1074" cy="4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772.799.872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67" name="Rectangle 171"/>
          <xdr:cNvSpPr>
            <a:spLocks noChangeArrowheads="1"/>
          </xdr:cNvSpPr>
        </xdr:nvSpPr>
        <xdr:spPr bwMode="auto">
          <a:xfrm>
            <a:off x="5951" y="3216"/>
            <a:ext cx="145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66" name="Rectangle 170"/>
          <xdr:cNvSpPr>
            <a:spLocks noChangeArrowheads="1"/>
          </xdr:cNvSpPr>
        </xdr:nvSpPr>
        <xdr:spPr bwMode="auto">
          <a:xfrm>
            <a:off x="5027" y="3216"/>
            <a:ext cx="10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                           </a:t>
            </a:r>
          </a:p>
        </xdr:txBody>
      </xdr:sp>
      <xdr:sp macro="" textlink="">
        <xdr:nvSpPr>
          <xdr:cNvPr id="4265" name="Rectangle 169"/>
          <xdr:cNvSpPr>
            <a:spLocks noChangeArrowheads="1"/>
          </xdr:cNvSpPr>
        </xdr:nvSpPr>
        <xdr:spPr bwMode="auto">
          <a:xfrm>
            <a:off x="5192" y="3216"/>
            <a:ext cx="1078" cy="3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772.799.872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64" name="Rectangle 168"/>
          <xdr:cNvSpPr>
            <a:spLocks noChangeArrowheads="1"/>
          </xdr:cNvSpPr>
        </xdr:nvSpPr>
        <xdr:spPr bwMode="auto">
          <a:xfrm>
            <a:off x="6688" y="3176"/>
            <a:ext cx="1080" cy="2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758.363.176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63" name="Rectangle 167"/>
          <xdr:cNvSpPr>
            <a:spLocks noChangeArrowheads="1"/>
          </xdr:cNvSpPr>
        </xdr:nvSpPr>
        <xdr:spPr bwMode="auto">
          <a:xfrm>
            <a:off x="6361" y="3216"/>
            <a:ext cx="136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</a:t>
            </a:r>
          </a:p>
        </xdr:txBody>
      </xdr:sp>
      <xdr:sp macro="" textlink="">
        <xdr:nvSpPr>
          <xdr:cNvPr id="4262" name="Rectangle 166"/>
          <xdr:cNvSpPr>
            <a:spLocks noChangeArrowheads="1"/>
          </xdr:cNvSpPr>
        </xdr:nvSpPr>
        <xdr:spPr bwMode="auto">
          <a:xfrm>
            <a:off x="7524" y="3216"/>
            <a:ext cx="4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4261" name="Rectangle 165"/>
          <xdr:cNvSpPr>
            <a:spLocks noChangeArrowheads="1"/>
          </xdr:cNvSpPr>
        </xdr:nvSpPr>
        <xdr:spPr bwMode="auto">
          <a:xfrm>
            <a:off x="103" y="3694"/>
            <a:ext cx="436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Total</a:t>
            </a:r>
          </a:p>
        </xdr:txBody>
      </xdr:sp>
      <xdr:sp macro="" textlink="">
        <xdr:nvSpPr>
          <xdr:cNvPr id="4260" name="Rectangle 164"/>
          <xdr:cNvSpPr>
            <a:spLocks noChangeArrowheads="1"/>
          </xdr:cNvSpPr>
        </xdr:nvSpPr>
        <xdr:spPr bwMode="auto">
          <a:xfrm>
            <a:off x="8174" y="3181"/>
            <a:ext cx="1113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772.799.872</a:t>
            </a:r>
          </a:p>
        </xdr:txBody>
      </xdr:sp>
      <xdr:sp macro="" textlink="">
        <xdr:nvSpPr>
          <xdr:cNvPr id="4259" name="Rectangle 163"/>
          <xdr:cNvSpPr>
            <a:spLocks noChangeArrowheads="1"/>
          </xdr:cNvSpPr>
        </xdr:nvSpPr>
        <xdr:spPr bwMode="auto">
          <a:xfrm>
            <a:off x="2155" y="3706"/>
            <a:ext cx="12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</a:t>
            </a:r>
          </a:p>
        </xdr:txBody>
      </xdr:sp>
      <xdr:sp macro="" textlink="">
        <xdr:nvSpPr>
          <xdr:cNvPr id="4258" name="Rectangle 162"/>
          <xdr:cNvSpPr>
            <a:spLocks noChangeArrowheads="1"/>
          </xdr:cNvSpPr>
        </xdr:nvSpPr>
        <xdr:spPr bwMode="auto">
          <a:xfrm>
            <a:off x="2440" y="3672"/>
            <a:ext cx="1254" cy="2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772.799.872</a:t>
            </a:r>
            <a:endParaRPr lang="es-ES" sz="9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57" name="Rectangle 161"/>
          <xdr:cNvSpPr>
            <a:spLocks noChangeArrowheads="1"/>
          </xdr:cNvSpPr>
        </xdr:nvSpPr>
        <xdr:spPr bwMode="auto">
          <a:xfrm>
            <a:off x="4583" y="3706"/>
            <a:ext cx="145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56" name="Rectangle 160"/>
          <xdr:cNvSpPr>
            <a:spLocks noChangeArrowheads="1"/>
          </xdr:cNvSpPr>
        </xdr:nvSpPr>
        <xdr:spPr bwMode="auto">
          <a:xfrm>
            <a:off x="3728" y="3706"/>
            <a:ext cx="100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</a:t>
            </a:r>
          </a:p>
        </xdr:txBody>
      </xdr:sp>
      <xdr:sp macro="" textlink="">
        <xdr:nvSpPr>
          <xdr:cNvPr id="4255" name="Rectangle 159"/>
          <xdr:cNvSpPr>
            <a:spLocks noChangeArrowheads="1"/>
          </xdr:cNvSpPr>
        </xdr:nvSpPr>
        <xdr:spPr bwMode="auto">
          <a:xfrm>
            <a:off x="3768" y="3660"/>
            <a:ext cx="1082" cy="2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758.363.176</a:t>
            </a:r>
            <a:endParaRPr lang="es-ES" sz="9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54" name="Rectangle 158"/>
          <xdr:cNvSpPr>
            <a:spLocks noChangeArrowheads="1"/>
          </xdr:cNvSpPr>
        </xdr:nvSpPr>
        <xdr:spPr bwMode="auto">
          <a:xfrm>
            <a:off x="3853" y="3176"/>
            <a:ext cx="997" cy="6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758.363.176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53" name="Rectangle 157"/>
          <xdr:cNvSpPr>
            <a:spLocks noChangeArrowheads="1"/>
          </xdr:cNvSpPr>
        </xdr:nvSpPr>
        <xdr:spPr bwMode="auto">
          <a:xfrm>
            <a:off x="5062" y="3706"/>
            <a:ext cx="100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</a:t>
            </a:r>
          </a:p>
        </xdr:txBody>
      </xdr:sp>
      <xdr:sp macro="" textlink="">
        <xdr:nvSpPr>
          <xdr:cNvPr id="4252" name="Rectangle 156"/>
          <xdr:cNvSpPr>
            <a:spLocks noChangeArrowheads="1"/>
          </xdr:cNvSpPr>
        </xdr:nvSpPr>
        <xdr:spPr bwMode="auto">
          <a:xfrm>
            <a:off x="5102" y="3706"/>
            <a:ext cx="1023" cy="4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772.799.82</a:t>
            </a:r>
            <a:endParaRPr lang="es-ES" sz="9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4251" name="Rectangle 155"/>
          <xdr:cNvSpPr>
            <a:spLocks noChangeArrowheads="1"/>
          </xdr:cNvSpPr>
        </xdr:nvSpPr>
        <xdr:spPr bwMode="auto">
          <a:xfrm>
            <a:off x="7490" y="3706"/>
            <a:ext cx="61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4250" name="Rectangle 154"/>
          <xdr:cNvSpPr>
            <a:spLocks noChangeArrowheads="1"/>
          </xdr:cNvSpPr>
        </xdr:nvSpPr>
        <xdr:spPr bwMode="auto">
          <a:xfrm>
            <a:off x="6395" y="3706"/>
            <a:ext cx="12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</a:t>
            </a:r>
          </a:p>
        </xdr:txBody>
      </xdr:sp>
      <xdr:sp macro="" textlink="">
        <xdr:nvSpPr>
          <xdr:cNvPr id="4249" name="Rectangle 153"/>
          <xdr:cNvSpPr>
            <a:spLocks noChangeArrowheads="1"/>
          </xdr:cNvSpPr>
        </xdr:nvSpPr>
        <xdr:spPr bwMode="auto">
          <a:xfrm>
            <a:off x="6612" y="3660"/>
            <a:ext cx="1231" cy="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758.363.176</a:t>
            </a:r>
          </a:p>
        </xdr:txBody>
      </xdr:sp>
      <xdr:sp macro="" textlink="">
        <xdr:nvSpPr>
          <xdr:cNvPr id="4248" name="Rectangle 152"/>
          <xdr:cNvSpPr>
            <a:spLocks noChangeArrowheads="1"/>
          </xdr:cNvSpPr>
        </xdr:nvSpPr>
        <xdr:spPr bwMode="auto">
          <a:xfrm>
            <a:off x="8174" y="3706"/>
            <a:ext cx="1312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772.799.872</a:t>
            </a:r>
          </a:p>
        </xdr:txBody>
      </xdr:sp>
      <xdr:sp macro="" textlink="">
        <xdr:nvSpPr>
          <xdr:cNvPr id="4247" name="Rectangle 151"/>
          <xdr:cNvSpPr>
            <a:spLocks noChangeArrowheads="1"/>
          </xdr:cNvSpPr>
        </xdr:nvSpPr>
        <xdr:spPr bwMode="auto">
          <a:xfrm>
            <a:off x="7946" y="3706"/>
            <a:ext cx="12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</a:t>
            </a:r>
          </a:p>
        </xdr:txBody>
      </xdr:sp>
      <xdr:sp macro="" textlink="">
        <xdr:nvSpPr>
          <xdr:cNvPr id="4246" name="Rectangle 150"/>
          <xdr:cNvSpPr>
            <a:spLocks noChangeArrowheads="1"/>
          </xdr:cNvSpPr>
        </xdr:nvSpPr>
        <xdr:spPr bwMode="auto">
          <a:xfrm>
            <a:off x="8518" y="3660"/>
            <a:ext cx="562" cy="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4245" name="Rectangle 149"/>
          <xdr:cNvSpPr>
            <a:spLocks noChangeArrowheads="1"/>
          </xdr:cNvSpPr>
        </xdr:nvSpPr>
        <xdr:spPr bwMode="auto">
          <a:xfrm>
            <a:off x="103" y="4185"/>
            <a:ext cx="1006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Incluidas en</a:t>
            </a:r>
          </a:p>
        </xdr:txBody>
      </xdr:sp>
      <xdr:sp macro="" textlink="">
        <xdr:nvSpPr>
          <xdr:cNvPr id="4244" name="Rectangle 148"/>
          <xdr:cNvSpPr>
            <a:spLocks noChangeArrowheads="1"/>
          </xdr:cNvSpPr>
        </xdr:nvSpPr>
        <xdr:spPr bwMode="auto">
          <a:xfrm>
            <a:off x="46" y="4424"/>
            <a:ext cx="822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el Pasivo </a:t>
            </a:r>
          </a:p>
        </xdr:txBody>
      </xdr:sp>
      <xdr:sp macro="" textlink="">
        <xdr:nvSpPr>
          <xdr:cNvPr id="4243" name="Rectangle 147"/>
          <xdr:cNvSpPr>
            <a:spLocks noChangeArrowheads="1"/>
          </xdr:cNvSpPr>
        </xdr:nvSpPr>
        <xdr:spPr bwMode="auto">
          <a:xfrm>
            <a:off x="4617" y="4436"/>
            <a:ext cx="60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4242" name="Rectangle 146"/>
          <xdr:cNvSpPr>
            <a:spLocks noChangeArrowheads="1"/>
          </xdr:cNvSpPr>
        </xdr:nvSpPr>
        <xdr:spPr bwMode="auto">
          <a:xfrm>
            <a:off x="3694" y="4436"/>
            <a:ext cx="10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                           </a:t>
            </a:r>
          </a:p>
        </xdr:txBody>
      </xdr:sp>
      <xdr:sp macro="" textlink="">
        <xdr:nvSpPr>
          <xdr:cNvPr id="4241" name="Rectangle 145"/>
          <xdr:cNvSpPr>
            <a:spLocks noChangeArrowheads="1"/>
          </xdr:cNvSpPr>
        </xdr:nvSpPr>
        <xdr:spPr bwMode="auto">
          <a:xfrm>
            <a:off x="4617" y="4436"/>
            <a:ext cx="4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4240" name="Rectangle 144"/>
          <xdr:cNvSpPr>
            <a:spLocks noChangeArrowheads="1"/>
          </xdr:cNvSpPr>
        </xdr:nvSpPr>
        <xdr:spPr bwMode="auto">
          <a:xfrm>
            <a:off x="103" y="4914"/>
            <a:ext cx="436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Total</a:t>
            </a:r>
          </a:p>
        </xdr:txBody>
      </xdr:sp>
      <xdr:sp macro="" textlink="">
        <xdr:nvSpPr>
          <xdr:cNvPr id="4239" name="Rectangle 143"/>
          <xdr:cNvSpPr>
            <a:spLocks noChangeArrowheads="1"/>
          </xdr:cNvSpPr>
        </xdr:nvSpPr>
        <xdr:spPr bwMode="auto">
          <a:xfrm>
            <a:off x="3249" y="4926"/>
            <a:ext cx="145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38" name="Rectangle 142"/>
          <xdr:cNvSpPr>
            <a:spLocks noChangeArrowheads="1"/>
          </xdr:cNvSpPr>
        </xdr:nvSpPr>
        <xdr:spPr bwMode="auto">
          <a:xfrm>
            <a:off x="2155" y="4926"/>
            <a:ext cx="12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</a:t>
            </a:r>
          </a:p>
        </xdr:txBody>
      </xdr:sp>
      <xdr:sp macro="" textlink="">
        <xdr:nvSpPr>
          <xdr:cNvPr id="4237" name="Rectangle 141"/>
          <xdr:cNvSpPr>
            <a:spLocks noChangeArrowheads="1"/>
          </xdr:cNvSpPr>
        </xdr:nvSpPr>
        <xdr:spPr bwMode="auto">
          <a:xfrm>
            <a:off x="2497" y="5012"/>
            <a:ext cx="267" cy="18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36" name="Rectangle 140"/>
          <xdr:cNvSpPr>
            <a:spLocks noChangeArrowheads="1"/>
          </xdr:cNvSpPr>
        </xdr:nvSpPr>
        <xdr:spPr bwMode="auto">
          <a:xfrm>
            <a:off x="3705" y="4926"/>
            <a:ext cx="100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</a:t>
            </a:r>
          </a:p>
        </xdr:txBody>
      </xdr:sp>
      <xdr:sp macro="" textlink="">
        <xdr:nvSpPr>
          <xdr:cNvPr id="4235" name="Rectangle 139"/>
          <xdr:cNvSpPr>
            <a:spLocks noChangeArrowheads="1"/>
          </xdr:cNvSpPr>
        </xdr:nvSpPr>
        <xdr:spPr bwMode="auto">
          <a:xfrm>
            <a:off x="4560" y="4926"/>
            <a:ext cx="4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4234" name="Rectangle 138"/>
          <xdr:cNvSpPr>
            <a:spLocks noChangeArrowheads="1"/>
          </xdr:cNvSpPr>
        </xdr:nvSpPr>
        <xdr:spPr bwMode="auto">
          <a:xfrm>
            <a:off x="5917" y="4926"/>
            <a:ext cx="61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4233" name="Rectangle 137"/>
          <xdr:cNvSpPr>
            <a:spLocks noChangeArrowheads="1"/>
          </xdr:cNvSpPr>
        </xdr:nvSpPr>
        <xdr:spPr bwMode="auto">
          <a:xfrm>
            <a:off x="5039" y="4926"/>
            <a:ext cx="100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</a:t>
            </a:r>
          </a:p>
        </xdr:txBody>
      </xdr:sp>
      <xdr:sp macro="" textlink="">
        <xdr:nvSpPr>
          <xdr:cNvPr id="4232" name="Rectangle 136"/>
          <xdr:cNvSpPr>
            <a:spLocks noChangeArrowheads="1"/>
          </xdr:cNvSpPr>
        </xdr:nvSpPr>
        <xdr:spPr bwMode="auto">
          <a:xfrm>
            <a:off x="5894" y="4926"/>
            <a:ext cx="4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4231" name="Rectangle 135"/>
          <xdr:cNvSpPr>
            <a:spLocks noChangeArrowheads="1"/>
          </xdr:cNvSpPr>
        </xdr:nvSpPr>
        <xdr:spPr bwMode="auto">
          <a:xfrm>
            <a:off x="6996" y="4880"/>
            <a:ext cx="382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4230" name="Rectangle 134"/>
          <xdr:cNvSpPr>
            <a:spLocks noChangeArrowheads="1"/>
          </xdr:cNvSpPr>
        </xdr:nvSpPr>
        <xdr:spPr bwMode="auto">
          <a:xfrm>
            <a:off x="6373" y="4926"/>
            <a:ext cx="12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</a:t>
            </a:r>
          </a:p>
        </xdr:txBody>
      </xdr:sp>
      <xdr:sp macro="" textlink="">
        <xdr:nvSpPr>
          <xdr:cNvPr id="4229" name="Rectangle 133"/>
          <xdr:cNvSpPr>
            <a:spLocks noChangeArrowheads="1"/>
          </xdr:cNvSpPr>
        </xdr:nvSpPr>
        <xdr:spPr bwMode="auto">
          <a:xfrm flipH="1" flipV="1">
            <a:off x="7378" y="4708"/>
            <a:ext cx="89" cy="2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4228" name="Rectangle 132"/>
          <xdr:cNvSpPr>
            <a:spLocks noChangeArrowheads="1"/>
          </xdr:cNvSpPr>
        </xdr:nvSpPr>
        <xdr:spPr bwMode="auto">
          <a:xfrm>
            <a:off x="9040" y="4926"/>
            <a:ext cx="61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-</a:t>
            </a:r>
          </a:p>
        </xdr:txBody>
      </xdr:sp>
      <xdr:sp macro="" textlink="">
        <xdr:nvSpPr>
          <xdr:cNvPr id="4227" name="Rectangle 131"/>
          <xdr:cNvSpPr>
            <a:spLocks noChangeArrowheads="1"/>
          </xdr:cNvSpPr>
        </xdr:nvSpPr>
        <xdr:spPr bwMode="auto">
          <a:xfrm>
            <a:off x="7946" y="4926"/>
            <a:ext cx="128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</a:t>
            </a:r>
          </a:p>
        </xdr:txBody>
      </xdr:sp>
      <xdr:sp macro="" textlink="">
        <xdr:nvSpPr>
          <xdr:cNvPr id="4226" name="Rectangle 130"/>
          <xdr:cNvSpPr>
            <a:spLocks noChangeArrowheads="1"/>
          </xdr:cNvSpPr>
        </xdr:nvSpPr>
        <xdr:spPr bwMode="auto">
          <a:xfrm>
            <a:off x="9040" y="4926"/>
            <a:ext cx="40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4225" name="Rectangle 129"/>
          <xdr:cNvSpPr>
            <a:spLocks noChangeArrowheads="1"/>
          </xdr:cNvSpPr>
        </xdr:nvSpPr>
        <xdr:spPr bwMode="auto">
          <a:xfrm>
            <a:off x="821" y="349"/>
            <a:ext cx="6668" cy="2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                 BALANCE GENERAL </a:t>
            </a:r>
          </a:p>
        </xdr:txBody>
      </xdr:sp>
      <xdr:sp macro="" textlink="">
        <xdr:nvSpPr>
          <xdr:cNvPr id="4224" name="Rectangle 128"/>
          <xdr:cNvSpPr>
            <a:spLocks noChangeArrowheads="1"/>
          </xdr:cNvSpPr>
        </xdr:nvSpPr>
        <xdr:spPr bwMode="auto">
          <a:xfrm>
            <a:off x="1938" y="616"/>
            <a:ext cx="5700" cy="2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1° DE ENERO AL 31 DE DICIEMBRE DE 2019 y 2018</a:t>
            </a:r>
          </a:p>
        </xdr:txBody>
      </xdr:sp>
      <xdr:sp macro="" textlink="">
        <xdr:nvSpPr>
          <xdr:cNvPr id="4223" name="Rectangle 127"/>
          <xdr:cNvSpPr>
            <a:spLocks noChangeArrowheads="1"/>
          </xdr:cNvSpPr>
        </xdr:nvSpPr>
        <xdr:spPr bwMode="auto">
          <a:xfrm>
            <a:off x="3272" y="855"/>
            <a:ext cx="2895" cy="2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(Expresado en guaraníes)</a:t>
            </a:r>
          </a:p>
        </xdr:txBody>
      </xdr:sp>
      <xdr:sp macro="" textlink="">
        <xdr:nvSpPr>
          <xdr:cNvPr id="4222" name="Rectangle 126"/>
          <xdr:cNvSpPr>
            <a:spLocks noChangeArrowheads="1"/>
          </xdr:cNvSpPr>
        </xdr:nvSpPr>
        <xdr:spPr bwMode="auto">
          <a:xfrm>
            <a:off x="3967" y="1380"/>
            <a:ext cx="1494" cy="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PREVISIONES</a:t>
            </a:r>
          </a:p>
        </xdr:txBody>
      </xdr:sp>
      <xdr:sp macro="" textlink="">
        <xdr:nvSpPr>
          <xdr:cNvPr id="4221" name="Rectangle 125"/>
          <xdr:cNvSpPr>
            <a:spLocks noChangeArrowheads="1"/>
          </xdr:cNvSpPr>
        </xdr:nvSpPr>
        <xdr:spPr bwMode="auto">
          <a:xfrm>
            <a:off x="7228" y="2189"/>
            <a:ext cx="1214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1" i="0" u="none" strike="noStrike" baseline="0">
                <a:solidFill>
                  <a:srgbClr val="000000"/>
                </a:solidFill>
                <a:latin typeface="Cambria"/>
              </a:rPr>
              <a:t>Saldo al Cierre</a:t>
            </a:r>
          </a:p>
        </xdr:txBody>
      </xdr:sp>
      <xdr:sp macro="" textlink="">
        <xdr:nvSpPr>
          <xdr:cNvPr id="4220" name="Rectangle 124"/>
          <xdr:cNvSpPr>
            <a:spLocks noChangeArrowheads="1"/>
          </xdr:cNvSpPr>
        </xdr:nvSpPr>
        <xdr:spPr bwMode="auto">
          <a:xfrm>
            <a:off x="1721" y="5382"/>
            <a:ext cx="5806" cy="2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Cambria"/>
              </a:rPr>
              <a:t>Las notas y anexos que se adjuntan forman parte de los estados financieros</a:t>
            </a:r>
          </a:p>
        </xdr:txBody>
      </xdr:sp>
      <xdr:sp macro="" textlink="">
        <xdr:nvSpPr>
          <xdr:cNvPr id="4219" name="Line 123"/>
          <xdr:cNvSpPr>
            <a:spLocks noChangeShapeType="1"/>
          </xdr:cNvSpPr>
        </xdr:nvSpPr>
        <xdr:spPr bwMode="auto">
          <a:xfrm>
            <a:off x="0" y="2087"/>
            <a:ext cx="0" cy="3067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8" name="Rectangle 122"/>
          <xdr:cNvSpPr>
            <a:spLocks noChangeArrowheads="1"/>
          </xdr:cNvSpPr>
        </xdr:nvSpPr>
        <xdr:spPr bwMode="auto">
          <a:xfrm>
            <a:off x="0" y="2087"/>
            <a:ext cx="11" cy="306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17" name="Line 121"/>
          <xdr:cNvSpPr>
            <a:spLocks noChangeShapeType="1"/>
          </xdr:cNvSpPr>
        </xdr:nvSpPr>
        <xdr:spPr bwMode="auto">
          <a:xfrm>
            <a:off x="2052" y="2098"/>
            <a:ext cx="0" cy="305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6" name="Rectangle 120"/>
          <xdr:cNvSpPr>
            <a:spLocks noChangeArrowheads="1"/>
          </xdr:cNvSpPr>
        </xdr:nvSpPr>
        <xdr:spPr bwMode="auto">
          <a:xfrm>
            <a:off x="2052" y="2098"/>
            <a:ext cx="11" cy="30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15" name="Line 119"/>
          <xdr:cNvSpPr>
            <a:spLocks noChangeShapeType="1"/>
          </xdr:cNvSpPr>
        </xdr:nvSpPr>
        <xdr:spPr bwMode="auto">
          <a:xfrm>
            <a:off x="3602" y="2098"/>
            <a:ext cx="0" cy="305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4" name="Rectangle 118"/>
          <xdr:cNvSpPr>
            <a:spLocks noChangeArrowheads="1"/>
          </xdr:cNvSpPr>
        </xdr:nvSpPr>
        <xdr:spPr bwMode="auto">
          <a:xfrm>
            <a:off x="3602" y="2098"/>
            <a:ext cx="12" cy="30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13" name="Line 117"/>
          <xdr:cNvSpPr>
            <a:spLocks noChangeShapeType="1"/>
          </xdr:cNvSpPr>
        </xdr:nvSpPr>
        <xdr:spPr bwMode="auto">
          <a:xfrm>
            <a:off x="4936" y="2098"/>
            <a:ext cx="0" cy="305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2" name="Rectangle 116"/>
          <xdr:cNvSpPr>
            <a:spLocks noChangeArrowheads="1"/>
          </xdr:cNvSpPr>
        </xdr:nvSpPr>
        <xdr:spPr bwMode="auto">
          <a:xfrm>
            <a:off x="4936" y="2098"/>
            <a:ext cx="12" cy="30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11" name="Line 115"/>
          <xdr:cNvSpPr>
            <a:spLocks noChangeShapeType="1"/>
          </xdr:cNvSpPr>
        </xdr:nvSpPr>
        <xdr:spPr bwMode="auto">
          <a:xfrm>
            <a:off x="6270" y="2098"/>
            <a:ext cx="0" cy="305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0" name="Rectangle 114"/>
          <xdr:cNvSpPr>
            <a:spLocks noChangeArrowheads="1"/>
          </xdr:cNvSpPr>
        </xdr:nvSpPr>
        <xdr:spPr bwMode="auto">
          <a:xfrm>
            <a:off x="6270" y="2098"/>
            <a:ext cx="11" cy="30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9" name="Line 113"/>
          <xdr:cNvSpPr>
            <a:spLocks noChangeShapeType="1"/>
          </xdr:cNvSpPr>
        </xdr:nvSpPr>
        <xdr:spPr bwMode="auto">
          <a:xfrm>
            <a:off x="9393" y="2098"/>
            <a:ext cx="0" cy="3056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8" name="Rectangle 112"/>
          <xdr:cNvSpPr>
            <a:spLocks noChangeArrowheads="1"/>
          </xdr:cNvSpPr>
        </xdr:nvSpPr>
        <xdr:spPr bwMode="auto">
          <a:xfrm>
            <a:off x="9393" y="2098"/>
            <a:ext cx="12" cy="3056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7" name="Line 111"/>
          <xdr:cNvSpPr>
            <a:spLocks noChangeShapeType="1"/>
          </xdr:cNvSpPr>
        </xdr:nvSpPr>
        <xdr:spPr bwMode="auto">
          <a:xfrm>
            <a:off x="7843" y="2509"/>
            <a:ext cx="0" cy="2645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6" name="Rectangle 110"/>
          <xdr:cNvSpPr>
            <a:spLocks noChangeArrowheads="1"/>
          </xdr:cNvSpPr>
        </xdr:nvSpPr>
        <xdr:spPr bwMode="auto">
          <a:xfrm>
            <a:off x="7843" y="2509"/>
            <a:ext cx="12" cy="2645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5" name="Line 109"/>
          <xdr:cNvSpPr>
            <a:spLocks noChangeShapeType="1"/>
          </xdr:cNvSpPr>
        </xdr:nvSpPr>
        <xdr:spPr bwMode="auto">
          <a:xfrm>
            <a:off x="11" y="2087"/>
            <a:ext cx="9394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4" name="Rectangle 108"/>
          <xdr:cNvSpPr>
            <a:spLocks noChangeArrowheads="1"/>
          </xdr:cNvSpPr>
        </xdr:nvSpPr>
        <xdr:spPr bwMode="auto">
          <a:xfrm>
            <a:off x="11" y="2087"/>
            <a:ext cx="9394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3" name="Line 107"/>
          <xdr:cNvSpPr>
            <a:spLocks noChangeShapeType="1"/>
          </xdr:cNvSpPr>
        </xdr:nvSpPr>
        <xdr:spPr bwMode="auto">
          <a:xfrm>
            <a:off x="6281" y="2497"/>
            <a:ext cx="3124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2" name="Rectangle 106"/>
          <xdr:cNvSpPr>
            <a:spLocks noChangeArrowheads="1"/>
          </xdr:cNvSpPr>
        </xdr:nvSpPr>
        <xdr:spPr bwMode="auto">
          <a:xfrm>
            <a:off x="6281" y="2497"/>
            <a:ext cx="3124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201" name="Line 105"/>
          <xdr:cNvSpPr>
            <a:spLocks noChangeShapeType="1"/>
          </xdr:cNvSpPr>
        </xdr:nvSpPr>
        <xdr:spPr bwMode="auto">
          <a:xfrm>
            <a:off x="11" y="2702"/>
            <a:ext cx="9394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0" name="Rectangle 104"/>
          <xdr:cNvSpPr>
            <a:spLocks noChangeArrowheads="1"/>
          </xdr:cNvSpPr>
        </xdr:nvSpPr>
        <xdr:spPr bwMode="auto">
          <a:xfrm>
            <a:off x="11" y="2702"/>
            <a:ext cx="9394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99" name="Line 103"/>
          <xdr:cNvSpPr>
            <a:spLocks noChangeShapeType="1"/>
          </xdr:cNvSpPr>
        </xdr:nvSpPr>
        <xdr:spPr bwMode="auto">
          <a:xfrm>
            <a:off x="11" y="3660"/>
            <a:ext cx="9394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8" name="Rectangle 102"/>
          <xdr:cNvSpPr>
            <a:spLocks noChangeArrowheads="1"/>
          </xdr:cNvSpPr>
        </xdr:nvSpPr>
        <xdr:spPr bwMode="auto">
          <a:xfrm>
            <a:off x="11" y="3660"/>
            <a:ext cx="9394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97" name="Line 101"/>
          <xdr:cNvSpPr>
            <a:spLocks noChangeShapeType="1"/>
          </xdr:cNvSpPr>
        </xdr:nvSpPr>
        <xdr:spPr bwMode="auto">
          <a:xfrm>
            <a:off x="11" y="3922"/>
            <a:ext cx="9394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6" name="Rectangle 100"/>
          <xdr:cNvSpPr>
            <a:spLocks noChangeArrowheads="1"/>
          </xdr:cNvSpPr>
        </xdr:nvSpPr>
        <xdr:spPr bwMode="auto">
          <a:xfrm>
            <a:off x="11" y="3922"/>
            <a:ext cx="9394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95" name="Line 99"/>
          <xdr:cNvSpPr>
            <a:spLocks noChangeShapeType="1"/>
          </xdr:cNvSpPr>
        </xdr:nvSpPr>
        <xdr:spPr bwMode="auto">
          <a:xfrm>
            <a:off x="11" y="4880"/>
            <a:ext cx="9394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4" name="Rectangle 98"/>
          <xdr:cNvSpPr>
            <a:spLocks noChangeArrowheads="1"/>
          </xdr:cNvSpPr>
        </xdr:nvSpPr>
        <xdr:spPr bwMode="auto">
          <a:xfrm>
            <a:off x="11" y="4880"/>
            <a:ext cx="9394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93" name="Line 97"/>
          <xdr:cNvSpPr>
            <a:spLocks noChangeShapeType="1"/>
          </xdr:cNvSpPr>
        </xdr:nvSpPr>
        <xdr:spPr bwMode="auto">
          <a:xfrm>
            <a:off x="11" y="5143"/>
            <a:ext cx="9394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2" name="Rectangle 96"/>
          <xdr:cNvSpPr>
            <a:spLocks noChangeArrowheads="1"/>
          </xdr:cNvSpPr>
        </xdr:nvSpPr>
        <xdr:spPr bwMode="auto">
          <a:xfrm>
            <a:off x="11" y="5143"/>
            <a:ext cx="9394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695325</xdr:colOff>
      <xdr:row>38</xdr:row>
      <xdr:rowOff>152400</xdr:rowOff>
    </xdr:to>
    <xdr:grpSp>
      <xdr:nvGrpSpPr>
        <xdr:cNvPr id="5229" name="Group 109"/>
        <xdr:cNvGrpSpPr>
          <a:grpSpLocks noChangeAspect="1"/>
        </xdr:cNvGrpSpPr>
      </xdr:nvGrpSpPr>
      <xdr:grpSpPr bwMode="auto">
        <a:xfrm>
          <a:off x="762000" y="952500"/>
          <a:ext cx="6791325" cy="6438900"/>
          <a:chOff x="-1" y="22"/>
          <a:chExt cx="10695" cy="10142"/>
        </a:xfrm>
      </xdr:grpSpPr>
      <xdr:sp macro="" textlink="">
        <xdr:nvSpPr>
          <xdr:cNvPr id="5336" name="AutoShape 216"/>
          <xdr:cNvSpPr>
            <a:spLocks noChangeAspect="1" noChangeArrowheads="1" noTextEdit="1"/>
          </xdr:cNvSpPr>
        </xdr:nvSpPr>
        <xdr:spPr bwMode="auto">
          <a:xfrm>
            <a:off x="-1" y="22"/>
            <a:ext cx="10695" cy="101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335" name="Rectangle 215"/>
          <xdr:cNvSpPr>
            <a:spLocks noChangeArrowheads="1"/>
          </xdr:cNvSpPr>
        </xdr:nvSpPr>
        <xdr:spPr bwMode="auto">
          <a:xfrm>
            <a:off x="3755" y="4118"/>
            <a:ext cx="1406" cy="61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981.835.645</a:t>
            </a:r>
          </a:p>
        </xdr:txBody>
      </xdr:sp>
      <xdr:sp macro="" textlink="">
        <xdr:nvSpPr>
          <xdr:cNvPr id="5334" name="Rectangle 214"/>
          <xdr:cNvSpPr>
            <a:spLocks noChangeArrowheads="1"/>
          </xdr:cNvSpPr>
        </xdr:nvSpPr>
        <xdr:spPr bwMode="auto">
          <a:xfrm>
            <a:off x="0" y="4210"/>
            <a:ext cx="3944" cy="24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3" name="Rectangle 213"/>
          <xdr:cNvSpPr>
            <a:spLocks noChangeArrowheads="1"/>
          </xdr:cNvSpPr>
        </xdr:nvSpPr>
        <xdr:spPr bwMode="auto">
          <a:xfrm>
            <a:off x="5161" y="4210"/>
            <a:ext cx="1413" cy="24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2" name="Rectangle 212"/>
          <xdr:cNvSpPr>
            <a:spLocks noChangeArrowheads="1"/>
          </xdr:cNvSpPr>
        </xdr:nvSpPr>
        <xdr:spPr bwMode="auto">
          <a:xfrm>
            <a:off x="7977" y="4210"/>
            <a:ext cx="2717" cy="24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331" name="Rectangle 211"/>
          <xdr:cNvSpPr>
            <a:spLocks noChangeArrowheads="1"/>
          </xdr:cNvSpPr>
        </xdr:nvSpPr>
        <xdr:spPr bwMode="auto">
          <a:xfrm>
            <a:off x="8459" y="22"/>
            <a:ext cx="80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ANEXO F</a:t>
            </a:r>
          </a:p>
        </xdr:txBody>
      </xdr:sp>
      <xdr:sp macro="" textlink="">
        <xdr:nvSpPr>
          <xdr:cNvPr id="5330" name="Rectangle 210"/>
          <xdr:cNvSpPr>
            <a:spLocks noChangeArrowheads="1"/>
          </xdr:cNvSpPr>
        </xdr:nvSpPr>
        <xdr:spPr bwMode="auto">
          <a:xfrm>
            <a:off x="1928" y="2872"/>
            <a:ext cx="464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Detalle</a:t>
            </a:r>
          </a:p>
        </xdr:txBody>
      </xdr:sp>
      <xdr:sp macro="" textlink="">
        <xdr:nvSpPr>
          <xdr:cNvPr id="5329" name="Rectangle 209"/>
          <xdr:cNvSpPr>
            <a:spLocks noChangeArrowheads="1"/>
          </xdr:cNvSpPr>
        </xdr:nvSpPr>
        <xdr:spPr bwMode="auto">
          <a:xfrm>
            <a:off x="77" y="3344"/>
            <a:ext cx="49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I</a:t>
            </a:r>
          </a:p>
        </xdr:txBody>
      </xdr:sp>
      <xdr:sp macro="" textlink="">
        <xdr:nvSpPr>
          <xdr:cNvPr id="5328" name="Rectangle 208"/>
          <xdr:cNvSpPr>
            <a:spLocks noChangeArrowheads="1"/>
          </xdr:cNvSpPr>
        </xdr:nvSpPr>
        <xdr:spPr bwMode="auto">
          <a:xfrm>
            <a:off x="460" y="3344"/>
            <a:ext cx="180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COSTO DE MERCADERÍAS O </a:t>
            </a:r>
          </a:p>
        </xdr:txBody>
      </xdr:sp>
      <xdr:sp macro="" textlink="">
        <xdr:nvSpPr>
          <xdr:cNvPr id="5327" name="Rectangle 207"/>
          <xdr:cNvSpPr>
            <a:spLocks noChangeArrowheads="1"/>
          </xdr:cNvSpPr>
        </xdr:nvSpPr>
        <xdr:spPr bwMode="auto">
          <a:xfrm>
            <a:off x="460" y="3574"/>
            <a:ext cx="1440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PODUCTOS VENDIDOS</a:t>
            </a:r>
          </a:p>
        </xdr:txBody>
      </xdr:sp>
      <xdr:sp macro="" textlink="">
        <xdr:nvSpPr>
          <xdr:cNvPr id="5326" name="Rectangle 206"/>
          <xdr:cNvSpPr>
            <a:spLocks noChangeArrowheads="1"/>
          </xdr:cNvSpPr>
        </xdr:nvSpPr>
        <xdr:spPr bwMode="auto">
          <a:xfrm>
            <a:off x="77" y="4035"/>
            <a:ext cx="2315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Existencias al comienzo del periodo</a:t>
            </a:r>
          </a:p>
        </xdr:txBody>
      </xdr:sp>
      <xdr:sp macro="" textlink="">
        <xdr:nvSpPr>
          <xdr:cNvPr id="5325" name="Rectangle 205"/>
          <xdr:cNvSpPr>
            <a:spLocks noChangeArrowheads="1"/>
          </xdr:cNvSpPr>
        </xdr:nvSpPr>
        <xdr:spPr bwMode="auto">
          <a:xfrm>
            <a:off x="460" y="4265"/>
            <a:ext cx="107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Bienes de Cambio</a:t>
            </a:r>
          </a:p>
        </xdr:txBody>
      </xdr:sp>
      <xdr:sp macro="" textlink="">
        <xdr:nvSpPr>
          <xdr:cNvPr id="5324" name="Rectangle 204"/>
          <xdr:cNvSpPr>
            <a:spLocks noChangeArrowheads="1"/>
          </xdr:cNvSpPr>
        </xdr:nvSpPr>
        <xdr:spPr bwMode="auto">
          <a:xfrm>
            <a:off x="4339" y="4265"/>
            <a:ext cx="727" cy="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     </a:t>
            </a:r>
          </a:p>
        </xdr:txBody>
      </xdr:sp>
      <xdr:sp macro="" textlink="">
        <xdr:nvSpPr>
          <xdr:cNvPr id="5323" name="Rectangle 203"/>
          <xdr:cNvSpPr>
            <a:spLocks noChangeArrowheads="1"/>
          </xdr:cNvSpPr>
        </xdr:nvSpPr>
        <xdr:spPr bwMode="auto">
          <a:xfrm>
            <a:off x="4010" y="4265"/>
            <a:ext cx="31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 </a:t>
            </a:r>
          </a:p>
        </xdr:txBody>
      </xdr:sp>
      <xdr:sp macro="" textlink="">
        <xdr:nvSpPr>
          <xdr:cNvPr id="5322" name="Rectangle 202"/>
          <xdr:cNvSpPr>
            <a:spLocks noChangeArrowheads="1"/>
          </xdr:cNvSpPr>
        </xdr:nvSpPr>
        <xdr:spPr bwMode="auto">
          <a:xfrm>
            <a:off x="4339" y="4265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321" name="Rectangle 201"/>
          <xdr:cNvSpPr>
            <a:spLocks noChangeArrowheads="1"/>
          </xdr:cNvSpPr>
        </xdr:nvSpPr>
        <xdr:spPr bwMode="auto">
          <a:xfrm>
            <a:off x="7675" y="4265"/>
            <a:ext cx="145" cy="4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0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320" name="Rectangle 200"/>
          <xdr:cNvSpPr>
            <a:spLocks noChangeArrowheads="1"/>
          </xdr:cNvSpPr>
        </xdr:nvSpPr>
        <xdr:spPr bwMode="auto">
          <a:xfrm>
            <a:off x="6662" y="4265"/>
            <a:ext cx="46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      </a:t>
            </a:r>
          </a:p>
        </xdr:txBody>
      </xdr:sp>
      <xdr:sp macro="" textlink="">
        <xdr:nvSpPr>
          <xdr:cNvPr id="5319" name="Rectangle 199"/>
          <xdr:cNvSpPr>
            <a:spLocks noChangeArrowheads="1"/>
          </xdr:cNvSpPr>
        </xdr:nvSpPr>
        <xdr:spPr bwMode="auto">
          <a:xfrm>
            <a:off x="7155" y="4265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318" name="Rectangle 198"/>
          <xdr:cNvSpPr>
            <a:spLocks noChangeArrowheads="1"/>
          </xdr:cNvSpPr>
        </xdr:nvSpPr>
        <xdr:spPr bwMode="auto">
          <a:xfrm>
            <a:off x="4898" y="4495"/>
            <a:ext cx="145" cy="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317" name="Rectangle 197"/>
          <xdr:cNvSpPr>
            <a:spLocks noChangeArrowheads="1"/>
          </xdr:cNvSpPr>
        </xdr:nvSpPr>
        <xdr:spPr bwMode="auto">
          <a:xfrm>
            <a:off x="4010" y="4495"/>
            <a:ext cx="840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                  </a:t>
            </a:r>
          </a:p>
        </xdr:txBody>
      </xdr:sp>
      <xdr:sp macro="" textlink="">
        <xdr:nvSpPr>
          <xdr:cNvPr id="5316" name="Rectangle 196"/>
          <xdr:cNvSpPr>
            <a:spLocks noChangeArrowheads="1"/>
          </xdr:cNvSpPr>
        </xdr:nvSpPr>
        <xdr:spPr bwMode="auto">
          <a:xfrm>
            <a:off x="4748" y="4659"/>
            <a:ext cx="181" cy="1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315" name="Rectangle 195"/>
          <xdr:cNvSpPr>
            <a:spLocks noChangeArrowheads="1"/>
          </xdr:cNvSpPr>
        </xdr:nvSpPr>
        <xdr:spPr bwMode="auto">
          <a:xfrm>
            <a:off x="5643" y="4956"/>
            <a:ext cx="145" cy="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314" name="Rectangle 194"/>
          <xdr:cNvSpPr>
            <a:spLocks noChangeArrowheads="1"/>
          </xdr:cNvSpPr>
        </xdr:nvSpPr>
        <xdr:spPr bwMode="auto">
          <a:xfrm>
            <a:off x="5237" y="4956"/>
            <a:ext cx="37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           </a:t>
            </a:r>
          </a:p>
        </xdr:txBody>
      </xdr:sp>
      <xdr:sp macro="" textlink="">
        <xdr:nvSpPr>
          <xdr:cNvPr id="5313" name="Rectangle 193"/>
          <xdr:cNvSpPr>
            <a:spLocks noChangeArrowheads="1"/>
          </xdr:cNvSpPr>
        </xdr:nvSpPr>
        <xdr:spPr bwMode="auto">
          <a:xfrm>
            <a:off x="5632" y="4956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312" name="Rectangle 192"/>
          <xdr:cNvSpPr>
            <a:spLocks noChangeArrowheads="1"/>
          </xdr:cNvSpPr>
        </xdr:nvSpPr>
        <xdr:spPr bwMode="auto">
          <a:xfrm>
            <a:off x="9057" y="4956"/>
            <a:ext cx="145" cy="4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0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311" name="Rectangle 191"/>
          <xdr:cNvSpPr>
            <a:spLocks noChangeArrowheads="1"/>
          </xdr:cNvSpPr>
        </xdr:nvSpPr>
        <xdr:spPr bwMode="auto">
          <a:xfrm>
            <a:off x="8053" y="4956"/>
            <a:ext cx="37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           </a:t>
            </a:r>
          </a:p>
        </xdr:txBody>
      </xdr:sp>
      <xdr:sp macro="" textlink="">
        <xdr:nvSpPr>
          <xdr:cNvPr id="5310" name="Rectangle 190"/>
          <xdr:cNvSpPr>
            <a:spLocks noChangeArrowheads="1"/>
          </xdr:cNvSpPr>
        </xdr:nvSpPr>
        <xdr:spPr bwMode="auto">
          <a:xfrm>
            <a:off x="8448" y="4956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309" name="Rectangle 189"/>
          <xdr:cNvSpPr>
            <a:spLocks noChangeArrowheads="1"/>
          </xdr:cNvSpPr>
        </xdr:nvSpPr>
        <xdr:spPr bwMode="auto">
          <a:xfrm>
            <a:off x="77" y="5416"/>
            <a:ext cx="2369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Compras y Costos de Producción del </a:t>
            </a:r>
          </a:p>
        </xdr:txBody>
      </xdr:sp>
      <xdr:sp macro="" textlink="">
        <xdr:nvSpPr>
          <xdr:cNvPr id="5308" name="Rectangle 188"/>
          <xdr:cNvSpPr>
            <a:spLocks noChangeArrowheads="1"/>
          </xdr:cNvSpPr>
        </xdr:nvSpPr>
        <xdr:spPr bwMode="auto">
          <a:xfrm>
            <a:off x="77" y="5646"/>
            <a:ext cx="566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Ejercicio</a:t>
            </a:r>
          </a:p>
        </xdr:txBody>
      </xdr:sp>
      <xdr:sp macro="" textlink="">
        <xdr:nvSpPr>
          <xdr:cNvPr id="5307" name="Rectangle 187"/>
          <xdr:cNvSpPr>
            <a:spLocks noChangeArrowheads="1"/>
          </xdr:cNvSpPr>
        </xdr:nvSpPr>
        <xdr:spPr bwMode="auto">
          <a:xfrm>
            <a:off x="460" y="5876"/>
            <a:ext cx="69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a) Compras</a:t>
            </a:r>
          </a:p>
        </xdr:txBody>
      </xdr:sp>
      <xdr:sp macro="" textlink="">
        <xdr:nvSpPr>
          <xdr:cNvPr id="5306" name="Rectangle 186"/>
          <xdr:cNvSpPr>
            <a:spLocks noChangeArrowheads="1"/>
          </xdr:cNvSpPr>
        </xdr:nvSpPr>
        <xdr:spPr bwMode="auto">
          <a:xfrm>
            <a:off x="4041" y="5876"/>
            <a:ext cx="1056" cy="4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(19.503.312.628)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305" name="Rectangle 185"/>
          <xdr:cNvSpPr>
            <a:spLocks noChangeArrowheads="1"/>
          </xdr:cNvSpPr>
        </xdr:nvSpPr>
        <xdr:spPr bwMode="auto">
          <a:xfrm>
            <a:off x="4010" y="5876"/>
            <a:ext cx="124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</a:t>
            </a:r>
          </a:p>
        </xdr:txBody>
      </xdr:sp>
      <xdr:sp macro="" textlink="">
        <xdr:nvSpPr>
          <xdr:cNvPr id="5304" name="Rectangle 184"/>
          <xdr:cNvSpPr>
            <a:spLocks noChangeArrowheads="1"/>
          </xdr:cNvSpPr>
        </xdr:nvSpPr>
        <xdr:spPr bwMode="auto">
          <a:xfrm>
            <a:off x="4142" y="5876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303" name="Rectangle 183"/>
          <xdr:cNvSpPr>
            <a:spLocks noChangeArrowheads="1"/>
          </xdr:cNvSpPr>
        </xdr:nvSpPr>
        <xdr:spPr bwMode="auto">
          <a:xfrm>
            <a:off x="6915" y="5876"/>
            <a:ext cx="1056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(20.342.371.542)</a:t>
            </a:r>
          </a:p>
        </xdr:txBody>
      </xdr:sp>
      <xdr:sp macro="" textlink="">
        <xdr:nvSpPr>
          <xdr:cNvPr id="5302" name="Rectangle 182"/>
          <xdr:cNvSpPr>
            <a:spLocks noChangeArrowheads="1"/>
          </xdr:cNvSpPr>
        </xdr:nvSpPr>
        <xdr:spPr bwMode="auto">
          <a:xfrm>
            <a:off x="6640" y="5876"/>
            <a:ext cx="31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 </a:t>
            </a:r>
          </a:p>
        </xdr:txBody>
      </xdr:sp>
      <xdr:sp macro="" textlink="">
        <xdr:nvSpPr>
          <xdr:cNvPr id="5301" name="Rectangle 181"/>
          <xdr:cNvSpPr>
            <a:spLocks noChangeArrowheads="1"/>
          </xdr:cNvSpPr>
        </xdr:nvSpPr>
        <xdr:spPr bwMode="auto">
          <a:xfrm>
            <a:off x="6968" y="5876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300" name="Rectangle 180"/>
          <xdr:cNvSpPr>
            <a:spLocks noChangeArrowheads="1"/>
          </xdr:cNvSpPr>
        </xdr:nvSpPr>
        <xdr:spPr bwMode="auto">
          <a:xfrm>
            <a:off x="460" y="6107"/>
            <a:ext cx="97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b) Devoluciones</a:t>
            </a:r>
          </a:p>
        </xdr:txBody>
      </xdr:sp>
      <xdr:sp macro="" textlink="">
        <xdr:nvSpPr>
          <xdr:cNvPr id="5299" name="Rectangle 179"/>
          <xdr:cNvSpPr>
            <a:spLocks noChangeArrowheads="1"/>
          </xdr:cNvSpPr>
        </xdr:nvSpPr>
        <xdr:spPr bwMode="auto">
          <a:xfrm>
            <a:off x="5357" y="6337"/>
            <a:ext cx="1202" cy="1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(</a:t>
            </a: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19.503.312.628</a:t>
            </a: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)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298" name="Rectangle 178"/>
          <xdr:cNvSpPr>
            <a:spLocks noChangeArrowheads="1"/>
          </xdr:cNvSpPr>
        </xdr:nvSpPr>
        <xdr:spPr bwMode="auto">
          <a:xfrm>
            <a:off x="5237" y="6337"/>
            <a:ext cx="18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     </a:t>
            </a:r>
          </a:p>
        </xdr:txBody>
      </xdr:sp>
      <xdr:sp macro="" textlink="">
        <xdr:nvSpPr>
          <xdr:cNvPr id="5297" name="Rectangle 177"/>
          <xdr:cNvSpPr>
            <a:spLocks noChangeArrowheads="1"/>
          </xdr:cNvSpPr>
        </xdr:nvSpPr>
        <xdr:spPr bwMode="auto">
          <a:xfrm>
            <a:off x="5435" y="6337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96" name="Rectangle 176"/>
          <xdr:cNvSpPr>
            <a:spLocks noChangeArrowheads="1"/>
          </xdr:cNvSpPr>
        </xdr:nvSpPr>
        <xdr:spPr bwMode="auto">
          <a:xfrm>
            <a:off x="8170" y="6337"/>
            <a:ext cx="1135" cy="4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(20.342.371.542)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295" name="Rectangle 175"/>
          <xdr:cNvSpPr>
            <a:spLocks noChangeArrowheads="1"/>
          </xdr:cNvSpPr>
        </xdr:nvSpPr>
        <xdr:spPr bwMode="auto">
          <a:xfrm>
            <a:off x="8053" y="6337"/>
            <a:ext cx="18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     </a:t>
            </a:r>
          </a:p>
        </xdr:txBody>
      </xdr:sp>
      <xdr:sp macro="" textlink="">
        <xdr:nvSpPr>
          <xdr:cNvPr id="5294" name="Rectangle 174"/>
          <xdr:cNvSpPr>
            <a:spLocks noChangeArrowheads="1"/>
          </xdr:cNvSpPr>
        </xdr:nvSpPr>
        <xdr:spPr bwMode="auto">
          <a:xfrm>
            <a:off x="8250" y="6337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93" name="Rectangle 173"/>
          <xdr:cNvSpPr>
            <a:spLocks noChangeArrowheads="1"/>
          </xdr:cNvSpPr>
        </xdr:nvSpPr>
        <xdr:spPr bwMode="auto">
          <a:xfrm>
            <a:off x="77" y="6797"/>
            <a:ext cx="203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Existencia al Cierre del Periodo</a:t>
            </a:r>
          </a:p>
        </xdr:txBody>
      </xdr:sp>
      <xdr:sp macro="" textlink="">
        <xdr:nvSpPr>
          <xdr:cNvPr id="5292" name="Rectangle 172"/>
          <xdr:cNvSpPr>
            <a:spLocks noChangeArrowheads="1"/>
          </xdr:cNvSpPr>
        </xdr:nvSpPr>
        <xdr:spPr bwMode="auto">
          <a:xfrm>
            <a:off x="460" y="7028"/>
            <a:ext cx="107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Bienes de Cambio</a:t>
            </a:r>
          </a:p>
        </xdr:txBody>
      </xdr:sp>
      <xdr:sp macro="" textlink="">
        <xdr:nvSpPr>
          <xdr:cNvPr id="5291" name="Rectangle 171"/>
          <xdr:cNvSpPr>
            <a:spLocks noChangeArrowheads="1"/>
          </xdr:cNvSpPr>
        </xdr:nvSpPr>
        <xdr:spPr bwMode="auto">
          <a:xfrm>
            <a:off x="4041" y="7028"/>
            <a:ext cx="969" cy="2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1.491.409.308</a:t>
            </a:r>
          </a:p>
        </xdr:txBody>
      </xdr:sp>
      <xdr:sp macro="" textlink="">
        <xdr:nvSpPr>
          <xdr:cNvPr id="5290" name="Rectangle 170"/>
          <xdr:cNvSpPr>
            <a:spLocks noChangeArrowheads="1"/>
          </xdr:cNvSpPr>
        </xdr:nvSpPr>
        <xdr:spPr bwMode="auto">
          <a:xfrm>
            <a:off x="4010" y="7028"/>
            <a:ext cx="31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 </a:t>
            </a:r>
          </a:p>
        </xdr:txBody>
      </xdr:sp>
      <xdr:sp macro="" textlink="">
        <xdr:nvSpPr>
          <xdr:cNvPr id="5289" name="Rectangle 169"/>
          <xdr:cNvSpPr>
            <a:spLocks noChangeArrowheads="1"/>
          </xdr:cNvSpPr>
        </xdr:nvSpPr>
        <xdr:spPr bwMode="auto">
          <a:xfrm>
            <a:off x="4339" y="7028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88" name="Rectangle 168"/>
          <xdr:cNvSpPr>
            <a:spLocks noChangeArrowheads="1"/>
          </xdr:cNvSpPr>
        </xdr:nvSpPr>
        <xdr:spPr bwMode="auto">
          <a:xfrm>
            <a:off x="6807" y="7028"/>
            <a:ext cx="1207" cy="6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981.835.645   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287" name="Rectangle 167"/>
          <xdr:cNvSpPr>
            <a:spLocks noChangeArrowheads="1"/>
          </xdr:cNvSpPr>
        </xdr:nvSpPr>
        <xdr:spPr bwMode="auto">
          <a:xfrm>
            <a:off x="6640" y="7028"/>
            <a:ext cx="46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      </a:t>
            </a:r>
          </a:p>
        </xdr:txBody>
      </xdr:sp>
      <xdr:sp macro="" textlink="">
        <xdr:nvSpPr>
          <xdr:cNvPr id="5286" name="Rectangle 166"/>
          <xdr:cNvSpPr>
            <a:spLocks noChangeArrowheads="1"/>
          </xdr:cNvSpPr>
        </xdr:nvSpPr>
        <xdr:spPr bwMode="auto">
          <a:xfrm>
            <a:off x="7133" y="7028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85" name="Rectangle 165"/>
          <xdr:cNvSpPr>
            <a:spLocks noChangeArrowheads="1"/>
          </xdr:cNvSpPr>
        </xdr:nvSpPr>
        <xdr:spPr bwMode="auto">
          <a:xfrm>
            <a:off x="5466" y="7907"/>
            <a:ext cx="911" cy="2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1.491.409.308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84" name="Rectangle 164"/>
          <xdr:cNvSpPr>
            <a:spLocks noChangeArrowheads="1"/>
          </xdr:cNvSpPr>
        </xdr:nvSpPr>
        <xdr:spPr bwMode="auto">
          <a:xfrm>
            <a:off x="5237" y="7718"/>
            <a:ext cx="37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           </a:t>
            </a:r>
          </a:p>
        </xdr:txBody>
      </xdr:sp>
      <xdr:sp macro="" textlink="">
        <xdr:nvSpPr>
          <xdr:cNvPr id="5283" name="Rectangle 163"/>
          <xdr:cNvSpPr>
            <a:spLocks noChangeArrowheads="1"/>
          </xdr:cNvSpPr>
        </xdr:nvSpPr>
        <xdr:spPr bwMode="auto">
          <a:xfrm>
            <a:off x="5632" y="7718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82" name="Rectangle 162"/>
          <xdr:cNvSpPr>
            <a:spLocks noChangeArrowheads="1"/>
          </xdr:cNvSpPr>
        </xdr:nvSpPr>
        <xdr:spPr bwMode="auto">
          <a:xfrm>
            <a:off x="8479" y="7907"/>
            <a:ext cx="895" cy="2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981.835.645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281" name="Rectangle 161"/>
          <xdr:cNvSpPr>
            <a:spLocks noChangeArrowheads="1"/>
          </xdr:cNvSpPr>
        </xdr:nvSpPr>
        <xdr:spPr bwMode="auto">
          <a:xfrm>
            <a:off x="8053" y="7718"/>
            <a:ext cx="373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           </a:t>
            </a:r>
          </a:p>
        </xdr:txBody>
      </xdr:sp>
      <xdr:sp macro="" textlink="">
        <xdr:nvSpPr>
          <xdr:cNvPr id="5280" name="Rectangle 160"/>
          <xdr:cNvSpPr>
            <a:spLocks noChangeArrowheads="1"/>
          </xdr:cNvSpPr>
        </xdr:nvSpPr>
        <xdr:spPr bwMode="auto">
          <a:xfrm>
            <a:off x="8448" y="7718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79" name="Rectangle 159"/>
          <xdr:cNvSpPr>
            <a:spLocks noChangeArrowheads="1"/>
          </xdr:cNvSpPr>
        </xdr:nvSpPr>
        <xdr:spPr bwMode="auto">
          <a:xfrm>
            <a:off x="77" y="8179"/>
            <a:ext cx="99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II</a:t>
            </a:r>
          </a:p>
        </xdr:txBody>
      </xdr:sp>
      <xdr:sp macro="" textlink="">
        <xdr:nvSpPr>
          <xdr:cNvPr id="5278" name="Rectangle 158"/>
          <xdr:cNvSpPr>
            <a:spLocks noChangeArrowheads="1"/>
          </xdr:cNvSpPr>
        </xdr:nvSpPr>
        <xdr:spPr bwMode="auto">
          <a:xfrm>
            <a:off x="460" y="8179"/>
            <a:ext cx="1372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COSTO DE SERVICIOS</a:t>
            </a:r>
          </a:p>
        </xdr:txBody>
      </xdr:sp>
      <xdr:sp macro="" textlink="">
        <xdr:nvSpPr>
          <xdr:cNvPr id="5277" name="Rectangle 157"/>
          <xdr:cNvSpPr>
            <a:spLocks noChangeArrowheads="1"/>
          </xdr:cNvSpPr>
        </xdr:nvSpPr>
        <xdr:spPr bwMode="auto">
          <a:xfrm>
            <a:off x="460" y="8409"/>
            <a:ext cx="787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PRESTADOS</a:t>
            </a:r>
          </a:p>
        </xdr:txBody>
      </xdr:sp>
      <xdr:sp macro="" textlink="">
        <xdr:nvSpPr>
          <xdr:cNvPr id="5276" name="Rectangle 156"/>
          <xdr:cNvSpPr>
            <a:spLocks noChangeArrowheads="1"/>
          </xdr:cNvSpPr>
        </xdr:nvSpPr>
        <xdr:spPr bwMode="auto">
          <a:xfrm>
            <a:off x="460" y="8869"/>
            <a:ext cx="1770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COSTO DE MERCADERÍAS O</a:t>
            </a:r>
          </a:p>
        </xdr:txBody>
      </xdr:sp>
      <xdr:sp macro="" textlink="">
        <xdr:nvSpPr>
          <xdr:cNvPr id="5275" name="Rectangle 155"/>
          <xdr:cNvSpPr>
            <a:spLocks noChangeArrowheads="1"/>
          </xdr:cNvSpPr>
        </xdr:nvSpPr>
        <xdr:spPr bwMode="auto">
          <a:xfrm>
            <a:off x="5357" y="8869"/>
            <a:ext cx="1056" cy="4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(17.030.067.675)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5274" name="Rectangle 154"/>
          <xdr:cNvSpPr>
            <a:spLocks noChangeArrowheads="1"/>
          </xdr:cNvSpPr>
        </xdr:nvSpPr>
        <xdr:spPr bwMode="auto">
          <a:xfrm>
            <a:off x="5237" y="8869"/>
            <a:ext cx="280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</a:t>
            </a:r>
          </a:p>
        </xdr:txBody>
      </xdr:sp>
      <xdr:sp macro="" textlink="">
        <xdr:nvSpPr>
          <xdr:cNvPr id="5273" name="Rectangle 153"/>
          <xdr:cNvSpPr>
            <a:spLocks noChangeArrowheads="1"/>
          </xdr:cNvSpPr>
        </xdr:nvSpPr>
        <xdr:spPr bwMode="auto">
          <a:xfrm>
            <a:off x="5533" y="8869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72" name="Rectangle 152"/>
          <xdr:cNvSpPr>
            <a:spLocks noChangeArrowheads="1"/>
          </xdr:cNvSpPr>
        </xdr:nvSpPr>
        <xdr:spPr bwMode="auto">
          <a:xfrm>
            <a:off x="8250" y="8869"/>
            <a:ext cx="1056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(19.360.535.897)</a:t>
            </a:r>
          </a:p>
        </xdr:txBody>
      </xdr:sp>
      <xdr:sp macro="" textlink="">
        <xdr:nvSpPr>
          <xdr:cNvPr id="5271" name="Rectangle 151"/>
          <xdr:cNvSpPr>
            <a:spLocks noChangeArrowheads="1"/>
          </xdr:cNvSpPr>
        </xdr:nvSpPr>
        <xdr:spPr bwMode="auto">
          <a:xfrm>
            <a:off x="8053" y="8869"/>
            <a:ext cx="280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        </a:t>
            </a:r>
          </a:p>
        </xdr:txBody>
      </xdr:sp>
      <xdr:sp macro="" textlink="">
        <xdr:nvSpPr>
          <xdr:cNvPr id="5270" name="Rectangle 150"/>
          <xdr:cNvSpPr>
            <a:spLocks noChangeArrowheads="1"/>
          </xdr:cNvSpPr>
        </xdr:nvSpPr>
        <xdr:spPr bwMode="auto">
          <a:xfrm>
            <a:off x="8349" y="8869"/>
            <a:ext cx="31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5269" name="Rectangle 149"/>
          <xdr:cNvSpPr>
            <a:spLocks noChangeArrowheads="1"/>
          </xdr:cNvSpPr>
        </xdr:nvSpPr>
        <xdr:spPr bwMode="auto">
          <a:xfrm>
            <a:off x="460" y="9100"/>
            <a:ext cx="1650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PRODUCTOS VENDIDOS Y</a:t>
            </a:r>
          </a:p>
        </xdr:txBody>
      </xdr:sp>
      <xdr:sp macro="" textlink="">
        <xdr:nvSpPr>
          <xdr:cNvPr id="5268" name="Rectangle 148"/>
          <xdr:cNvSpPr>
            <a:spLocks noChangeArrowheads="1"/>
          </xdr:cNvSpPr>
        </xdr:nvSpPr>
        <xdr:spPr bwMode="auto">
          <a:xfrm>
            <a:off x="460" y="9330"/>
            <a:ext cx="1506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SERVICIOS PRESTADOS</a:t>
            </a:r>
          </a:p>
        </xdr:txBody>
      </xdr:sp>
      <xdr:sp macro="" textlink="">
        <xdr:nvSpPr>
          <xdr:cNvPr id="5267" name="Rectangle 147"/>
          <xdr:cNvSpPr>
            <a:spLocks noChangeArrowheads="1"/>
          </xdr:cNvSpPr>
        </xdr:nvSpPr>
        <xdr:spPr bwMode="auto">
          <a:xfrm>
            <a:off x="6377" y="2631"/>
            <a:ext cx="566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Ejercicio</a:t>
            </a:r>
          </a:p>
        </xdr:txBody>
      </xdr:sp>
      <xdr:sp macro="" textlink="">
        <xdr:nvSpPr>
          <xdr:cNvPr id="5266" name="Rectangle 146"/>
          <xdr:cNvSpPr>
            <a:spLocks noChangeArrowheads="1"/>
          </xdr:cNvSpPr>
        </xdr:nvSpPr>
        <xdr:spPr bwMode="auto">
          <a:xfrm>
            <a:off x="4876" y="2861"/>
            <a:ext cx="735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31.12.2019</a:t>
            </a:r>
          </a:p>
        </xdr:txBody>
      </xdr:sp>
      <xdr:sp macro="" textlink="">
        <xdr:nvSpPr>
          <xdr:cNvPr id="5265" name="Rectangle 145"/>
          <xdr:cNvSpPr>
            <a:spLocks noChangeArrowheads="1"/>
          </xdr:cNvSpPr>
        </xdr:nvSpPr>
        <xdr:spPr bwMode="auto">
          <a:xfrm>
            <a:off x="7593" y="2861"/>
            <a:ext cx="735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1" i="0" u="none" strike="noStrike" baseline="0">
                <a:solidFill>
                  <a:srgbClr val="000000"/>
                </a:solidFill>
                <a:latin typeface="Cambria"/>
              </a:rPr>
              <a:t>31.12.2018</a:t>
            </a:r>
          </a:p>
        </xdr:txBody>
      </xdr:sp>
      <xdr:sp macro="" textlink="">
        <xdr:nvSpPr>
          <xdr:cNvPr id="5264" name="Rectangle 144"/>
          <xdr:cNvSpPr>
            <a:spLocks noChangeArrowheads="1"/>
          </xdr:cNvSpPr>
        </xdr:nvSpPr>
        <xdr:spPr bwMode="auto">
          <a:xfrm>
            <a:off x="2443" y="9999"/>
            <a:ext cx="4516" cy="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Las notas y anexos que se adjuntan forman parte de los estados financieros</a:t>
            </a:r>
          </a:p>
        </xdr:txBody>
      </xdr:sp>
      <xdr:sp macro="" textlink="">
        <xdr:nvSpPr>
          <xdr:cNvPr id="5263" name="Rectangle 143"/>
          <xdr:cNvSpPr>
            <a:spLocks noChangeArrowheads="1"/>
          </xdr:cNvSpPr>
        </xdr:nvSpPr>
        <xdr:spPr bwMode="auto">
          <a:xfrm>
            <a:off x="639" y="356"/>
            <a:ext cx="6753" cy="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                       BALANCE GENERAL </a:t>
            </a:r>
          </a:p>
        </xdr:txBody>
      </xdr:sp>
      <xdr:sp macro="" textlink="">
        <xdr:nvSpPr>
          <xdr:cNvPr id="5262" name="Rectangle 142"/>
          <xdr:cNvSpPr>
            <a:spLocks noChangeArrowheads="1"/>
          </xdr:cNvSpPr>
        </xdr:nvSpPr>
        <xdr:spPr bwMode="auto">
          <a:xfrm>
            <a:off x="2038" y="581"/>
            <a:ext cx="5700" cy="2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1° DE ENERO AL 31 DE DICIEMBRE DE 2019 y 2018</a:t>
            </a:r>
          </a:p>
        </xdr:txBody>
      </xdr:sp>
      <xdr:sp macro="" textlink="">
        <xdr:nvSpPr>
          <xdr:cNvPr id="5261" name="Rectangle 141"/>
          <xdr:cNvSpPr>
            <a:spLocks noChangeArrowheads="1"/>
          </xdr:cNvSpPr>
        </xdr:nvSpPr>
        <xdr:spPr bwMode="auto">
          <a:xfrm>
            <a:off x="3320" y="877"/>
            <a:ext cx="2895" cy="2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(Expresado en guaraníes)</a:t>
            </a:r>
          </a:p>
        </xdr:txBody>
      </xdr:sp>
      <xdr:sp macro="" textlink="">
        <xdr:nvSpPr>
          <xdr:cNvPr id="5260" name="Rectangle 140"/>
          <xdr:cNvSpPr>
            <a:spLocks noChangeArrowheads="1"/>
          </xdr:cNvSpPr>
        </xdr:nvSpPr>
        <xdr:spPr bwMode="auto">
          <a:xfrm>
            <a:off x="1906" y="1469"/>
            <a:ext cx="5825" cy="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  COSTO DE MERCADERÍAS O PRODUCTOS VENDIDOS</a:t>
            </a:r>
          </a:p>
        </xdr:txBody>
      </xdr:sp>
      <xdr:sp macro="" textlink="">
        <xdr:nvSpPr>
          <xdr:cNvPr id="5259" name="Rectangle 139"/>
          <xdr:cNvSpPr>
            <a:spLocks noChangeArrowheads="1"/>
          </xdr:cNvSpPr>
        </xdr:nvSpPr>
        <xdr:spPr bwMode="auto">
          <a:xfrm>
            <a:off x="3353" y="1765"/>
            <a:ext cx="2805" cy="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O SERVICIOS PRESTADOS</a:t>
            </a:r>
          </a:p>
        </xdr:txBody>
      </xdr:sp>
      <xdr:sp macro="" textlink="">
        <xdr:nvSpPr>
          <xdr:cNvPr id="5258" name="Line 138"/>
          <xdr:cNvSpPr>
            <a:spLocks noChangeShapeType="1"/>
          </xdr:cNvSpPr>
        </xdr:nvSpPr>
        <xdr:spPr bwMode="auto">
          <a:xfrm>
            <a:off x="0" y="2598"/>
            <a:ext cx="0" cy="714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7" name="Rectangle 137"/>
          <xdr:cNvSpPr>
            <a:spLocks noChangeArrowheads="1"/>
          </xdr:cNvSpPr>
        </xdr:nvSpPr>
        <xdr:spPr bwMode="auto">
          <a:xfrm>
            <a:off x="0" y="2598"/>
            <a:ext cx="11" cy="714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6" name="Line 136"/>
          <xdr:cNvSpPr>
            <a:spLocks noChangeShapeType="1"/>
          </xdr:cNvSpPr>
        </xdr:nvSpPr>
        <xdr:spPr bwMode="auto">
          <a:xfrm>
            <a:off x="3933" y="2609"/>
            <a:ext cx="0" cy="7138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5" name="Rectangle 135"/>
          <xdr:cNvSpPr>
            <a:spLocks noChangeArrowheads="1"/>
          </xdr:cNvSpPr>
        </xdr:nvSpPr>
        <xdr:spPr bwMode="auto">
          <a:xfrm>
            <a:off x="3933" y="2609"/>
            <a:ext cx="11" cy="71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4" name="Line 134"/>
          <xdr:cNvSpPr>
            <a:spLocks noChangeShapeType="1"/>
          </xdr:cNvSpPr>
        </xdr:nvSpPr>
        <xdr:spPr bwMode="auto">
          <a:xfrm>
            <a:off x="9379" y="2609"/>
            <a:ext cx="0" cy="7138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3" name="Rectangle 133"/>
          <xdr:cNvSpPr>
            <a:spLocks noChangeArrowheads="1"/>
          </xdr:cNvSpPr>
        </xdr:nvSpPr>
        <xdr:spPr bwMode="auto">
          <a:xfrm>
            <a:off x="9379" y="2609"/>
            <a:ext cx="11" cy="713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2" name="Line 132"/>
          <xdr:cNvSpPr>
            <a:spLocks noChangeShapeType="1"/>
          </xdr:cNvSpPr>
        </xdr:nvSpPr>
        <xdr:spPr bwMode="auto">
          <a:xfrm>
            <a:off x="6563" y="2840"/>
            <a:ext cx="0" cy="6907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51" name="Rectangle 131"/>
          <xdr:cNvSpPr>
            <a:spLocks noChangeArrowheads="1"/>
          </xdr:cNvSpPr>
        </xdr:nvSpPr>
        <xdr:spPr bwMode="auto">
          <a:xfrm>
            <a:off x="6537" y="3256"/>
            <a:ext cx="11" cy="690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50" name="Freeform 130"/>
          <xdr:cNvSpPr>
            <a:spLocks/>
          </xdr:cNvSpPr>
        </xdr:nvSpPr>
        <xdr:spPr bwMode="auto">
          <a:xfrm>
            <a:off x="5156" y="3070"/>
            <a:ext cx="6" cy="6677"/>
          </a:xfrm>
          <a:custGeom>
            <a:avLst/>
            <a:gdLst>
              <a:gd name="T0" fmla="*/ 5 w 6"/>
              <a:gd name="T1" fmla="*/ 0 h 6677"/>
              <a:gd name="T2" fmla="*/ 0 w 6"/>
              <a:gd name="T3" fmla="*/ 2511 h 6677"/>
              <a:gd name="T4" fmla="*/ 6 w 6"/>
              <a:gd name="T5" fmla="*/ 6677 h 66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6" h="6677">
                <a:moveTo>
                  <a:pt x="5" y="0"/>
                </a:moveTo>
                <a:lnTo>
                  <a:pt x="0" y="2511"/>
                </a:lnTo>
                <a:lnTo>
                  <a:pt x="6" y="6677"/>
                </a:lnTo>
              </a:path>
            </a:pathLst>
          </a:custGeom>
          <a:solidFill>
            <a:srgbClr val="FFFFFF"/>
          </a:solidFill>
          <a:ln w="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249" name="Rectangle 129"/>
          <xdr:cNvSpPr>
            <a:spLocks noChangeArrowheads="1"/>
          </xdr:cNvSpPr>
        </xdr:nvSpPr>
        <xdr:spPr bwMode="auto">
          <a:xfrm>
            <a:off x="5161" y="3070"/>
            <a:ext cx="11" cy="66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8" name="Line 128"/>
          <xdr:cNvSpPr>
            <a:spLocks noChangeShapeType="1"/>
          </xdr:cNvSpPr>
        </xdr:nvSpPr>
        <xdr:spPr bwMode="auto">
          <a:xfrm>
            <a:off x="7977" y="3070"/>
            <a:ext cx="0" cy="6677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7" name="Rectangle 127"/>
          <xdr:cNvSpPr>
            <a:spLocks noChangeArrowheads="1"/>
          </xdr:cNvSpPr>
        </xdr:nvSpPr>
        <xdr:spPr bwMode="auto">
          <a:xfrm>
            <a:off x="7977" y="3070"/>
            <a:ext cx="10" cy="667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6" name="Line 126"/>
          <xdr:cNvSpPr>
            <a:spLocks noChangeShapeType="1"/>
          </xdr:cNvSpPr>
        </xdr:nvSpPr>
        <xdr:spPr bwMode="auto">
          <a:xfrm>
            <a:off x="11" y="2598"/>
            <a:ext cx="9379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5" name="Rectangle 125"/>
          <xdr:cNvSpPr>
            <a:spLocks noChangeArrowheads="1"/>
          </xdr:cNvSpPr>
        </xdr:nvSpPr>
        <xdr:spPr bwMode="auto">
          <a:xfrm>
            <a:off x="11" y="2598"/>
            <a:ext cx="9379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4" name="Line 124"/>
          <xdr:cNvSpPr>
            <a:spLocks noChangeShapeType="1"/>
          </xdr:cNvSpPr>
        </xdr:nvSpPr>
        <xdr:spPr bwMode="auto">
          <a:xfrm>
            <a:off x="3944" y="2829"/>
            <a:ext cx="5446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3" name="Rectangle 123"/>
          <xdr:cNvSpPr>
            <a:spLocks noChangeArrowheads="1"/>
          </xdr:cNvSpPr>
        </xdr:nvSpPr>
        <xdr:spPr bwMode="auto">
          <a:xfrm>
            <a:off x="3944" y="2829"/>
            <a:ext cx="5446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2" name="Line 122"/>
          <xdr:cNvSpPr>
            <a:spLocks noChangeShapeType="1"/>
          </xdr:cNvSpPr>
        </xdr:nvSpPr>
        <xdr:spPr bwMode="auto">
          <a:xfrm>
            <a:off x="11" y="3059"/>
            <a:ext cx="9379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41" name="Rectangle 121"/>
          <xdr:cNvSpPr>
            <a:spLocks noChangeArrowheads="1"/>
          </xdr:cNvSpPr>
        </xdr:nvSpPr>
        <xdr:spPr bwMode="auto">
          <a:xfrm>
            <a:off x="11" y="3059"/>
            <a:ext cx="9379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40" name="Line 120"/>
          <xdr:cNvSpPr>
            <a:spLocks noChangeShapeType="1"/>
          </xdr:cNvSpPr>
        </xdr:nvSpPr>
        <xdr:spPr bwMode="auto">
          <a:xfrm>
            <a:off x="3928" y="4901"/>
            <a:ext cx="5446" cy="1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9" name="Rectangle 119"/>
          <xdr:cNvSpPr>
            <a:spLocks noChangeArrowheads="1"/>
          </xdr:cNvSpPr>
        </xdr:nvSpPr>
        <xdr:spPr bwMode="auto">
          <a:xfrm>
            <a:off x="3944" y="4901"/>
            <a:ext cx="5446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8" name="Line 118"/>
          <xdr:cNvSpPr>
            <a:spLocks noChangeShapeType="1"/>
          </xdr:cNvSpPr>
        </xdr:nvSpPr>
        <xdr:spPr bwMode="auto">
          <a:xfrm>
            <a:off x="3944" y="6282"/>
            <a:ext cx="5446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7" name="Rectangle 117"/>
          <xdr:cNvSpPr>
            <a:spLocks noChangeArrowheads="1"/>
          </xdr:cNvSpPr>
        </xdr:nvSpPr>
        <xdr:spPr bwMode="auto">
          <a:xfrm>
            <a:off x="3944" y="6282"/>
            <a:ext cx="5446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6" name="Line 116"/>
          <xdr:cNvSpPr>
            <a:spLocks noChangeShapeType="1"/>
          </xdr:cNvSpPr>
        </xdr:nvSpPr>
        <xdr:spPr bwMode="auto">
          <a:xfrm>
            <a:off x="3944" y="7663"/>
            <a:ext cx="5446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5" name="Rectangle 115"/>
          <xdr:cNvSpPr>
            <a:spLocks noChangeArrowheads="1"/>
          </xdr:cNvSpPr>
        </xdr:nvSpPr>
        <xdr:spPr bwMode="auto">
          <a:xfrm>
            <a:off x="3944" y="7663"/>
            <a:ext cx="5446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4" name="Line 114"/>
          <xdr:cNvSpPr>
            <a:spLocks noChangeShapeType="1"/>
          </xdr:cNvSpPr>
        </xdr:nvSpPr>
        <xdr:spPr bwMode="auto">
          <a:xfrm>
            <a:off x="11" y="8584"/>
            <a:ext cx="9379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3" name="Rectangle 113"/>
          <xdr:cNvSpPr>
            <a:spLocks noChangeArrowheads="1"/>
          </xdr:cNvSpPr>
        </xdr:nvSpPr>
        <xdr:spPr bwMode="auto">
          <a:xfrm>
            <a:off x="11" y="8584"/>
            <a:ext cx="9379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2" name="Line 112"/>
          <xdr:cNvSpPr>
            <a:spLocks noChangeShapeType="1"/>
          </xdr:cNvSpPr>
        </xdr:nvSpPr>
        <xdr:spPr bwMode="auto">
          <a:xfrm>
            <a:off x="11" y="9736"/>
            <a:ext cx="9379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31" name="Rectangle 111"/>
          <xdr:cNvSpPr>
            <a:spLocks noChangeArrowheads="1"/>
          </xdr:cNvSpPr>
        </xdr:nvSpPr>
        <xdr:spPr bwMode="auto">
          <a:xfrm>
            <a:off x="11" y="9736"/>
            <a:ext cx="9379" cy="1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230" name="Rectangle 110"/>
          <xdr:cNvSpPr>
            <a:spLocks noChangeArrowheads="1"/>
          </xdr:cNvSpPr>
        </xdr:nvSpPr>
        <xdr:spPr bwMode="auto">
          <a:xfrm>
            <a:off x="5435" y="5042"/>
            <a:ext cx="1102" cy="37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981.835.645   </a:t>
            </a:r>
            <a:endParaRPr lang="es-ES" sz="1200" b="0" i="0" u="none" strike="noStrike" baseline="0">
              <a:solidFill>
                <a:srgbClr val="000000"/>
              </a:solidFill>
              <a:latin typeface="Courier"/>
            </a:endParaRPr>
          </a:p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16</xdr:col>
      <xdr:colOff>104775</xdr:colOff>
      <xdr:row>17</xdr:row>
      <xdr:rowOff>0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76200</xdr:colOff>
      <xdr:row>0</xdr:row>
      <xdr:rowOff>0</xdr:rowOff>
    </xdr:from>
    <xdr:to>
      <xdr:col>8</xdr:col>
      <xdr:colOff>0</xdr:colOff>
      <xdr:row>0</xdr:row>
      <xdr:rowOff>66675</xdr:rowOff>
    </xdr:to>
    <xdr:sp macro="" textlink="">
      <xdr:nvSpPr>
        <xdr:cNvPr id="4" name="AutoShape 279"/>
        <xdr:cNvSpPr>
          <a:spLocks noChangeAspect="1" noChangeArrowheads="1" noTextEdit="1"/>
        </xdr:cNvSpPr>
      </xdr:nvSpPr>
      <xdr:spPr bwMode="auto">
        <a:xfrm>
          <a:off x="838200" y="0"/>
          <a:ext cx="7419975" cy="6667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1</xdr:row>
      <xdr:rowOff>133350</xdr:rowOff>
    </xdr:from>
    <xdr:to>
      <xdr:col>16</xdr:col>
      <xdr:colOff>104775</xdr:colOff>
      <xdr:row>18</xdr:row>
      <xdr:rowOff>47625</xdr:rowOff>
    </xdr:to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8848725" y="323850"/>
          <a:ext cx="62007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</xdr:row>
      <xdr:rowOff>123825</xdr:rowOff>
    </xdr:from>
    <xdr:to>
      <xdr:col>9</xdr:col>
      <xdr:colOff>295275</xdr:colOff>
      <xdr:row>24</xdr:row>
      <xdr:rowOff>38100</xdr:rowOff>
    </xdr:to>
    <xdr:grpSp>
      <xdr:nvGrpSpPr>
        <xdr:cNvPr id="7169" name="Group 1"/>
        <xdr:cNvGrpSpPr>
          <a:grpSpLocks noChangeAspect="1"/>
        </xdr:cNvGrpSpPr>
      </xdr:nvGrpSpPr>
      <xdr:grpSpPr bwMode="auto">
        <a:xfrm>
          <a:off x="1047750" y="695325"/>
          <a:ext cx="6105525" cy="3914775"/>
          <a:chOff x="0" y="0"/>
          <a:chExt cx="9622" cy="6158"/>
        </a:xfrm>
      </xdr:grpSpPr>
      <xdr:sp macro="" textlink="">
        <xdr:nvSpPr>
          <xdr:cNvPr id="7227" name="AutoShape 59"/>
          <xdr:cNvSpPr>
            <a:spLocks noChangeAspect="1" noChangeArrowheads="1" noTextEdit="1"/>
          </xdr:cNvSpPr>
        </xdr:nvSpPr>
        <xdr:spPr bwMode="auto">
          <a:xfrm>
            <a:off x="0" y="0"/>
            <a:ext cx="9622" cy="61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226" name="Rectangle 58"/>
          <xdr:cNvSpPr>
            <a:spLocks noChangeArrowheads="1"/>
          </xdr:cNvSpPr>
        </xdr:nvSpPr>
        <xdr:spPr bwMode="auto">
          <a:xfrm>
            <a:off x="4908" y="3253"/>
            <a:ext cx="2280" cy="13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5" name="Rectangle 57"/>
          <xdr:cNvSpPr>
            <a:spLocks noChangeArrowheads="1"/>
          </xdr:cNvSpPr>
        </xdr:nvSpPr>
        <xdr:spPr bwMode="auto">
          <a:xfrm>
            <a:off x="4908" y="4824"/>
            <a:ext cx="2280" cy="53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4" name="Rectangle 56"/>
          <xdr:cNvSpPr>
            <a:spLocks noChangeArrowheads="1"/>
          </xdr:cNvSpPr>
        </xdr:nvSpPr>
        <xdr:spPr bwMode="auto">
          <a:xfrm>
            <a:off x="8383" y="25"/>
            <a:ext cx="911" cy="2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ANEXO I</a:t>
            </a:r>
          </a:p>
        </xdr:txBody>
      </xdr:sp>
      <xdr:sp macro="" textlink="">
        <xdr:nvSpPr>
          <xdr:cNvPr id="7223" name="Rectangle 55"/>
          <xdr:cNvSpPr>
            <a:spLocks noChangeArrowheads="1"/>
          </xdr:cNvSpPr>
        </xdr:nvSpPr>
        <xdr:spPr bwMode="auto">
          <a:xfrm>
            <a:off x="174" y="3016"/>
            <a:ext cx="2569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INDICADORES OPERATIVOS</a:t>
            </a:r>
          </a:p>
        </xdr:txBody>
      </xdr:sp>
      <xdr:sp macro="" textlink="">
        <xdr:nvSpPr>
          <xdr:cNvPr id="7222" name="Rectangle 54"/>
          <xdr:cNvSpPr>
            <a:spLocks noChangeArrowheads="1"/>
          </xdr:cNvSpPr>
        </xdr:nvSpPr>
        <xdr:spPr bwMode="auto">
          <a:xfrm>
            <a:off x="5556" y="3041"/>
            <a:ext cx="1052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31.12.2019</a:t>
            </a:r>
          </a:p>
        </xdr:txBody>
      </xdr:sp>
      <xdr:sp macro="" textlink="">
        <xdr:nvSpPr>
          <xdr:cNvPr id="7221" name="Rectangle 53"/>
          <xdr:cNvSpPr>
            <a:spLocks noChangeArrowheads="1"/>
          </xdr:cNvSpPr>
        </xdr:nvSpPr>
        <xdr:spPr bwMode="auto">
          <a:xfrm>
            <a:off x="7798" y="3041"/>
            <a:ext cx="1052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31.12.2018</a:t>
            </a:r>
          </a:p>
        </xdr:txBody>
      </xdr:sp>
      <xdr:sp macro="" textlink="">
        <xdr:nvSpPr>
          <xdr:cNvPr id="7220" name="Rectangle 52"/>
          <xdr:cNvSpPr>
            <a:spLocks noChangeArrowheads="1"/>
          </xdr:cNvSpPr>
        </xdr:nvSpPr>
        <xdr:spPr bwMode="auto">
          <a:xfrm>
            <a:off x="224" y="3540"/>
            <a:ext cx="3769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Volumen de Ventas (En miles de Guaraníes)</a:t>
            </a:r>
          </a:p>
        </xdr:txBody>
      </xdr:sp>
      <xdr:sp macro="" textlink="">
        <xdr:nvSpPr>
          <xdr:cNvPr id="7219" name="Rectangle 51"/>
          <xdr:cNvSpPr>
            <a:spLocks noChangeArrowheads="1"/>
          </xdr:cNvSpPr>
        </xdr:nvSpPr>
        <xdr:spPr bwMode="auto">
          <a:xfrm>
            <a:off x="6111" y="3540"/>
            <a:ext cx="1224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34.309.380</a:t>
            </a:r>
          </a:p>
        </xdr:txBody>
      </xdr:sp>
      <xdr:sp macro="" textlink="">
        <xdr:nvSpPr>
          <xdr:cNvPr id="7218" name="Rectangle 50"/>
          <xdr:cNvSpPr>
            <a:spLocks noChangeArrowheads="1"/>
          </xdr:cNvSpPr>
        </xdr:nvSpPr>
        <xdr:spPr bwMode="auto">
          <a:xfrm>
            <a:off x="5020" y="3540"/>
            <a:ext cx="93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</a:t>
            </a:r>
          </a:p>
        </xdr:txBody>
      </xdr:sp>
      <xdr:sp macro="" textlink="">
        <xdr:nvSpPr>
          <xdr:cNvPr id="7217" name="Rectangle 49"/>
          <xdr:cNvSpPr>
            <a:spLocks noChangeArrowheads="1"/>
          </xdr:cNvSpPr>
        </xdr:nvSpPr>
        <xdr:spPr bwMode="auto">
          <a:xfrm>
            <a:off x="6066" y="3540"/>
            <a:ext cx="4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7216" name="Rectangle 48"/>
          <xdr:cNvSpPr>
            <a:spLocks noChangeArrowheads="1"/>
          </xdr:cNvSpPr>
        </xdr:nvSpPr>
        <xdr:spPr bwMode="auto">
          <a:xfrm>
            <a:off x="8184" y="3540"/>
            <a:ext cx="978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31.977.448</a:t>
            </a:r>
          </a:p>
        </xdr:txBody>
      </xdr:sp>
      <xdr:sp macro="" textlink="">
        <xdr:nvSpPr>
          <xdr:cNvPr id="7215" name="Rectangle 47"/>
          <xdr:cNvSpPr>
            <a:spLocks noChangeArrowheads="1"/>
          </xdr:cNvSpPr>
        </xdr:nvSpPr>
        <xdr:spPr bwMode="auto">
          <a:xfrm>
            <a:off x="7287" y="3540"/>
            <a:ext cx="889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</a:t>
            </a:r>
          </a:p>
        </xdr:txBody>
      </xdr:sp>
      <xdr:sp macro="" textlink="">
        <xdr:nvSpPr>
          <xdr:cNvPr id="7214" name="Rectangle 46"/>
          <xdr:cNvSpPr>
            <a:spLocks noChangeArrowheads="1"/>
          </xdr:cNvSpPr>
        </xdr:nvSpPr>
        <xdr:spPr bwMode="auto">
          <a:xfrm>
            <a:off x="8284" y="3540"/>
            <a:ext cx="4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7213" name="Rectangle 45"/>
          <xdr:cNvSpPr>
            <a:spLocks noChangeArrowheads="1"/>
          </xdr:cNvSpPr>
        </xdr:nvSpPr>
        <xdr:spPr bwMode="auto">
          <a:xfrm>
            <a:off x="224" y="4063"/>
            <a:ext cx="2921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Cantidad de Empleados y Obreros</a:t>
            </a:r>
          </a:p>
        </xdr:txBody>
      </xdr:sp>
      <xdr:sp macro="" textlink="">
        <xdr:nvSpPr>
          <xdr:cNvPr id="7212" name="Rectangle 44"/>
          <xdr:cNvSpPr>
            <a:spLocks noChangeArrowheads="1"/>
          </xdr:cNvSpPr>
        </xdr:nvSpPr>
        <xdr:spPr bwMode="auto">
          <a:xfrm>
            <a:off x="6814" y="4063"/>
            <a:ext cx="22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50</a:t>
            </a:r>
          </a:p>
        </xdr:txBody>
      </xdr:sp>
      <xdr:sp macro="" textlink="">
        <xdr:nvSpPr>
          <xdr:cNvPr id="7211" name="Rectangle 43"/>
          <xdr:cNvSpPr>
            <a:spLocks noChangeArrowheads="1"/>
          </xdr:cNvSpPr>
        </xdr:nvSpPr>
        <xdr:spPr bwMode="auto">
          <a:xfrm>
            <a:off x="5020" y="4063"/>
            <a:ext cx="1601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  </a:t>
            </a:r>
          </a:p>
        </xdr:txBody>
      </xdr:sp>
      <xdr:sp macro="" textlink="">
        <xdr:nvSpPr>
          <xdr:cNvPr id="7210" name="Rectangle 42"/>
          <xdr:cNvSpPr>
            <a:spLocks noChangeArrowheads="1"/>
          </xdr:cNvSpPr>
        </xdr:nvSpPr>
        <xdr:spPr bwMode="auto">
          <a:xfrm>
            <a:off x="6814" y="4063"/>
            <a:ext cx="4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7209" name="Rectangle 41"/>
          <xdr:cNvSpPr>
            <a:spLocks noChangeArrowheads="1"/>
          </xdr:cNvSpPr>
        </xdr:nvSpPr>
        <xdr:spPr bwMode="auto">
          <a:xfrm>
            <a:off x="8839" y="4063"/>
            <a:ext cx="22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45</a:t>
            </a:r>
          </a:p>
        </xdr:txBody>
      </xdr:sp>
      <xdr:sp macro="" textlink="">
        <xdr:nvSpPr>
          <xdr:cNvPr id="7208" name="Rectangle 40"/>
          <xdr:cNvSpPr>
            <a:spLocks noChangeArrowheads="1"/>
          </xdr:cNvSpPr>
        </xdr:nvSpPr>
        <xdr:spPr bwMode="auto">
          <a:xfrm>
            <a:off x="7287" y="4063"/>
            <a:ext cx="1556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 </a:t>
            </a:r>
          </a:p>
        </xdr:txBody>
      </xdr:sp>
      <xdr:sp macro="" textlink="">
        <xdr:nvSpPr>
          <xdr:cNvPr id="7207" name="Rectangle 39"/>
          <xdr:cNvSpPr>
            <a:spLocks noChangeArrowheads="1"/>
          </xdr:cNvSpPr>
        </xdr:nvSpPr>
        <xdr:spPr bwMode="auto">
          <a:xfrm>
            <a:off x="7834" y="3931"/>
            <a:ext cx="549" cy="7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7206" name="Rectangle 38"/>
          <xdr:cNvSpPr>
            <a:spLocks noChangeArrowheads="1"/>
          </xdr:cNvSpPr>
        </xdr:nvSpPr>
        <xdr:spPr bwMode="auto">
          <a:xfrm>
            <a:off x="224" y="4587"/>
            <a:ext cx="3877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Consumo de Energía (En Miles de Guaraníes)</a:t>
            </a:r>
          </a:p>
        </xdr:txBody>
      </xdr:sp>
      <xdr:sp macro="" textlink="">
        <xdr:nvSpPr>
          <xdr:cNvPr id="7205" name="Rectangle 37"/>
          <xdr:cNvSpPr>
            <a:spLocks noChangeArrowheads="1"/>
          </xdr:cNvSpPr>
        </xdr:nvSpPr>
        <xdr:spPr bwMode="auto">
          <a:xfrm>
            <a:off x="6494" y="4574"/>
            <a:ext cx="694" cy="48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43.742</a:t>
            </a:r>
          </a:p>
        </xdr:txBody>
      </xdr:sp>
      <xdr:sp macro="" textlink="">
        <xdr:nvSpPr>
          <xdr:cNvPr id="7204" name="Rectangle 36"/>
          <xdr:cNvSpPr>
            <a:spLocks noChangeArrowheads="1"/>
          </xdr:cNvSpPr>
        </xdr:nvSpPr>
        <xdr:spPr bwMode="auto">
          <a:xfrm>
            <a:off x="5020" y="4587"/>
            <a:ext cx="845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</a:t>
            </a:r>
          </a:p>
        </xdr:txBody>
      </xdr:sp>
      <xdr:sp macro="" textlink="">
        <xdr:nvSpPr>
          <xdr:cNvPr id="7203" name="Rectangle 35"/>
          <xdr:cNvSpPr>
            <a:spLocks noChangeArrowheads="1"/>
          </xdr:cNvSpPr>
        </xdr:nvSpPr>
        <xdr:spPr bwMode="auto">
          <a:xfrm>
            <a:off x="5967" y="4587"/>
            <a:ext cx="4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7202" name="Rectangle 34"/>
          <xdr:cNvSpPr>
            <a:spLocks noChangeArrowheads="1"/>
          </xdr:cNvSpPr>
        </xdr:nvSpPr>
        <xdr:spPr bwMode="auto">
          <a:xfrm>
            <a:off x="8282" y="4587"/>
            <a:ext cx="1110" cy="3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20.039 </a:t>
            </a:r>
          </a:p>
        </xdr:txBody>
      </xdr:sp>
      <xdr:sp macro="" textlink="">
        <xdr:nvSpPr>
          <xdr:cNvPr id="7201" name="Rectangle 33"/>
          <xdr:cNvSpPr>
            <a:spLocks noChangeArrowheads="1"/>
          </xdr:cNvSpPr>
        </xdr:nvSpPr>
        <xdr:spPr bwMode="auto">
          <a:xfrm>
            <a:off x="7287" y="4587"/>
            <a:ext cx="800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</a:t>
            </a:r>
          </a:p>
        </xdr:txBody>
      </xdr:sp>
      <xdr:sp macro="" textlink="">
        <xdr:nvSpPr>
          <xdr:cNvPr id="7200" name="Rectangle 32"/>
          <xdr:cNvSpPr>
            <a:spLocks noChangeArrowheads="1"/>
          </xdr:cNvSpPr>
        </xdr:nvSpPr>
        <xdr:spPr bwMode="auto">
          <a:xfrm>
            <a:off x="8184" y="4587"/>
            <a:ext cx="4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7199" name="Rectangle 31"/>
          <xdr:cNvSpPr>
            <a:spLocks noChangeArrowheads="1"/>
          </xdr:cNvSpPr>
        </xdr:nvSpPr>
        <xdr:spPr bwMode="auto">
          <a:xfrm>
            <a:off x="224" y="5110"/>
            <a:ext cx="199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Cantidad de Sucursales</a:t>
            </a:r>
          </a:p>
        </xdr:txBody>
      </xdr:sp>
      <xdr:sp macro="" textlink="">
        <xdr:nvSpPr>
          <xdr:cNvPr id="7198" name="Rectangle 30"/>
          <xdr:cNvSpPr>
            <a:spLocks noChangeArrowheads="1"/>
          </xdr:cNvSpPr>
        </xdr:nvSpPr>
        <xdr:spPr bwMode="auto">
          <a:xfrm>
            <a:off x="6963" y="5110"/>
            <a:ext cx="112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0</a:t>
            </a:r>
          </a:p>
        </xdr:txBody>
      </xdr:sp>
      <xdr:sp macro="" textlink="">
        <xdr:nvSpPr>
          <xdr:cNvPr id="7197" name="Rectangle 29"/>
          <xdr:cNvSpPr>
            <a:spLocks noChangeArrowheads="1"/>
          </xdr:cNvSpPr>
        </xdr:nvSpPr>
        <xdr:spPr bwMode="auto">
          <a:xfrm>
            <a:off x="5020" y="5110"/>
            <a:ext cx="173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     </a:t>
            </a:r>
          </a:p>
        </xdr:txBody>
      </xdr:sp>
      <xdr:sp macro="" textlink="">
        <xdr:nvSpPr>
          <xdr:cNvPr id="7196" name="Rectangle 28"/>
          <xdr:cNvSpPr>
            <a:spLocks noChangeArrowheads="1"/>
          </xdr:cNvSpPr>
        </xdr:nvSpPr>
        <xdr:spPr bwMode="auto">
          <a:xfrm>
            <a:off x="6963" y="5110"/>
            <a:ext cx="44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7195" name="Rectangle 27"/>
          <xdr:cNvSpPr>
            <a:spLocks noChangeArrowheads="1"/>
          </xdr:cNvSpPr>
        </xdr:nvSpPr>
        <xdr:spPr bwMode="auto">
          <a:xfrm>
            <a:off x="9034" y="5110"/>
            <a:ext cx="258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0</a:t>
            </a:r>
          </a:p>
        </xdr:txBody>
      </xdr:sp>
      <xdr:sp macro="" textlink="">
        <xdr:nvSpPr>
          <xdr:cNvPr id="7194" name="Rectangle 26"/>
          <xdr:cNvSpPr>
            <a:spLocks noChangeArrowheads="1"/>
          </xdr:cNvSpPr>
        </xdr:nvSpPr>
        <xdr:spPr bwMode="auto">
          <a:xfrm>
            <a:off x="7287" y="5110"/>
            <a:ext cx="1690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    </a:t>
            </a:r>
          </a:p>
        </xdr:txBody>
      </xdr:sp>
      <xdr:sp macro="" textlink="">
        <xdr:nvSpPr>
          <xdr:cNvPr id="7193" name="Rectangle 25"/>
          <xdr:cNvSpPr>
            <a:spLocks noChangeArrowheads="1"/>
          </xdr:cNvSpPr>
        </xdr:nvSpPr>
        <xdr:spPr bwMode="auto">
          <a:xfrm flipH="1">
            <a:off x="8917" y="5110"/>
            <a:ext cx="146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7192" name="Rectangle 24"/>
          <xdr:cNvSpPr>
            <a:spLocks noChangeArrowheads="1"/>
          </xdr:cNvSpPr>
        </xdr:nvSpPr>
        <xdr:spPr bwMode="auto">
          <a:xfrm>
            <a:off x="1445" y="5871"/>
            <a:ext cx="6455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Las notas y anexos que se adjuntan forman parte de los estados financieros</a:t>
            </a:r>
          </a:p>
        </xdr:txBody>
      </xdr:sp>
      <xdr:sp macro="" textlink="">
        <xdr:nvSpPr>
          <xdr:cNvPr id="7191" name="Rectangle 23"/>
          <xdr:cNvSpPr>
            <a:spLocks noChangeArrowheads="1"/>
          </xdr:cNvSpPr>
        </xdr:nvSpPr>
        <xdr:spPr bwMode="auto">
          <a:xfrm>
            <a:off x="224" y="631"/>
            <a:ext cx="7989" cy="3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                      BALANCE GENERAL </a:t>
            </a:r>
          </a:p>
        </xdr:txBody>
      </xdr:sp>
      <xdr:sp macro="" textlink="">
        <xdr:nvSpPr>
          <xdr:cNvPr id="7190" name="Rectangle 22"/>
          <xdr:cNvSpPr>
            <a:spLocks noChangeArrowheads="1"/>
          </xdr:cNvSpPr>
        </xdr:nvSpPr>
        <xdr:spPr bwMode="auto">
          <a:xfrm>
            <a:off x="1682" y="997"/>
            <a:ext cx="6085" cy="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1° DE ENERO AL 31 DE DICIEMBRE DE 2019 y 2018</a:t>
            </a:r>
          </a:p>
        </xdr:txBody>
      </xdr:sp>
      <xdr:sp macro="" textlink="">
        <xdr:nvSpPr>
          <xdr:cNvPr id="7189" name="Rectangle 21"/>
          <xdr:cNvSpPr>
            <a:spLocks noChangeArrowheads="1"/>
          </xdr:cNvSpPr>
        </xdr:nvSpPr>
        <xdr:spPr bwMode="auto">
          <a:xfrm>
            <a:off x="3139" y="1334"/>
            <a:ext cx="3100" cy="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(Expresado en guaraníes)</a:t>
            </a:r>
          </a:p>
        </xdr:txBody>
      </xdr:sp>
      <xdr:sp macro="" textlink="">
        <xdr:nvSpPr>
          <xdr:cNvPr id="7188" name="Rectangle 20"/>
          <xdr:cNvSpPr>
            <a:spLocks noChangeArrowheads="1"/>
          </xdr:cNvSpPr>
        </xdr:nvSpPr>
        <xdr:spPr bwMode="auto">
          <a:xfrm>
            <a:off x="3376" y="2007"/>
            <a:ext cx="2665" cy="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DATOS ESTADISTICOS</a:t>
            </a:r>
          </a:p>
        </xdr:txBody>
      </xdr:sp>
      <xdr:sp macro="" textlink="">
        <xdr:nvSpPr>
          <xdr:cNvPr id="7187" name="Rectangle 19"/>
          <xdr:cNvSpPr>
            <a:spLocks noChangeArrowheads="1"/>
          </xdr:cNvSpPr>
        </xdr:nvSpPr>
        <xdr:spPr bwMode="auto">
          <a:xfrm>
            <a:off x="50" y="2742"/>
            <a:ext cx="146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0" i="0" u="none" strike="noStrike" baseline="0">
                <a:solidFill>
                  <a:srgbClr val="000000"/>
                </a:solidFill>
                <a:latin typeface="Courier"/>
              </a:rPr>
              <a:t> </a:t>
            </a:r>
          </a:p>
        </xdr:txBody>
      </xdr:sp>
      <xdr:sp macro="" textlink="">
        <xdr:nvSpPr>
          <xdr:cNvPr id="7186" name="Rectangle 18"/>
          <xdr:cNvSpPr>
            <a:spLocks noChangeArrowheads="1"/>
          </xdr:cNvSpPr>
        </xdr:nvSpPr>
        <xdr:spPr bwMode="auto">
          <a:xfrm>
            <a:off x="5792" y="2792"/>
            <a:ext cx="2728" cy="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Acumulado al Fin del Periodo</a:t>
            </a:r>
          </a:p>
        </xdr:txBody>
      </xdr:sp>
      <xdr:sp macro="" textlink="">
        <xdr:nvSpPr>
          <xdr:cNvPr id="7185" name="Line 17"/>
          <xdr:cNvSpPr>
            <a:spLocks noChangeShapeType="1"/>
          </xdr:cNvSpPr>
        </xdr:nvSpPr>
        <xdr:spPr bwMode="auto">
          <a:xfrm>
            <a:off x="0" y="2780"/>
            <a:ext cx="0" cy="2841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84" name="Rectangle 16"/>
          <xdr:cNvSpPr>
            <a:spLocks noChangeArrowheads="1"/>
          </xdr:cNvSpPr>
        </xdr:nvSpPr>
        <xdr:spPr bwMode="auto">
          <a:xfrm>
            <a:off x="0" y="2780"/>
            <a:ext cx="12" cy="284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83" name="Line 15"/>
          <xdr:cNvSpPr>
            <a:spLocks noChangeShapeType="1"/>
          </xdr:cNvSpPr>
        </xdr:nvSpPr>
        <xdr:spPr bwMode="auto">
          <a:xfrm>
            <a:off x="4908" y="2792"/>
            <a:ext cx="0" cy="282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82" name="Rectangle 14"/>
          <xdr:cNvSpPr>
            <a:spLocks noChangeArrowheads="1"/>
          </xdr:cNvSpPr>
        </xdr:nvSpPr>
        <xdr:spPr bwMode="auto">
          <a:xfrm>
            <a:off x="4908" y="2792"/>
            <a:ext cx="12" cy="282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81" name="Line 13"/>
          <xdr:cNvSpPr>
            <a:spLocks noChangeShapeType="1"/>
          </xdr:cNvSpPr>
        </xdr:nvSpPr>
        <xdr:spPr bwMode="auto">
          <a:xfrm>
            <a:off x="9392" y="2792"/>
            <a:ext cx="0" cy="282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80" name="Rectangle 12"/>
          <xdr:cNvSpPr>
            <a:spLocks noChangeArrowheads="1"/>
          </xdr:cNvSpPr>
        </xdr:nvSpPr>
        <xdr:spPr bwMode="auto">
          <a:xfrm>
            <a:off x="9392" y="2792"/>
            <a:ext cx="13" cy="282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9" name="Line 11"/>
          <xdr:cNvSpPr>
            <a:spLocks noChangeShapeType="1"/>
          </xdr:cNvSpPr>
        </xdr:nvSpPr>
        <xdr:spPr bwMode="auto">
          <a:xfrm>
            <a:off x="7175" y="3054"/>
            <a:ext cx="0" cy="2567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8" name="Rectangle 10"/>
          <xdr:cNvSpPr>
            <a:spLocks noChangeArrowheads="1"/>
          </xdr:cNvSpPr>
        </xdr:nvSpPr>
        <xdr:spPr bwMode="auto">
          <a:xfrm>
            <a:off x="7175" y="3054"/>
            <a:ext cx="13" cy="256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7" name="Line 9"/>
          <xdr:cNvSpPr>
            <a:spLocks noChangeShapeType="1"/>
          </xdr:cNvSpPr>
        </xdr:nvSpPr>
        <xdr:spPr bwMode="auto">
          <a:xfrm>
            <a:off x="12" y="2780"/>
            <a:ext cx="9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6" name="Rectangle 8"/>
          <xdr:cNvSpPr>
            <a:spLocks noChangeArrowheads="1"/>
          </xdr:cNvSpPr>
        </xdr:nvSpPr>
        <xdr:spPr bwMode="auto">
          <a:xfrm>
            <a:off x="12" y="2780"/>
            <a:ext cx="9393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5" name="Line 7"/>
          <xdr:cNvSpPr>
            <a:spLocks noChangeShapeType="1"/>
          </xdr:cNvSpPr>
        </xdr:nvSpPr>
        <xdr:spPr bwMode="auto">
          <a:xfrm>
            <a:off x="4920" y="3041"/>
            <a:ext cx="448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4" name="Rectangle 6"/>
          <xdr:cNvSpPr>
            <a:spLocks noChangeArrowheads="1"/>
          </xdr:cNvSpPr>
        </xdr:nvSpPr>
        <xdr:spPr bwMode="auto">
          <a:xfrm>
            <a:off x="4920" y="3041"/>
            <a:ext cx="4485" cy="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3" name="Line 5"/>
          <xdr:cNvSpPr>
            <a:spLocks noChangeShapeType="1"/>
          </xdr:cNvSpPr>
        </xdr:nvSpPr>
        <xdr:spPr bwMode="auto">
          <a:xfrm>
            <a:off x="12" y="3253"/>
            <a:ext cx="9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2" name="Rectangle 4"/>
          <xdr:cNvSpPr>
            <a:spLocks noChangeArrowheads="1"/>
          </xdr:cNvSpPr>
        </xdr:nvSpPr>
        <xdr:spPr bwMode="auto">
          <a:xfrm>
            <a:off x="12" y="3253"/>
            <a:ext cx="9393" cy="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171" name="Line 3"/>
          <xdr:cNvSpPr>
            <a:spLocks noChangeShapeType="1"/>
          </xdr:cNvSpPr>
        </xdr:nvSpPr>
        <xdr:spPr bwMode="auto">
          <a:xfrm>
            <a:off x="12" y="5609"/>
            <a:ext cx="9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0" name="Rectangle 2"/>
          <xdr:cNvSpPr>
            <a:spLocks noChangeArrowheads="1"/>
          </xdr:cNvSpPr>
        </xdr:nvSpPr>
        <xdr:spPr bwMode="auto">
          <a:xfrm>
            <a:off x="12" y="5609"/>
            <a:ext cx="9393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714375</xdr:colOff>
      <xdr:row>29</xdr:row>
      <xdr:rowOff>104775</xdr:rowOff>
    </xdr:to>
    <xdr:grpSp>
      <xdr:nvGrpSpPr>
        <xdr:cNvPr id="8193" name="Group 1"/>
        <xdr:cNvGrpSpPr>
          <a:grpSpLocks noChangeAspect="1"/>
        </xdr:cNvGrpSpPr>
      </xdr:nvGrpSpPr>
      <xdr:grpSpPr bwMode="auto">
        <a:xfrm>
          <a:off x="762000" y="381000"/>
          <a:ext cx="6048375" cy="5248275"/>
          <a:chOff x="0" y="0"/>
          <a:chExt cx="9530" cy="8269"/>
        </a:xfrm>
      </xdr:grpSpPr>
      <xdr:sp macro="" textlink="">
        <xdr:nvSpPr>
          <xdr:cNvPr id="8294" name="AutoShape 102"/>
          <xdr:cNvSpPr>
            <a:spLocks noChangeAspect="1" noChangeArrowheads="1" noTextEdit="1"/>
          </xdr:cNvSpPr>
        </xdr:nvSpPr>
        <xdr:spPr bwMode="auto">
          <a:xfrm>
            <a:off x="0" y="0"/>
            <a:ext cx="9530" cy="82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93" name="Rectangle 101"/>
          <xdr:cNvSpPr>
            <a:spLocks noChangeArrowheads="1"/>
          </xdr:cNvSpPr>
        </xdr:nvSpPr>
        <xdr:spPr bwMode="auto">
          <a:xfrm>
            <a:off x="4830" y="3402"/>
            <a:ext cx="2372" cy="175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92" name="Line 100"/>
          <xdr:cNvSpPr>
            <a:spLocks noChangeShapeType="1"/>
          </xdr:cNvSpPr>
        </xdr:nvSpPr>
        <xdr:spPr bwMode="auto">
          <a:xfrm>
            <a:off x="12" y="6029"/>
            <a:ext cx="61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91" name="Rectangle 99"/>
          <xdr:cNvSpPr>
            <a:spLocks noChangeArrowheads="1"/>
          </xdr:cNvSpPr>
        </xdr:nvSpPr>
        <xdr:spPr bwMode="auto">
          <a:xfrm>
            <a:off x="12" y="6029"/>
            <a:ext cx="61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90" name="Line 98"/>
          <xdr:cNvSpPr>
            <a:spLocks noChangeShapeType="1"/>
          </xdr:cNvSpPr>
        </xdr:nvSpPr>
        <xdr:spPr bwMode="auto">
          <a:xfrm>
            <a:off x="12" y="6041"/>
            <a:ext cx="49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9" name="Rectangle 97"/>
          <xdr:cNvSpPr>
            <a:spLocks noChangeArrowheads="1"/>
          </xdr:cNvSpPr>
        </xdr:nvSpPr>
        <xdr:spPr bwMode="auto">
          <a:xfrm>
            <a:off x="12" y="6041"/>
            <a:ext cx="49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88" name="Line 96"/>
          <xdr:cNvSpPr>
            <a:spLocks noChangeShapeType="1"/>
          </xdr:cNvSpPr>
        </xdr:nvSpPr>
        <xdr:spPr bwMode="auto">
          <a:xfrm>
            <a:off x="12" y="6053"/>
            <a:ext cx="36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7" name="Rectangle 95"/>
          <xdr:cNvSpPr>
            <a:spLocks noChangeArrowheads="1"/>
          </xdr:cNvSpPr>
        </xdr:nvSpPr>
        <xdr:spPr bwMode="auto">
          <a:xfrm>
            <a:off x="12" y="6053"/>
            <a:ext cx="36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86" name="Line 94"/>
          <xdr:cNvSpPr>
            <a:spLocks noChangeShapeType="1"/>
          </xdr:cNvSpPr>
        </xdr:nvSpPr>
        <xdr:spPr bwMode="auto">
          <a:xfrm>
            <a:off x="12" y="6065"/>
            <a:ext cx="24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5" name="Rectangle 93"/>
          <xdr:cNvSpPr>
            <a:spLocks noChangeArrowheads="1"/>
          </xdr:cNvSpPr>
        </xdr:nvSpPr>
        <xdr:spPr bwMode="auto">
          <a:xfrm>
            <a:off x="12" y="6065"/>
            <a:ext cx="24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84" name="Line 92"/>
          <xdr:cNvSpPr>
            <a:spLocks noChangeShapeType="1"/>
          </xdr:cNvSpPr>
        </xdr:nvSpPr>
        <xdr:spPr bwMode="auto">
          <a:xfrm>
            <a:off x="12" y="6077"/>
            <a:ext cx="12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3" name="Rectangle 91"/>
          <xdr:cNvSpPr>
            <a:spLocks noChangeArrowheads="1"/>
          </xdr:cNvSpPr>
        </xdr:nvSpPr>
        <xdr:spPr bwMode="auto">
          <a:xfrm>
            <a:off x="12" y="6077"/>
            <a:ext cx="12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82" name="Line 90"/>
          <xdr:cNvSpPr>
            <a:spLocks noChangeShapeType="1"/>
          </xdr:cNvSpPr>
        </xdr:nvSpPr>
        <xdr:spPr bwMode="auto">
          <a:xfrm>
            <a:off x="2481" y="6029"/>
            <a:ext cx="61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81" name="Rectangle 89"/>
          <xdr:cNvSpPr>
            <a:spLocks noChangeArrowheads="1"/>
          </xdr:cNvSpPr>
        </xdr:nvSpPr>
        <xdr:spPr bwMode="auto">
          <a:xfrm>
            <a:off x="2481" y="6029"/>
            <a:ext cx="61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80" name="Line 88"/>
          <xdr:cNvSpPr>
            <a:spLocks noChangeShapeType="1"/>
          </xdr:cNvSpPr>
        </xdr:nvSpPr>
        <xdr:spPr bwMode="auto">
          <a:xfrm>
            <a:off x="2481" y="6041"/>
            <a:ext cx="49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9" name="Rectangle 87"/>
          <xdr:cNvSpPr>
            <a:spLocks noChangeArrowheads="1"/>
          </xdr:cNvSpPr>
        </xdr:nvSpPr>
        <xdr:spPr bwMode="auto">
          <a:xfrm>
            <a:off x="2481" y="6041"/>
            <a:ext cx="49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8" name="Line 86"/>
          <xdr:cNvSpPr>
            <a:spLocks noChangeShapeType="1"/>
          </xdr:cNvSpPr>
        </xdr:nvSpPr>
        <xdr:spPr bwMode="auto">
          <a:xfrm>
            <a:off x="2481" y="6053"/>
            <a:ext cx="37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7" name="Rectangle 85"/>
          <xdr:cNvSpPr>
            <a:spLocks noChangeArrowheads="1"/>
          </xdr:cNvSpPr>
        </xdr:nvSpPr>
        <xdr:spPr bwMode="auto">
          <a:xfrm>
            <a:off x="2481" y="6053"/>
            <a:ext cx="37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6" name="Line 84"/>
          <xdr:cNvSpPr>
            <a:spLocks noChangeShapeType="1"/>
          </xdr:cNvSpPr>
        </xdr:nvSpPr>
        <xdr:spPr bwMode="auto">
          <a:xfrm>
            <a:off x="2481" y="6065"/>
            <a:ext cx="25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5" name="Rectangle 83"/>
          <xdr:cNvSpPr>
            <a:spLocks noChangeArrowheads="1"/>
          </xdr:cNvSpPr>
        </xdr:nvSpPr>
        <xdr:spPr bwMode="auto">
          <a:xfrm>
            <a:off x="2481" y="6065"/>
            <a:ext cx="25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4" name="Line 82"/>
          <xdr:cNvSpPr>
            <a:spLocks noChangeShapeType="1"/>
          </xdr:cNvSpPr>
        </xdr:nvSpPr>
        <xdr:spPr bwMode="auto">
          <a:xfrm>
            <a:off x="2481" y="6077"/>
            <a:ext cx="12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3" name="Rectangle 81"/>
          <xdr:cNvSpPr>
            <a:spLocks noChangeArrowheads="1"/>
          </xdr:cNvSpPr>
        </xdr:nvSpPr>
        <xdr:spPr bwMode="auto">
          <a:xfrm>
            <a:off x="2481" y="6077"/>
            <a:ext cx="12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2" name="Line 80"/>
          <xdr:cNvSpPr>
            <a:spLocks noChangeShapeType="1"/>
          </xdr:cNvSpPr>
        </xdr:nvSpPr>
        <xdr:spPr bwMode="auto">
          <a:xfrm>
            <a:off x="4842" y="6029"/>
            <a:ext cx="60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71" name="Rectangle 79"/>
          <xdr:cNvSpPr>
            <a:spLocks noChangeArrowheads="1"/>
          </xdr:cNvSpPr>
        </xdr:nvSpPr>
        <xdr:spPr bwMode="auto">
          <a:xfrm>
            <a:off x="4842" y="6029"/>
            <a:ext cx="60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70" name="Line 78"/>
          <xdr:cNvSpPr>
            <a:spLocks noChangeShapeType="1"/>
          </xdr:cNvSpPr>
        </xdr:nvSpPr>
        <xdr:spPr bwMode="auto">
          <a:xfrm>
            <a:off x="4842" y="6041"/>
            <a:ext cx="48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9" name="Rectangle 77"/>
          <xdr:cNvSpPr>
            <a:spLocks noChangeArrowheads="1"/>
          </xdr:cNvSpPr>
        </xdr:nvSpPr>
        <xdr:spPr bwMode="auto">
          <a:xfrm>
            <a:off x="4842" y="6041"/>
            <a:ext cx="48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8" name="Line 76"/>
          <xdr:cNvSpPr>
            <a:spLocks noChangeShapeType="1"/>
          </xdr:cNvSpPr>
        </xdr:nvSpPr>
        <xdr:spPr bwMode="auto">
          <a:xfrm>
            <a:off x="4842" y="6053"/>
            <a:ext cx="36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7" name="Rectangle 75"/>
          <xdr:cNvSpPr>
            <a:spLocks noChangeArrowheads="1"/>
          </xdr:cNvSpPr>
        </xdr:nvSpPr>
        <xdr:spPr bwMode="auto">
          <a:xfrm>
            <a:off x="4842" y="6053"/>
            <a:ext cx="36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6" name="Line 74"/>
          <xdr:cNvSpPr>
            <a:spLocks noChangeShapeType="1"/>
          </xdr:cNvSpPr>
        </xdr:nvSpPr>
        <xdr:spPr bwMode="auto">
          <a:xfrm>
            <a:off x="4842" y="6065"/>
            <a:ext cx="24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5" name="Rectangle 73"/>
          <xdr:cNvSpPr>
            <a:spLocks noChangeArrowheads="1"/>
          </xdr:cNvSpPr>
        </xdr:nvSpPr>
        <xdr:spPr bwMode="auto">
          <a:xfrm>
            <a:off x="4842" y="6065"/>
            <a:ext cx="24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4" name="Line 72"/>
          <xdr:cNvSpPr>
            <a:spLocks noChangeShapeType="1"/>
          </xdr:cNvSpPr>
        </xdr:nvSpPr>
        <xdr:spPr bwMode="auto">
          <a:xfrm>
            <a:off x="4842" y="6077"/>
            <a:ext cx="12" cy="0"/>
          </a:xfrm>
          <a:prstGeom prst="line">
            <a:avLst/>
          </a:prstGeom>
          <a:noFill/>
          <a:ln w="0">
            <a:solidFill>
              <a:srgbClr val="008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63" name="Rectangle 71"/>
          <xdr:cNvSpPr>
            <a:spLocks noChangeArrowheads="1"/>
          </xdr:cNvSpPr>
        </xdr:nvSpPr>
        <xdr:spPr bwMode="auto">
          <a:xfrm>
            <a:off x="4842" y="6077"/>
            <a:ext cx="12" cy="12"/>
          </a:xfrm>
          <a:prstGeom prst="rect">
            <a:avLst/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62" name="Rectangle 70"/>
          <xdr:cNvSpPr>
            <a:spLocks noChangeArrowheads="1"/>
          </xdr:cNvSpPr>
        </xdr:nvSpPr>
        <xdr:spPr bwMode="auto">
          <a:xfrm>
            <a:off x="7819" y="2857"/>
            <a:ext cx="105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31.12.2018</a:t>
            </a:r>
          </a:p>
        </xdr:txBody>
      </xdr:sp>
      <xdr:sp macro="" textlink="">
        <xdr:nvSpPr>
          <xdr:cNvPr id="8261" name="Rectangle 69"/>
          <xdr:cNvSpPr>
            <a:spLocks noChangeArrowheads="1"/>
          </xdr:cNvSpPr>
        </xdr:nvSpPr>
        <xdr:spPr bwMode="auto">
          <a:xfrm>
            <a:off x="109" y="3462"/>
            <a:ext cx="1100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Liquidez (1)</a:t>
            </a:r>
          </a:p>
        </xdr:txBody>
      </xdr:sp>
      <xdr:sp macro="" textlink="">
        <xdr:nvSpPr>
          <xdr:cNvPr id="8260" name="Rectangle 68"/>
          <xdr:cNvSpPr>
            <a:spLocks noChangeArrowheads="1"/>
          </xdr:cNvSpPr>
        </xdr:nvSpPr>
        <xdr:spPr bwMode="auto">
          <a:xfrm>
            <a:off x="8793" y="3487"/>
            <a:ext cx="624" cy="24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1,066</a:t>
            </a:r>
          </a:p>
        </xdr:txBody>
      </xdr:sp>
      <xdr:sp macro="" textlink="">
        <xdr:nvSpPr>
          <xdr:cNvPr id="8259" name="Rectangle 67"/>
          <xdr:cNvSpPr>
            <a:spLocks noChangeArrowheads="1"/>
          </xdr:cNvSpPr>
        </xdr:nvSpPr>
        <xdr:spPr bwMode="auto">
          <a:xfrm>
            <a:off x="7335" y="3462"/>
            <a:ext cx="146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</a:t>
            </a:r>
          </a:p>
        </xdr:txBody>
      </xdr:sp>
      <xdr:sp macro="" textlink="">
        <xdr:nvSpPr>
          <xdr:cNvPr id="8258" name="Rectangle 66"/>
          <xdr:cNvSpPr>
            <a:spLocks noChangeArrowheads="1"/>
          </xdr:cNvSpPr>
        </xdr:nvSpPr>
        <xdr:spPr bwMode="auto">
          <a:xfrm>
            <a:off x="8933" y="3462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8257" name="Rectangle 65"/>
          <xdr:cNvSpPr>
            <a:spLocks noChangeArrowheads="1"/>
          </xdr:cNvSpPr>
        </xdr:nvSpPr>
        <xdr:spPr bwMode="auto">
          <a:xfrm>
            <a:off x="109" y="4043"/>
            <a:ext cx="172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Endeudamiento (2)</a:t>
            </a:r>
          </a:p>
        </xdr:txBody>
      </xdr:sp>
      <xdr:sp macro="" textlink="">
        <xdr:nvSpPr>
          <xdr:cNvPr id="8256" name="Rectangle 64"/>
          <xdr:cNvSpPr>
            <a:spLocks noChangeArrowheads="1"/>
          </xdr:cNvSpPr>
        </xdr:nvSpPr>
        <xdr:spPr bwMode="auto">
          <a:xfrm>
            <a:off x="8793" y="4043"/>
            <a:ext cx="624" cy="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2,674</a:t>
            </a:r>
          </a:p>
        </xdr:txBody>
      </xdr:sp>
      <xdr:sp macro="" textlink="">
        <xdr:nvSpPr>
          <xdr:cNvPr id="8255" name="Rectangle 63"/>
          <xdr:cNvSpPr>
            <a:spLocks noChangeArrowheads="1"/>
          </xdr:cNvSpPr>
        </xdr:nvSpPr>
        <xdr:spPr bwMode="auto">
          <a:xfrm>
            <a:off x="7335" y="4043"/>
            <a:ext cx="146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</a:t>
            </a:r>
          </a:p>
        </xdr:txBody>
      </xdr:sp>
      <xdr:sp macro="" textlink="">
        <xdr:nvSpPr>
          <xdr:cNvPr id="8254" name="Rectangle 62"/>
          <xdr:cNvSpPr>
            <a:spLocks noChangeArrowheads="1"/>
          </xdr:cNvSpPr>
        </xdr:nvSpPr>
        <xdr:spPr bwMode="auto">
          <a:xfrm>
            <a:off x="8933" y="4043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8253" name="Rectangle 61"/>
          <xdr:cNvSpPr>
            <a:spLocks noChangeArrowheads="1"/>
          </xdr:cNvSpPr>
        </xdr:nvSpPr>
        <xdr:spPr bwMode="auto">
          <a:xfrm>
            <a:off x="109" y="4624"/>
            <a:ext cx="1460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Rentabilidad (3)</a:t>
            </a:r>
          </a:p>
        </xdr:txBody>
      </xdr:sp>
      <xdr:sp macro="" textlink="">
        <xdr:nvSpPr>
          <xdr:cNvPr id="8252" name="Rectangle 60"/>
          <xdr:cNvSpPr>
            <a:spLocks noChangeArrowheads="1"/>
          </xdr:cNvSpPr>
        </xdr:nvSpPr>
        <xdr:spPr bwMode="auto">
          <a:xfrm>
            <a:off x="8705" y="4624"/>
            <a:ext cx="825" cy="5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5,75%</a:t>
            </a:r>
          </a:p>
        </xdr:txBody>
      </xdr:sp>
      <xdr:sp macro="" textlink="">
        <xdr:nvSpPr>
          <xdr:cNvPr id="8251" name="Rectangle 59"/>
          <xdr:cNvSpPr>
            <a:spLocks noChangeArrowheads="1"/>
          </xdr:cNvSpPr>
        </xdr:nvSpPr>
        <xdr:spPr bwMode="auto">
          <a:xfrm>
            <a:off x="7323" y="4624"/>
            <a:ext cx="137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</a:t>
            </a:r>
          </a:p>
        </xdr:txBody>
      </xdr:sp>
      <xdr:sp macro="" textlink="">
        <xdr:nvSpPr>
          <xdr:cNvPr id="8250" name="Rectangle 58"/>
          <xdr:cNvSpPr>
            <a:spLocks noChangeArrowheads="1"/>
          </xdr:cNvSpPr>
        </xdr:nvSpPr>
        <xdr:spPr bwMode="auto">
          <a:xfrm>
            <a:off x="8824" y="4624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8249" name="Rectangle 57"/>
          <xdr:cNvSpPr>
            <a:spLocks noChangeArrowheads="1"/>
          </xdr:cNvSpPr>
        </xdr:nvSpPr>
        <xdr:spPr bwMode="auto">
          <a:xfrm>
            <a:off x="5653" y="5496"/>
            <a:ext cx="140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Resultado Antes</a:t>
            </a:r>
          </a:p>
        </xdr:txBody>
      </xdr:sp>
      <xdr:sp macro="" textlink="">
        <xdr:nvSpPr>
          <xdr:cNvPr id="8248" name="Rectangle 56"/>
          <xdr:cNvSpPr>
            <a:spLocks noChangeArrowheads="1"/>
          </xdr:cNvSpPr>
        </xdr:nvSpPr>
        <xdr:spPr bwMode="auto">
          <a:xfrm>
            <a:off x="5653" y="5787"/>
            <a:ext cx="129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Del Impuesto a</a:t>
            </a:r>
          </a:p>
        </xdr:txBody>
      </xdr:sp>
      <xdr:sp macro="" textlink="">
        <xdr:nvSpPr>
          <xdr:cNvPr id="8247" name="Rectangle 55"/>
          <xdr:cNvSpPr>
            <a:spLocks noChangeArrowheads="1"/>
          </xdr:cNvSpPr>
        </xdr:nvSpPr>
        <xdr:spPr bwMode="auto">
          <a:xfrm>
            <a:off x="206" y="6077"/>
            <a:ext cx="266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(1)</a:t>
            </a:r>
          </a:p>
        </xdr:txBody>
      </xdr:sp>
      <xdr:sp macro="" textlink="">
        <xdr:nvSpPr>
          <xdr:cNvPr id="8246" name="Rectangle 54"/>
          <xdr:cNvSpPr>
            <a:spLocks noChangeArrowheads="1"/>
          </xdr:cNvSpPr>
        </xdr:nvSpPr>
        <xdr:spPr bwMode="auto">
          <a:xfrm>
            <a:off x="763" y="6077"/>
            <a:ext cx="1460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Activo Corriente</a:t>
            </a:r>
          </a:p>
        </xdr:txBody>
      </xdr:sp>
      <xdr:sp macro="" textlink="">
        <xdr:nvSpPr>
          <xdr:cNvPr id="8245" name="Rectangle 53"/>
          <xdr:cNvSpPr>
            <a:spLocks noChangeArrowheads="1"/>
          </xdr:cNvSpPr>
        </xdr:nvSpPr>
        <xdr:spPr bwMode="auto">
          <a:xfrm>
            <a:off x="2687" y="6077"/>
            <a:ext cx="266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(2)</a:t>
            </a:r>
          </a:p>
        </xdr:txBody>
      </xdr:sp>
      <xdr:sp macro="" textlink="">
        <xdr:nvSpPr>
          <xdr:cNvPr id="8244" name="Rectangle 52"/>
          <xdr:cNvSpPr>
            <a:spLocks noChangeArrowheads="1"/>
          </xdr:cNvSpPr>
        </xdr:nvSpPr>
        <xdr:spPr bwMode="auto">
          <a:xfrm>
            <a:off x="3244" y="6077"/>
            <a:ext cx="1369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Total del Pasivo</a:t>
            </a:r>
          </a:p>
        </xdr:txBody>
      </xdr:sp>
      <xdr:sp macro="" textlink="">
        <xdr:nvSpPr>
          <xdr:cNvPr id="8243" name="Rectangle 51"/>
          <xdr:cNvSpPr>
            <a:spLocks noChangeArrowheads="1"/>
          </xdr:cNvSpPr>
        </xdr:nvSpPr>
        <xdr:spPr bwMode="auto">
          <a:xfrm>
            <a:off x="4793" y="6077"/>
            <a:ext cx="53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:</a:t>
            </a:r>
          </a:p>
        </xdr:txBody>
      </xdr:sp>
      <xdr:sp macro="" textlink="">
        <xdr:nvSpPr>
          <xdr:cNvPr id="8242" name="Rectangle 50"/>
          <xdr:cNvSpPr>
            <a:spLocks noChangeArrowheads="1"/>
          </xdr:cNvSpPr>
        </xdr:nvSpPr>
        <xdr:spPr bwMode="auto">
          <a:xfrm>
            <a:off x="5072" y="6077"/>
            <a:ext cx="266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(3)</a:t>
            </a:r>
          </a:p>
        </xdr:txBody>
      </xdr:sp>
      <xdr:sp macro="" textlink="">
        <xdr:nvSpPr>
          <xdr:cNvPr id="8241" name="Rectangle 49"/>
          <xdr:cNvSpPr>
            <a:spLocks noChangeArrowheads="1"/>
          </xdr:cNvSpPr>
        </xdr:nvSpPr>
        <xdr:spPr bwMode="auto">
          <a:xfrm>
            <a:off x="5653" y="6077"/>
            <a:ext cx="746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la Renta </a:t>
            </a:r>
          </a:p>
        </xdr:txBody>
      </xdr:sp>
      <xdr:sp macro="" textlink="">
        <xdr:nvSpPr>
          <xdr:cNvPr id="8240" name="Rectangle 48"/>
          <xdr:cNvSpPr>
            <a:spLocks noChangeArrowheads="1"/>
          </xdr:cNvSpPr>
        </xdr:nvSpPr>
        <xdr:spPr bwMode="auto">
          <a:xfrm>
            <a:off x="763" y="6368"/>
            <a:ext cx="147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Pasivo Corriente</a:t>
            </a:r>
          </a:p>
        </xdr:txBody>
      </xdr:sp>
      <xdr:sp macro="" textlink="">
        <xdr:nvSpPr>
          <xdr:cNvPr id="8239" name="Rectangle 47"/>
          <xdr:cNvSpPr>
            <a:spLocks noChangeArrowheads="1"/>
          </xdr:cNvSpPr>
        </xdr:nvSpPr>
        <xdr:spPr bwMode="auto">
          <a:xfrm>
            <a:off x="3244" y="6368"/>
            <a:ext cx="1429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Patrimonio Neto</a:t>
            </a:r>
          </a:p>
        </xdr:txBody>
      </xdr:sp>
      <xdr:sp macro="" textlink="">
        <xdr:nvSpPr>
          <xdr:cNvPr id="8238" name="Rectangle 46"/>
          <xdr:cNvSpPr>
            <a:spLocks noChangeArrowheads="1"/>
          </xdr:cNvSpPr>
        </xdr:nvSpPr>
        <xdr:spPr bwMode="auto">
          <a:xfrm>
            <a:off x="5653" y="6368"/>
            <a:ext cx="1429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Patrimonio Neto</a:t>
            </a:r>
          </a:p>
        </xdr:txBody>
      </xdr:sp>
      <xdr:sp macro="" textlink="">
        <xdr:nvSpPr>
          <xdr:cNvPr id="8237" name="Rectangle 45"/>
          <xdr:cNvSpPr>
            <a:spLocks noChangeArrowheads="1"/>
          </xdr:cNvSpPr>
        </xdr:nvSpPr>
        <xdr:spPr bwMode="auto">
          <a:xfrm>
            <a:off x="5653" y="6658"/>
            <a:ext cx="185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Excluido el Resultado</a:t>
            </a:r>
          </a:p>
        </xdr:txBody>
      </xdr:sp>
      <xdr:sp macro="" textlink="">
        <xdr:nvSpPr>
          <xdr:cNvPr id="8236" name="Rectangle 44"/>
          <xdr:cNvSpPr>
            <a:spLocks noChangeArrowheads="1"/>
          </xdr:cNvSpPr>
        </xdr:nvSpPr>
        <xdr:spPr bwMode="auto">
          <a:xfrm>
            <a:off x="5653" y="6949"/>
            <a:ext cx="101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Del Periodo</a:t>
            </a:r>
          </a:p>
        </xdr:txBody>
      </xdr:sp>
      <xdr:sp macro="" textlink="">
        <xdr:nvSpPr>
          <xdr:cNvPr id="8235" name="Rectangle 43"/>
          <xdr:cNvSpPr>
            <a:spLocks noChangeArrowheads="1"/>
          </xdr:cNvSpPr>
        </xdr:nvSpPr>
        <xdr:spPr bwMode="auto">
          <a:xfrm>
            <a:off x="2058" y="2857"/>
            <a:ext cx="75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INDICES</a:t>
            </a:r>
          </a:p>
        </xdr:txBody>
      </xdr:sp>
      <xdr:sp macro="" textlink="">
        <xdr:nvSpPr>
          <xdr:cNvPr id="8234" name="Rectangle 42"/>
          <xdr:cNvSpPr>
            <a:spLocks noChangeArrowheads="1"/>
          </xdr:cNvSpPr>
        </xdr:nvSpPr>
        <xdr:spPr bwMode="auto">
          <a:xfrm>
            <a:off x="5532" y="2857"/>
            <a:ext cx="1052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31.12.2019</a:t>
            </a:r>
          </a:p>
        </xdr:txBody>
      </xdr:sp>
      <xdr:sp macro="" textlink="">
        <xdr:nvSpPr>
          <xdr:cNvPr id="8233" name="Rectangle 41"/>
          <xdr:cNvSpPr>
            <a:spLocks noChangeArrowheads="1"/>
          </xdr:cNvSpPr>
        </xdr:nvSpPr>
        <xdr:spPr bwMode="auto">
          <a:xfrm>
            <a:off x="6573" y="3447"/>
            <a:ext cx="641" cy="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1,048</a:t>
            </a:r>
          </a:p>
        </xdr:txBody>
      </xdr:sp>
      <xdr:sp macro="" textlink="">
        <xdr:nvSpPr>
          <xdr:cNvPr id="8232" name="Rectangle 40"/>
          <xdr:cNvSpPr>
            <a:spLocks noChangeArrowheads="1"/>
          </xdr:cNvSpPr>
        </xdr:nvSpPr>
        <xdr:spPr bwMode="auto">
          <a:xfrm>
            <a:off x="4939" y="3462"/>
            <a:ext cx="1645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   </a:t>
            </a:r>
          </a:p>
        </xdr:txBody>
      </xdr:sp>
      <xdr:sp macro="" textlink="">
        <xdr:nvSpPr>
          <xdr:cNvPr id="8231" name="Rectangle 39"/>
          <xdr:cNvSpPr>
            <a:spLocks noChangeArrowheads="1"/>
          </xdr:cNvSpPr>
        </xdr:nvSpPr>
        <xdr:spPr bwMode="auto">
          <a:xfrm>
            <a:off x="6730" y="3462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8230" name="Rectangle 38"/>
          <xdr:cNvSpPr>
            <a:spLocks noChangeArrowheads="1"/>
          </xdr:cNvSpPr>
        </xdr:nvSpPr>
        <xdr:spPr bwMode="auto">
          <a:xfrm>
            <a:off x="6573" y="4043"/>
            <a:ext cx="641" cy="2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2,562</a:t>
            </a:r>
          </a:p>
        </xdr:txBody>
      </xdr:sp>
      <xdr:sp macro="" textlink="">
        <xdr:nvSpPr>
          <xdr:cNvPr id="8229" name="Rectangle 37"/>
          <xdr:cNvSpPr>
            <a:spLocks noChangeArrowheads="1"/>
          </xdr:cNvSpPr>
        </xdr:nvSpPr>
        <xdr:spPr bwMode="auto">
          <a:xfrm>
            <a:off x="4939" y="4043"/>
            <a:ext cx="1645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   </a:t>
            </a:r>
          </a:p>
        </xdr:txBody>
      </xdr:sp>
      <xdr:sp macro="" textlink="">
        <xdr:nvSpPr>
          <xdr:cNvPr id="8228" name="Rectangle 36"/>
          <xdr:cNvSpPr>
            <a:spLocks noChangeArrowheads="1"/>
          </xdr:cNvSpPr>
        </xdr:nvSpPr>
        <xdr:spPr bwMode="auto">
          <a:xfrm>
            <a:off x="6730" y="4043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8227" name="Rectangle 35"/>
          <xdr:cNvSpPr>
            <a:spLocks noChangeArrowheads="1"/>
          </xdr:cNvSpPr>
        </xdr:nvSpPr>
        <xdr:spPr bwMode="auto">
          <a:xfrm>
            <a:off x="6573" y="4624"/>
            <a:ext cx="710" cy="2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6,92%</a:t>
            </a:r>
          </a:p>
        </xdr:txBody>
      </xdr:sp>
      <xdr:sp macro="" textlink="">
        <xdr:nvSpPr>
          <xdr:cNvPr id="8226" name="Rectangle 34"/>
          <xdr:cNvSpPr>
            <a:spLocks noChangeArrowheads="1"/>
          </xdr:cNvSpPr>
        </xdr:nvSpPr>
        <xdr:spPr bwMode="auto">
          <a:xfrm>
            <a:off x="4975" y="4624"/>
            <a:ext cx="1511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                                 </a:t>
            </a:r>
          </a:p>
        </xdr:txBody>
      </xdr:sp>
      <xdr:sp macro="" textlink="">
        <xdr:nvSpPr>
          <xdr:cNvPr id="8225" name="Rectangle 33"/>
          <xdr:cNvSpPr>
            <a:spLocks noChangeArrowheads="1"/>
          </xdr:cNvSpPr>
        </xdr:nvSpPr>
        <xdr:spPr bwMode="auto">
          <a:xfrm>
            <a:off x="6621" y="4624"/>
            <a:ext cx="4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 </a:t>
            </a:r>
          </a:p>
        </xdr:txBody>
      </xdr:sp>
      <xdr:sp macro="" textlink="">
        <xdr:nvSpPr>
          <xdr:cNvPr id="8224" name="Rectangle 32"/>
          <xdr:cNvSpPr>
            <a:spLocks noChangeArrowheads="1"/>
          </xdr:cNvSpPr>
        </xdr:nvSpPr>
        <xdr:spPr bwMode="auto">
          <a:xfrm>
            <a:off x="1537" y="7978"/>
            <a:ext cx="6454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0" i="0" u="none" strike="noStrike" baseline="0">
                <a:solidFill>
                  <a:srgbClr val="000000"/>
                </a:solidFill>
                <a:latin typeface="Cambria"/>
              </a:rPr>
              <a:t>Las notas y anexos que se adjuntan forman parte de los estados financieros</a:t>
            </a:r>
          </a:p>
        </xdr:txBody>
      </xdr:sp>
      <xdr:sp macro="" textlink="">
        <xdr:nvSpPr>
          <xdr:cNvPr id="8223" name="Rectangle 31"/>
          <xdr:cNvSpPr>
            <a:spLocks noChangeArrowheads="1"/>
          </xdr:cNvSpPr>
        </xdr:nvSpPr>
        <xdr:spPr bwMode="auto">
          <a:xfrm>
            <a:off x="8425" y="24"/>
            <a:ext cx="917" cy="2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200" b="1" i="0" u="none" strike="noStrike" baseline="0">
                <a:solidFill>
                  <a:srgbClr val="000000"/>
                </a:solidFill>
                <a:latin typeface="Cambria"/>
              </a:rPr>
              <a:t>ANEXO J</a:t>
            </a:r>
          </a:p>
        </xdr:txBody>
      </xdr:sp>
      <xdr:sp macro="" textlink="">
        <xdr:nvSpPr>
          <xdr:cNvPr id="8222" name="Rectangle 30"/>
          <xdr:cNvSpPr>
            <a:spLocks noChangeArrowheads="1"/>
          </xdr:cNvSpPr>
        </xdr:nvSpPr>
        <xdr:spPr bwMode="auto">
          <a:xfrm>
            <a:off x="470" y="330"/>
            <a:ext cx="7132" cy="2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/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                                                  BALANCE GENERAL </a:t>
            </a:r>
          </a:p>
        </xdr:txBody>
      </xdr:sp>
      <xdr:sp macro="" textlink="">
        <xdr:nvSpPr>
          <xdr:cNvPr id="8221" name="Rectangle 29"/>
          <xdr:cNvSpPr>
            <a:spLocks noChangeArrowheads="1"/>
          </xdr:cNvSpPr>
        </xdr:nvSpPr>
        <xdr:spPr bwMode="auto">
          <a:xfrm>
            <a:off x="1767" y="642"/>
            <a:ext cx="6084" cy="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1° DE ENERO AL 31 DE DICIEMBRE DE 2019 y 2018</a:t>
            </a:r>
          </a:p>
        </xdr:txBody>
      </xdr:sp>
      <xdr:sp macro="" textlink="">
        <xdr:nvSpPr>
          <xdr:cNvPr id="8220" name="Rectangle 28"/>
          <xdr:cNvSpPr>
            <a:spLocks noChangeArrowheads="1"/>
          </xdr:cNvSpPr>
        </xdr:nvSpPr>
        <xdr:spPr bwMode="auto">
          <a:xfrm>
            <a:off x="3183" y="968"/>
            <a:ext cx="3100" cy="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(Expresado en guaraníes)</a:t>
            </a:r>
          </a:p>
        </xdr:txBody>
      </xdr:sp>
      <xdr:sp macro="" textlink="">
        <xdr:nvSpPr>
          <xdr:cNvPr id="8219" name="Rectangle 27"/>
          <xdr:cNvSpPr>
            <a:spLocks noChangeArrowheads="1"/>
          </xdr:cNvSpPr>
        </xdr:nvSpPr>
        <xdr:spPr bwMode="auto">
          <a:xfrm>
            <a:off x="2578" y="1622"/>
            <a:ext cx="4525" cy="30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300" b="1" i="0" u="none" strike="noStrike" baseline="0">
                <a:solidFill>
                  <a:srgbClr val="000000"/>
                </a:solidFill>
                <a:latin typeface="Cambria"/>
              </a:rPr>
              <a:t>INDICES ECONOMICOS - FINANCIEROS</a:t>
            </a:r>
          </a:p>
        </xdr:txBody>
      </xdr:sp>
      <xdr:sp macro="" textlink="">
        <xdr:nvSpPr>
          <xdr:cNvPr id="8218" name="Rectangle 26"/>
          <xdr:cNvSpPr>
            <a:spLocks noChangeArrowheads="1"/>
          </xdr:cNvSpPr>
        </xdr:nvSpPr>
        <xdr:spPr bwMode="auto">
          <a:xfrm>
            <a:off x="5701" y="2554"/>
            <a:ext cx="2898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000" b="1" i="0" u="none" strike="noStrike" baseline="0">
                <a:solidFill>
                  <a:srgbClr val="000000"/>
                </a:solidFill>
                <a:latin typeface="Cambria"/>
              </a:rPr>
              <a:t>Acumulado al Final del Periodo</a:t>
            </a:r>
          </a:p>
        </xdr:txBody>
      </xdr:sp>
      <xdr:sp macro="" textlink="">
        <xdr:nvSpPr>
          <xdr:cNvPr id="8217" name="Line 25"/>
          <xdr:cNvSpPr>
            <a:spLocks noChangeShapeType="1"/>
          </xdr:cNvSpPr>
        </xdr:nvSpPr>
        <xdr:spPr bwMode="auto">
          <a:xfrm>
            <a:off x="654" y="6307"/>
            <a:ext cx="1622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6" name="Rectangle 24"/>
          <xdr:cNvSpPr>
            <a:spLocks noChangeArrowheads="1"/>
          </xdr:cNvSpPr>
        </xdr:nvSpPr>
        <xdr:spPr bwMode="auto">
          <a:xfrm>
            <a:off x="654" y="6307"/>
            <a:ext cx="1622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15" name="Line 23"/>
          <xdr:cNvSpPr>
            <a:spLocks noChangeShapeType="1"/>
          </xdr:cNvSpPr>
        </xdr:nvSpPr>
        <xdr:spPr bwMode="auto">
          <a:xfrm>
            <a:off x="3135" y="6307"/>
            <a:ext cx="1561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4" name="Rectangle 22"/>
          <xdr:cNvSpPr>
            <a:spLocks noChangeArrowheads="1"/>
          </xdr:cNvSpPr>
        </xdr:nvSpPr>
        <xdr:spPr bwMode="auto">
          <a:xfrm>
            <a:off x="3135" y="6307"/>
            <a:ext cx="1561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13" name="Line 21"/>
          <xdr:cNvSpPr>
            <a:spLocks noChangeShapeType="1"/>
          </xdr:cNvSpPr>
        </xdr:nvSpPr>
        <xdr:spPr bwMode="auto">
          <a:xfrm>
            <a:off x="0" y="2506"/>
            <a:ext cx="0" cy="523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2" name="Rectangle 20"/>
          <xdr:cNvSpPr>
            <a:spLocks noChangeArrowheads="1"/>
          </xdr:cNvSpPr>
        </xdr:nvSpPr>
        <xdr:spPr bwMode="auto">
          <a:xfrm>
            <a:off x="0" y="2506"/>
            <a:ext cx="12" cy="5230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11" name="Line 19"/>
          <xdr:cNvSpPr>
            <a:spLocks noChangeShapeType="1"/>
          </xdr:cNvSpPr>
        </xdr:nvSpPr>
        <xdr:spPr bwMode="auto">
          <a:xfrm>
            <a:off x="4830" y="2518"/>
            <a:ext cx="0" cy="2639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0" name="Rectangle 18"/>
          <xdr:cNvSpPr>
            <a:spLocks noChangeArrowheads="1"/>
          </xdr:cNvSpPr>
        </xdr:nvSpPr>
        <xdr:spPr bwMode="auto">
          <a:xfrm>
            <a:off x="4830" y="2518"/>
            <a:ext cx="12" cy="2639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09" name="Line 17"/>
          <xdr:cNvSpPr>
            <a:spLocks noChangeShapeType="1"/>
          </xdr:cNvSpPr>
        </xdr:nvSpPr>
        <xdr:spPr bwMode="auto">
          <a:xfrm>
            <a:off x="9393" y="2518"/>
            <a:ext cx="0" cy="5218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8" name="Rectangle 16"/>
          <xdr:cNvSpPr>
            <a:spLocks noChangeArrowheads="1"/>
          </xdr:cNvSpPr>
        </xdr:nvSpPr>
        <xdr:spPr bwMode="auto">
          <a:xfrm>
            <a:off x="9393" y="2518"/>
            <a:ext cx="12" cy="5218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07" name="Line 15"/>
          <xdr:cNvSpPr>
            <a:spLocks noChangeShapeType="1"/>
          </xdr:cNvSpPr>
        </xdr:nvSpPr>
        <xdr:spPr bwMode="auto">
          <a:xfrm>
            <a:off x="7190" y="2833"/>
            <a:ext cx="0" cy="2324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6" name="Rectangle 14"/>
          <xdr:cNvSpPr>
            <a:spLocks noChangeArrowheads="1"/>
          </xdr:cNvSpPr>
        </xdr:nvSpPr>
        <xdr:spPr bwMode="auto">
          <a:xfrm>
            <a:off x="7190" y="2833"/>
            <a:ext cx="12" cy="232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05" name="Line 13"/>
          <xdr:cNvSpPr>
            <a:spLocks noChangeShapeType="1"/>
          </xdr:cNvSpPr>
        </xdr:nvSpPr>
        <xdr:spPr bwMode="auto">
          <a:xfrm>
            <a:off x="12" y="2506"/>
            <a:ext cx="9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4" name="Rectangle 12"/>
          <xdr:cNvSpPr>
            <a:spLocks noChangeArrowheads="1"/>
          </xdr:cNvSpPr>
        </xdr:nvSpPr>
        <xdr:spPr bwMode="auto">
          <a:xfrm>
            <a:off x="12" y="2506"/>
            <a:ext cx="9393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03" name="Line 11"/>
          <xdr:cNvSpPr>
            <a:spLocks noChangeShapeType="1"/>
          </xdr:cNvSpPr>
        </xdr:nvSpPr>
        <xdr:spPr bwMode="auto">
          <a:xfrm>
            <a:off x="4842" y="2821"/>
            <a:ext cx="456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2" name="Rectangle 10"/>
          <xdr:cNvSpPr>
            <a:spLocks noChangeArrowheads="1"/>
          </xdr:cNvSpPr>
        </xdr:nvSpPr>
        <xdr:spPr bwMode="auto">
          <a:xfrm>
            <a:off x="4842" y="2821"/>
            <a:ext cx="4563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01" name="Line 9"/>
          <xdr:cNvSpPr>
            <a:spLocks noChangeShapeType="1"/>
          </xdr:cNvSpPr>
        </xdr:nvSpPr>
        <xdr:spPr bwMode="auto">
          <a:xfrm>
            <a:off x="12" y="3111"/>
            <a:ext cx="9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0" name="Rectangle 8"/>
          <xdr:cNvSpPr>
            <a:spLocks noChangeArrowheads="1"/>
          </xdr:cNvSpPr>
        </xdr:nvSpPr>
        <xdr:spPr bwMode="auto">
          <a:xfrm>
            <a:off x="12" y="3111"/>
            <a:ext cx="9393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99" name="Line 7"/>
          <xdr:cNvSpPr>
            <a:spLocks noChangeShapeType="1"/>
          </xdr:cNvSpPr>
        </xdr:nvSpPr>
        <xdr:spPr bwMode="auto">
          <a:xfrm>
            <a:off x="12" y="5145"/>
            <a:ext cx="9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8" name="Rectangle 6"/>
          <xdr:cNvSpPr>
            <a:spLocks noChangeArrowheads="1"/>
          </xdr:cNvSpPr>
        </xdr:nvSpPr>
        <xdr:spPr bwMode="auto">
          <a:xfrm>
            <a:off x="12" y="5145"/>
            <a:ext cx="9393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97" name="Line 5"/>
          <xdr:cNvSpPr>
            <a:spLocks noChangeShapeType="1"/>
          </xdr:cNvSpPr>
        </xdr:nvSpPr>
        <xdr:spPr bwMode="auto">
          <a:xfrm>
            <a:off x="5544" y="6307"/>
            <a:ext cx="165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6" name="Rectangle 4"/>
          <xdr:cNvSpPr>
            <a:spLocks noChangeArrowheads="1"/>
          </xdr:cNvSpPr>
        </xdr:nvSpPr>
        <xdr:spPr bwMode="auto">
          <a:xfrm>
            <a:off x="5544" y="6307"/>
            <a:ext cx="1658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95" name="Line 3"/>
          <xdr:cNvSpPr>
            <a:spLocks noChangeShapeType="1"/>
          </xdr:cNvSpPr>
        </xdr:nvSpPr>
        <xdr:spPr bwMode="auto">
          <a:xfrm>
            <a:off x="12" y="7724"/>
            <a:ext cx="9393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4" name="Rectangle 2"/>
          <xdr:cNvSpPr>
            <a:spLocks noChangeArrowheads="1"/>
          </xdr:cNvSpPr>
        </xdr:nvSpPr>
        <xdr:spPr bwMode="auto">
          <a:xfrm>
            <a:off x="12" y="7724"/>
            <a:ext cx="9393" cy="1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152400</xdr:rowOff>
    </xdr:from>
    <xdr:to>
      <xdr:col>8</xdr:col>
      <xdr:colOff>609600</xdr:colOff>
      <xdr:row>30</xdr:row>
      <xdr:rowOff>104775</xdr:rowOff>
    </xdr:to>
    <xdr:pic>
      <xdr:nvPicPr>
        <xdr:cNvPr id="578" name="Imagen 5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52400"/>
          <a:ext cx="5981700" cy="566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GRUPO\BPSA\CNV\A&#241;o%202019\4to%20trimestre\Balance%20comparat%20dic2019-dic18%20borrador%20para%20dic.19%20no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s"/>
      <sheetName val="BalGral"/>
      <sheetName val="Result"/>
      <sheetName val="FlujoEf"/>
      <sheetName val="BAL"/>
      <sheetName val="EST resul"/>
      <sheetName val="EPN"/>
      <sheetName val="notas"/>
      <sheetName val="gtos costos"/>
      <sheetName val="Hj2"/>
      <sheetName val="bienes uso"/>
      <sheetName val="acciones"/>
      <sheetName val="intang"/>
      <sheetName val="Flujo"/>
      <sheetName val="Hj3"/>
      <sheetName val="Hj1"/>
      <sheetName val="M.E"/>
      <sheetName val="Hj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31.12.2019</v>
          </cell>
        </row>
      </sheetData>
      <sheetData sheetId="8">
        <row r="4">
          <cell r="C4" t="str">
            <v>1° DE ENERO AL 31 DICIEMBRE DE 2019 y 2018</v>
          </cell>
        </row>
      </sheetData>
      <sheetData sheetId="9"/>
      <sheetData sheetId="10">
        <row r="4">
          <cell r="E4" t="str">
            <v>1° DE ENERO AL 31 DICIEMBRE DE 2019 y 2018</v>
          </cell>
        </row>
        <row r="34">
          <cell r="C34" t="str">
            <v>Total general 31/12/2019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tabSelected="1" workbookViewId="0">
      <selection activeCell="B28" sqref="B28"/>
    </sheetView>
  </sheetViews>
  <sheetFormatPr baseColWidth="10" defaultRowHeight="15" x14ac:dyDescent="0.25"/>
  <cols>
    <col min="1" max="1" width="7.85546875" customWidth="1"/>
    <col min="2" max="2" width="30.5703125" style="105" bestFit="1" customWidth="1"/>
    <col min="3" max="3" width="11.42578125" style="105"/>
    <col min="4" max="4" width="12" style="105" bestFit="1" customWidth="1"/>
    <col min="5" max="5" width="9.42578125" style="105" bestFit="1" customWidth="1"/>
    <col min="6" max="6" width="12" style="105" bestFit="1" customWidth="1"/>
    <col min="7" max="10" width="11.42578125" style="121"/>
  </cols>
  <sheetData>
    <row r="2" spans="2:11" x14ac:dyDescent="0.25">
      <c r="B2" s="159" t="s">
        <v>397</v>
      </c>
      <c r="C2" s="159"/>
      <c r="D2" s="158"/>
      <c r="E2" s="158"/>
      <c r="F2" s="158"/>
      <c r="I2" s="159"/>
    </row>
    <row r="3" spans="2:11" x14ac:dyDescent="0.25">
      <c r="B3" s="159" t="s">
        <v>398</v>
      </c>
      <c r="D3" s="158"/>
      <c r="E3" s="158"/>
      <c r="F3" s="158"/>
    </row>
    <row r="4" spans="2:11" x14ac:dyDescent="0.25">
      <c r="B4" s="235" t="s">
        <v>239</v>
      </c>
      <c r="C4" s="158"/>
      <c r="D4" s="158"/>
      <c r="E4" s="158"/>
      <c r="F4" s="158"/>
    </row>
    <row r="5" spans="2:11" x14ac:dyDescent="0.25">
      <c r="B5" s="158"/>
      <c r="C5" s="158"/>
      <c r="D5" s="160" t="s">
        <v>399</v>
      </c>
      <c r="E5" s="158"/>
      <c r="F5" s="160" t="s">
        <v>400</v>
      </c>
    </row>
    <row r="6" spans="2:11" x14ac:dyDescent="0.25">
      <c r="B6" s="161" t="s">
        <v>27</v>
      </c>
      <c r="C6" s="158"/>
      <c r="D6" s="158"/>
      <c r="E6" s="158"/>
      <c r="F6" s="158"/>
      <c r="K6" s="121"/>
    </row>
    <row r="7" spans="2:11" x14ac:dyDescent="0.25">
      <c r="B7" s="161" t="s">
        <v>92</v>
      </c>
      <c r="C7" s="158"/>
      <c r="D7" s="158"/>
      <c r="E7" s="158"/>
      <c r="F7" s="158"/>
      <c r="K7" s="121"/>
    </row>
    <row r="8" spans="2:11" x14ac:dyDescent="0.25">
      <c r="B8" s="158" t="s">
        <v>279</v>
      </c>
      <c r="C8" s="158"/>
      <c r="D8" s="162">
        <v>464376549</v>
      </c>
      <c r="E8" s="162"/>
      <c r="F8" s="162">
        <v>1522637714</v>
      </c>
      <c r="K8" s="121"/>
    </row>
    <row r="9" spans="2:11" x14ac:dyDescent="0.25">
      <c r="B9" s="158" t="s">
        <v>280</v>
      </c>
      <c r="C9" s="158"/>
      <c r="D9" s="162">
        <v>16845478097</v>
      </c>
      <c r="E9" s="162"/>
      <c r="F9" s="162">
        <v>13134764407</v>
      </c>
      <c r="K9" s="121"/>
    </row>
    <row r="10" spans="2:11" x14ac:dyDescent="0.25">
      <c r="B10" s="158" t="s">
        <v>316</v>
      </c>
      <c r="C10" s="158"/>
      <c r="D10" s="162">
        <v>-758363176</v>
      </c>
      <c r="E10" s="162"/>
      <c r="F10" s="162">
        <v>-772799872</v>
      </c>
      <c r="K10" s="121"/>
    </row>
    <row r="11" spans="2:11" x14ac:dyDescent="0.25">
      <c r="B11" s="158" t="s">
        <v>281</v>
      </c>
      <c r="C11" s="158"/>
      <c r="D11" s="162">
        <v>9878373911</v>
      </c>
      <c r="E11" s="162"/>
      <c r="F11" s="162">
        <v>11494670071</v>
      </c>
    </row>
    <row r="12" spans="2:11" x14ac:dyDescent="0.25">
      <c r="B12" s="158" t="s">
        <v>337</v>
      </c>
      <c r="C12" s="158"/>
      <c r="D12" s="163">
        <v>1491409308</v>
      </c>
      <c r="E12" s="162"/>
      <c r="F12" s="162">
        <v>981835645</v>
      </c>
    </row>
    <row r="13" spans="2:11" x14ac:dyDescent="0.25">
      <c r="B13" s="161" t="s">
        <v>94</v>
      </c>
      <c r="C13" s="158"/>
      <c r="D13" s="164">
        <v>27921274689</v>
      </c>
      <c r="E13" s="165"/>
      <c r="F13" s="164">
        <v>26361107965</v>
      </c>
    </row>
    <row r="14" spans="2:11" x14ac:dyDescent="0.25">
      <c r="B14" s="161" t="s">
        <v>93</v>
      </c>
      <c r="C14" s="158"/>
      <c r="D14" s="162"/>
      <c r="E14" s="162"/>
      <c r="F14" s="162"/>
    </row>
    <row r="15" spans="2:11" x14ac:dyDescent="0.25">
      <c r="B15" s="158" t="s">
        <v>319</v>
      </c>
      <c r="C15" s="158"/>
      <c r="D15" s="162">
        <v>583330495</v>
      </c>
      <c r="E15" s="162"/>
      <c r="F15" s="162">
        <v>1226022190</v>
      </c>
    </row>
    <row r="16" spans="2:11" x14ac:dyDescent="0.25">
      <c r="B16" s="158" t="s">
        <v>317</v>
      </c>
      <c r="C16" s="158"/>
      <c r="D16" s="162">
        <v>13073122008</v>
      </c>
      <c r="E16" s="162"/>
      <c r="F16" s="162">
        <v>13781076699</v>
      </c>
    </row>
    <row r="17" spans="2:8" x14ac:dyDescent="0.25">
      <c r="B17" s="158" t="s">
        <v>320</v>
      </c>
      <c r="C17" s="158"/>
      <c r="D17" s="162">
        <v>346794908</v>
      </c>
      <c r="E17" s="162"/>
      <c r="F17" s="162">
        <v>478860644</v>
      </c>
    </row>
    <row r="18" spans="2:8" x14ac:dyDescent="0.25">
      <c r="B18" s="158" t="s">
        <v>321</v>
      </c>
      <c r="C18" s="158"/>
      <c r="D18" s="162">
        <v>2296000000</v>
      </c>
      <c r="E18" s="162"/>
      <c r="F18" s="162">
        <v>2296000000</v>
      </c>
    </row>
    <row r="19" spans="2:8" x14ac:dyDescent="0.25">
      <c r="B19" s="158" t="s">
        <v>322</v>
      </c>
      <c r="C19" s="158"/>
      <c r="D19" s="162">
        <v>-1160980556</v>
      </c>
      <c r="E19" s="162"/>
      <c r="F19" s="162">
        <v>-1178622985</v>
      </c>
    </row>
    <row r="20" spans="2:8" x14ac:dyDescent="0.25">
      <c r="B20" s="161" t="s">
        <v>96</v>
      </c>
      <c r="C20" s="158"/>
      <c r="D20" s="164">
        <v>15138266855</v>
      </c>
      <c r="E20" s="165"/>
      <c r="F20" s="164">
        <v>16603336548</v>
      </c>
    </row>
    <row r="21" spans="2:8" ht="15.75" thickBot="1" x14ac:dyDescent="0.3">
      <c r="B21" s="161" t="s">
        <v>95</v>
      </c>
      <c r="C21" s="158"/>
      <c r="D21" s="166">
        <v>43059541544</v>
      </c>
      <c r="E21" s="165"/>
      <c r="F21" s="166">
        <v>42964444513</v>
      </c>
    </row>
    <row r="22" spans="2:8" x14ac:dyDescent="0.25">
      <c r="B22" s="161" t="s">
        <v>4</v>
      </c>
      <c r="C22" s="158"/>
      <c r="D22" s="162"/>
      <c r="E22" s="162"/>
      <c r="F22" s="162"/>
    </row>
    <row r="23" spans="2:8" x14ac:dyDescent="0.25">
      <c r="B23" s="161" t="s">
        <v>92</v>
      </c>
      <c r="C23" s="158"/>
      <c r="D23" s="162"/>
      <c r="E23" s="162"/>
      <c r="F23" s="162"/>
    </row>
    <row r="24" spans="2:8" x14ac:dyDescent="0.25">
      <c r="B24" s="158" t="s">
        <v>323</v>
      </c>
      <c r="C24" s="158"/>
      <c r="D24" s="162">
        <v>5962029117</v>
      </c>
      <c r="E24" s="162"/>
      <c r="F24" s="162">
        <v>10233677071</v>
      </c>
    </row>
    <row r="25" spans="2:8" x14ac:dyDescent="0.25">
      <c r="B25" s="158" t="s">
        <v>324</v>
      </c>
      <c r="C25" s="158"/>
      <c r="D25" s="162">
        <v>18769227157</v>
      </c>
      <c r="E25" s="162"/>
      <c r="F25" s="162">
        <v>13258708776</v>
      </c>
    </row>
    <row r="26" spans="2:8" x14ac:dyDescent="0.25">
      <c r="B26" s="158" t="s">
        <v>325</v>
      </c>
      <c r="C26" s="158"/>
      <c r="D26" s="162">
        <v>515366580</v>
      </c>
      <c r="E26" s="162"/>
      <c r="F26" s="162">
        <v>308796950</v>
      </c>
    </row>
    <row r="27" spans="2:8" x14ac:dyDescent="0.25">
      <c r="B27" s="158" t="s">
        <v>326</v>
      </c>
      <c r="C27" s="158"/>
      <c r="D27" s="162">
        <v>65621221</v>
      </c>
      <c r="E27" s="162"/>
      <c r="F27" s="162">
        <v>58393245</v>
      </c>
      <c r="H27" s="162"/>
    </row>
    <row r="28" spans="2:8" x14ac:dyDescent="0.25">
      <c r="B28" s="158" t="s">
        <v>327</v>
      </c>
      <c r="C28" s="158"/>
      <c r="D28" s="162">
        <v>1320391682</v>
      </c>
      <c r="E28" s="162"/>
      <c r="F28" s="162">
        <v>871540080</v>
      </c>
    </row>
    <row r="29" spans="2:8" x14ac:dyDescent="0.25">
      <c r="B29" s="161" t="s">
        <v>17</v>
      </c>
      <c r="C29" s="162"/>
      <c r="D29" s="164">
        <v>26632635757</v>
      </c>
      <c r="E29" s="165"/>
      <c r="F29" s="164">
        <v>24731116122</v>
      </c>
    </row>
    <row r="30" spans="2:8" ht="6.75" customHeight="1" x14ac:dyDescent="0.25">
      <c r="B30" s="158"/>
      <c r="C30" s="158"/>
      <c r="E30" s="162"/>
      <c r="F30" s="162"/>
    </row>
    <row r="31" spans="2:8" x14ac:dyDescent="0.25">
      <c r="B31" s="161" t="s">
        <v>93</v>
      </c>
      <c r="C31" s="158"/>
      <c r="D31" s="162"/>
      <c r="E31" s="162"/>
      <c r="F31" s="162"/>
    </row>
    <row r="32" spans="2:8" x14ac:dyDescent="0.25">
      <c r="B32" s="158" t="s">
        <v>328</v>
      </c>
      <c r="C32" s="158"/>
      <c r="D32" s="162">
        <v>4337508877</v>
      </c>
      <c r="E32" s="162"/>
      <c r="F32" s="162">
        <v>6538591440</v>
      </c>
    </row>
    <row r="33" spans="2:6" x14ac:dyDescent="0.25">
      <c r="B33" s="161" t="s">
        <v>188</v>
      </c>
      <c r="C33" s="158"/>
      <c r="D33" s="164">
        <v>4337508877</v>
      </c>
      <c r="E33" s="165"/>
      <c r="F33" s="164">
        <v>6538591440</v>
      </c>
    </row>
    <row r="34" spans="2:6" ht="15.75" thickBot="1" x14ac:dyDescent="0.3">
      <c r="B34" s="161" t="s">
        <v>97</v>
      </c>
      <c r="C34" s="158"/>
      <c r="D34" s="166">
        <v>30970144634</v>
      </c>
      <c r="E34" s="165"/>
      <c r="F34" s="166">
        <v>31269707562</v>
      </c>
    </row>
    <row r="35" spans="2:6" ht="8.25" customHeight="1" x14ac:dyDescent="0.25">
      <c r="B35" s="158"/>
      <c r="C35" s="158"/>
      <c r="D35" s="162"/>
      <c r="E35" s="162"/>
      <c r="F35" s="162"/>
    </row>
    <row r="36" spans="2:6" x14ac:dyDescent="0.25">
      <c r="B36" s="161" t="s">
        <v>310</v>
      </c>
      <c r="C36" s="158"/>
      <c r="D36" s="162"/>
      <c r="E36" s="162"/>
      <c r="F36" s="162"/>
    </row>
    <row r="37" spans="2:6" x14ac:dyDescent="0.25">
      <c r="B37" s="158" t="s">
        <v>329</v>
      </c>
      <c r="C37" s="158"/>
      <c r="D37" s="162">
        <v>10000000000</v>
      </c>
      <c r="E37" s="162"/>
      <c r="F37" s="162">
        <v>10000000000</v>
      </c>
    </row>
    <row r="38" spans="2:6" x14ac:dyDescent="0.25">
      <c r="B38" s="158" t="s">
        <v>330</v>
      </c>
      <c r="C38" s="158"/>
      <c r="D38" s="162">
        <v>1671843220</v>
      </c>
      <c r="E38" s="162"/>
      <c r="F38" s="162">
        <v>1245926902</v>
      </c>
    </row>
    <row r="39" spans="2:6" x14ac:dyDescent="0.25">
      <c r="B39" s="158" t="s">
        <v>98</v>
      </c>
      <c r="C39" s="158"/>
      <c r="D39" s="162">
        <v>0</v>
      </c>
      <c r="E39" s="162"/>
      <c r="F39" s="162">
        <v>0</v>
      </c>
    </row>
    <row r="40" spans="2:6" x14ac:dyDescent="0.25">
      <c r="B40" s="158" t="s">
        <v>99</v>
      </c>
      <c r="C40" s="158"/>
      <c r="D40" s="121">
        <v>417553690</v>
      </c>
      <c r="E40" s="162"/>
      <c r="F40" s="121">
        <v>448810049</v>
      </c>
    </row>
    <row r="41" spans="2:6" x14ac:dyDescent="0.25">
      <c r="B41" s="161" t="s">
        <v>100</v>
      </c>
      <c r="C41" s="158"/>
      <c r="D41" s="164">
        <v>12089396910</v>
      </c>
      <c r="E41" s="165"/>
      <c r="F41" s="164">
        <v>11694736951</v>
      </c>
    </row>
    <row r="42" spans="2:6" ht="15.75" thickBot="1" x14ac:dyDescent="0.3">
      <c r="B42" s="161" t="s">
        <v>101</v>
      </c>
      <c r="C42" s="158"/>
      <c r="D42" s="168">
        <v>43059541544</v>
      </c>
      <c r="E42" s="165"/>
      <c r="F42" s="168">
        <v>42964444513</v>
      </c>
    </row>
    <row r="43" spans="2:6" ht="15.75" thickTop="1" x14ac:dyDescent="0.25">
      <c r="B43" s="158"/>
      <c r="C43" s="158"/>
      <c r="D43" s="162"/>
      <c r="E43" s="162"/>
      <c r="F43" s="16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0" workbookViewId="0">
      <selection activeCell="M35" sqref="M35"/>
    </sheetView>
  </sheetViews>
  <sheetFormatPr baseColWidth="10" defaultRowHeight="15" x14ac:dyDescent="0.25"/>
  <cols>
    <col min="1" max="16384" width="11.42578125" style="395"/>
  </cols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3"/>
  <sheetViews>
    <sheetView topLeftCell="A20" workbookViewId="0">
      <selection activeCell="B16" sqref="B16"/>
    </sheetView>
  </sheetViews>
  <sheetFormatPr baseColWidth="10" defaultRowHeight="15" x14ac:dyDescent="0.25"/>
  <cols>
    <col min="1" max="1" width="5.85546875" customWidth="1"/>
    <col min="2" max="2" width="40.5703125" style="190" bestFit="1" customWidth="1"/>
    <col min="3" max="3" width="13.7109375" style="190" customWidth="1"/>
    <col min="4" max="4" width="17.7109375" customWidth="1"/>
    <col min="5" max="5" width="14.140625" customWidth="1"/>
    <col min="6" max="7" width="17.7109375" customWidth="1"/>
  </cols>
  <sheetData>
    <row r="2" spans="2:8" x14ac:dyDescent="0.25">
      <c r="C2" s="113"/>
      <c r="D2" s="65"/>
      <c r="E2" s="65"/>
      <c r="F2" s="65"/>
      <c r="G2" s="197" t="s">
        <v>193</v>
      </c>
    </row>
    <row r="3" spans="2:8" x14ac:dyDescent="0.25">
      <c r="C3" s="67" t="s">
        <v>420</v>
      </c>
      <c r="D3" s="67"/>
      <c r="E3" s="65"/>
      <c r="F3" s="65"/>
      <c r="G3" s="65"/>
      <c r="H3" s="65"/>
    </row>
    <row r="4" spans="2:8" x14ac:dyDescent="0.25">
      <c r="C4" s="274" t="s">
        <v>402</v>
      </c>
      <c r="D4" s="65"/>
      <c r="E4" s="65"/>
      <c r="F4" s="65"/>
      <c r="G4" s="65"/>
      <c r="H4" s="65"/>
    </row>
    <row r="5" spans="2:8" x14ac:dyDescent="0.25">
      <c r="C5" s="113"/>
      <c r="D5" s="67" t="s">
        <v>30</v>
      </c>
      <c r="E5" s="65"/>
      <c r="F5" s="65"/>
      <c r="G5" s="65"/>
      <c r="H5" s="65"/>
    </row>
    <row r="7" spans="2:8" x14ac:dyDescent="0.25">
      <c r="C7" s="192" t="s">
        <v>207</v>
      </c>
    </row>
    <row r="9" spans="2:8" s="9" customFormat="1" ht="17.25" customHeight="1" x14ac:dyDescent="0.25">
      <c r="B9" s="116"/>
      <c r="C9" s="417" t="s">
        <v>194</v>
      </c>
      <c r="D9" s="418"/>
      <c r="E9" s="196"/>
      <c r="F9" s="417" t="s">
        <v>195</v>
      </c>
      <c r="G9" s="419"/>
    </row>
    <row r="10" spans="2:8" s="9" customFormat="1" ht="17.25" customHeight="1" x14ac:dyDescent="0.25">
      <c r="B10" s="118"/>
      <c r="C10" s="116"/>
      <c r="D10" s="193"/>
      <c r="E10" s="118" t="s">
        <v>197</v>
      </c>
      <c r="F10" s="417" t="s">
        <v>199</v>
      </c>
      <c r="G10" s="419"/>
    </row>
    <row r="11" spans="2:8" s="9" customFormat="1" ht="18" customHeight="1" x14ac:dyDescent="0.25">
      <c r="B11" s="117" t="s">
        <v>192</v>
      </c>
      <c r="C11" s="124" t="s">
        <v>62</v>
      </c>
      <c r="D11" s="194" t="s">
        <v>196</v>
      </c>
      <c r="E11" s="124" t="s">
        <v>198</v>
      </c>
      <c r="F11" s="195" t="s">
        <v>399</v>
      </c>
      <c r="G11" s="195" t="s">
        <v>400</v>
      </c>
    </row>
    <row r="12" spans="2:8" ht="8.25" customHeight="1" x14ac:dyDescent="0.25">
      <c r="B12" s="114"/>
      <c r="C12" s="125"/>
      <c r="D12" s="126"/>
      <c r="E12" s="127"/>
      <c r="F12" s="127"/>
      <c r="G12" s="127"/>
    </row>
    <row r="13" spans="2:8" x14ac:dyDescent="0.25">
      <c r="B13" s="199" t="s">
        <v>27</v>
      </c>
      <c r="C13" s="127"/>
      <c r="D13" s="126"/>
      <c r="E13" s="127"/>
      <c r="F13" s="127"/>
      <c r="G13" s="127"/>
    </row>
    <row r="14" spans="2:8" ht="8.25" customHeight="1" x14ac:dyDescent="0.25">
      <c r="B14" s="115"/>
      <c r="C14" s="127"/>
      <c r="D14" s="126"/>
      <c r="E14" s="127"/>
      <c r="F14" s="127"/>
      <c r="G14" s="127"/>
    </row>
    <row r="15" spans="2:8" x14ac:dyDescent="0.25">
      <c r="B15" s="199" t="s">
        <v>16</v>
      </c>
      <c r="C15" s="127"/>
      <c r="D15" s="126"/>
      <c r="E15" s="127"/>
      <c r="F15" s="127"/>
      <c r="G15" s="127"/>
    </row>
    <row r="16" spans="2:8" x14ac:dyDescent="0.25">
      <c r="B16" s="115"/>
      <c r="C16" s="127"/>
      <c r="D16" s="126"/>
      <c r="E16" s="127"/>
      <c r="F16" s="127"/>
      <c r="G16" s="127"/>
    </row>
    <row r="17" spans="2:8" x14ac:dyDescent="0.25">
      <c r="B17" s="199" t="s">
        <v>200</v>
      </c>
      <c r="C17" s="127"/>
      <c r="D17" s="126"/>
      <c r="E17" s="127"/>
      <c r="F17" s="127"/>
      <c r="G17" s="127"/>
    </row>
    <row r="18" spans="2:8" x14ac:dyDescent="0.25">
      <c r="B18" s="115"/>
      <c r="C18" s="127"/>
      <c r="D18" s="126"/>
      <c r="E18" s="201"/>
      <c r="F18" s="127"/>
      <c r="G18" s="127"/>
    </row>
    <row r="19" spans="2:8" ht="15" hidden="1" customHeight="1" x14ac:dyDescent="0.25">
      <c r="B19" s="198" t="s">
        <v>213</v>
      </c>
      <c r="C19" s="201" t="s">
        <v>216</v>
      </c>
      <c r="D19" s="210">
        <v>0</v>
      </c>
      <c r="E19" s="205">
        <v>0</v>
      </c>
      <c r="F19" s="127">
        <v>0</v>
      </c>
      <c r="G19" s="127">
        <v>0</v>
      </c>
    </row>
    <row r="20" spans="2:8" x14ac:dyDescent="0.25">
      <c r="B20" s="198" t="s">
        <v>249</v>
      </c>
      <c r="C20" s="201" t="s">
        <v>216</v>
      </c>
      <c r="D20" s="210">
        <v>0</v>
      </c>
      <c r="E20" s="205">
        <v>6442.33</v>
      </c>
      <c r="F20" s="127">
        <v>0</v>
      </c>
      <c r="G20" s="127">
        <v>0</v>
      </c>
    </row>
    <row r="21" spans="2:8" x14ac:dyDescent="0.25">
      <c r="B21" s="198" t="s">
        <v>214</v>
      </c>
      <c r="C21" s="201" t="s">
        <v>216</v>
      </c>
      <c r="D21" s="210">
        <v>754.43993089456762</v>
      </c>
      <c r="E21" s="205">
        <v>6442.33</v>
      </c>
      <c r="F21" s="127">
        <v>4860351</v>
      </c>
      <c r="G21" s="127">
        <v>900816</v>
      </c>
    </row>
    <row r="22" spans="2:8" x14ac:dyDescent="0.25">
      <c r="B22" s="198" t="s">
        <v>215</v>
      </c>
      <c r="C22" s="201" t="s">
        <v>216</v>
      </c>
      <c r="D22" s="210">
        <v>101.63993461992789</v>
      </c>
      <c r="E22" s="205">
        <v>6442.33</v>
      </c>
      <c r="F22" s="127">
        <v>654798</v>
      </c>
      <c r="G22" s="127">
        <v>0</v>
      </c>
    </row>
    <row r="23" spans="2:8" x14ac:dyDescent="0.25">
      <c r="B23" s="198"/>
      <c r="C23" s="127"/>
      <c r="D23" s="210"/>
      <c r="E23" s="201"/>
      <c r="F23" s="127"/>
      <c r="G23" s="127"/>
    </row>
    <row r="24" spans="2:8" x14ac:dyDescent="0.25">
      <c r="B24" s="199" t="s">
        <v>208</v>
      </c>
      <c r="C24" s="127"/>
      <c r="D24" s="210"/>
      <c r="E24" s="201"/>
      <c r="F24" s="127"/>
      <c r="G24" s="127"/>
    </row>
    <row r="25" spans="2:8" x14ac:dyDescent="0.25">
      <c r="B25" s="198"/>
      <c r="C25" s="127"/>
      <c r="D25" s="210"/>
      <c r="E25" s="201"/>
      <c r="F25" s="127"/>
      <c r="G25" s="127"/>
    </row>
    <row r="26" spans="2:8" x14ac:dyDescent="0.25">
      <c r="B26" s="198" t="s">
        <v>201</v>
      </c>
      <c r="C26" s="201" t="s">
        <v>216</v>
      </c>
      <c r="D26" s="210">
        <v>252709.63000000003</v>
      </c>
      <c r="E26" s="205">
        <v>6442.33</v>
      </c>
      <c r="F26" s="127">
        <v>1628038830.6379001</v>
      </c>
      <c r="G26" s="127">
        <v>1207567992</v>
      </c>
    </row>
    <row r="27" spans="2:8" ht="15" hidden="1" customHeight="1" x14ac:dyDescent="0.25">
      <c r="B27" s="198" t="s">
        <v>202</v>
      </c>
      <c r="C27" s="201" t="s">
        <v>216</v>
      </c>
      <c r="D27" s="210"/>
      <c r="E27" s="205">
        <v>0</v>
      </c>
      <c r="F27" s="127">
        <v>0</v>
      </c>
      <c r="G27" s="127">
        <v>0</v>
      </c>
    </row>
    <row r="28" spans="2:8" x14ac:dyDescent="0.25">
      <c r="B28" s="198"/>
      <c r="C28" s="127"/>
      <c r="D28" s="210"/>
      <c r="E28" s="201"/>
      <c r="F28" s="127"/>
      <c r="G28" s="127"/>
    </row>
    <row r="29" spans="2:8" s="9" customFormat="1" x14ac:dyDescent="0.25">
      <c r="B29" s="200" t="s">
        <v>203</v>
      </c>
      <c r="C29" s="128"/>
      <c r="D29" s="212">
        <v>253565.70986551454</v>
      </c>
      <c r="E29" s="282">
        <v>6442.33</v>
      </c>
      <c r="F29" s="128">
        <v>1633553979.6379001</v>
      </c>
      <c r="G29" s="128">
        <v>1208468808</v>
      </c>
      <c r="H29"/>
    </row>
    <row r="30" spans="2:8" s="9" customFormat="1" x14ac:dyDescent="0.25">
      <c r="B30" s="198"/>
      <c r="C30" s="127"/>
      <c r="D30" s="210"/>
      <c r="E30" s="127"/>
      <c r="F30" s="127"/>
      <c r="G30" s="127"/>
      <c r="H30"/>
    </row>
    <row r="31" spans="2:8" x14ac:dyDescent="0.25">
      <c r="B31" s="199" t="s">
        <v>2</v>
      </c>
      <c r="C31" s="127"/>
      <c r="D31" s="210"/>
      <c r="E31" s="127"/>
      <c r="F31" s="127"/>
      <c r="G31" s="127"/>
    </row>
    <row r="32" spans="2:8" x14ac:dyDescent="0.25">
      <c r="B32" s="198"/>
      <c r="C32" s="127"/>
      <c r="D32" s="210"/>
      <c r="E32" s="127"/>
      <c r="F32" s="127"/>
      <c r="G32" s="127"/>
    </row>
    <row r="33" spans="2:7" x14ac:dyDescent="0.25">
      <c r="B33" s="198" t="s">
        <v>204</v>
      </c>
      <c r="C33" s="201" t="s">
        <v>216</v>
      </c>
      <c r="D33" s="210">
        <v>0</v>
      </c>
      <c r="E33" s="205">
        <v>0</v>
      </c>
      <c r="F33" s="127">
        <v>0</v>
      </c>
      <c r="G33" s="127">
        <v>0</v>
      </c>
    </row>
    <row r="34" spans="2:7" x14ac:dyDescent="0.25">
      <c r="B34" s="198"/>
      <c r="C34" s="127"/>
      <c r="D34" s="210"/>
      <c r="E34" s="201"/>
      <c r="F34" s="127"/>
      <c r="G34" s="127"/>
    </row>
    <row r="35" spans="2:7" x14ac:dyDescent="0.25">
      <c r="B35" s="200" t="s">
        <v>203</v>
      </c>
      <c r="C35" s="128"/>
      <c r="D35" s="212">
        <v>0</v>
      </c>
      <c r="E35" s="206"/>
      <c r="F35" s="128">
        <v>0</v>
      </c>
      <c r="G35" s="128">
        <v>0</v>
      </c>
    </row>
    <row r="36" spans="2:7" x14ac:dyDescent="0.25">
      <c r="B36" s="200" t="s">
        <v>205</v>
      </c>
      <c r="C36" s="202"/>
      <c r="D36" s="214">
        <v>253565.70986551454</v>
      </c>
      <c r="E36" s="282">
        <v>6442.33</v>
      </c>
      <c r="F36" s="203">
        <v>1633553979.6379001</v>
      </c>
      <c r="G36" s="128">
        <v>1208468808</v>
      </c>
    </row>
    <row r="37" spans="2:7" x14ac:dyDescent="0.25">
      <c r="B37" s="198"/>
      <c r="C37" s="127"/>
      <c r="D37" s="126"/>
      <c r="E37" s="201"/>
      <c r="F37" s="127"/>
      <c r="G37" s="127"/>
    </row>
    <row r="38" spans="2:7" x14ac:dyDescent="0.25">
      <c r="B38" s="199" t="s">
        <v>4</v>
      </c>
      <c r="C38" s="127"/>
      <c r="D38" s="126"/>
      <c r="E38" s="201"/>
      <c r="F38" s="127"/>
      <c r="G38" s="127"/>
    </row>
    <row r="39" spans="2:7" x14ac:dyDescent="0.25">
      <c r="B39" s="115"/>
      <c r="C39" s="127"/>
      <c r="D39" s="126"/>
      <c r="E39" s="201"/>
      <c r="F39" s="127"/>
      <c r="G39" s="127"/>
    </row>
    <row r="40" spans="2:7" x14ac:dyDescent="0.25">
      <c r="B40" s="199" t="s">
        <v>5</v>
      </c>
      <c r="C40" s="127"/>
      <c r="D40" s="126"/>
      <c r="E40" s="201"/>
      <c r="F40" s="127"/>
      <c r="G40" s="127"/>
    </row>
    <row r="41" spans="2:7" x14ac:dyDescent="0.25">
      <c r="B41" s="115"/>
      <c r="C41" s="127"/>
      <c r="D41" s="126"/>
      <c r="E41" s="201"/>
      <c r="F41" s="127"/>
      <c r="G41" s="127"/>
    </row>
    <row r="42" spans="2:7" x14ac:dyDescent="0.25">
      <c r="B42" s="199" t="s">
        <v>307</v>
      </c>
      <c r="C42" s="127"/>
      <c r="D42" s="126"/>
      <c r="E42" s="201"/>
      <c r="F42" s="127"/>
      <c r="G42" s="127"/>
    </row>
    <row r="43" spans="2:7" x14ac:dyDescent="0.25">
      <c r="B43" s="115"/>
      <c r="C43" s="127"/>
      <c r="D43" s="126"/>
      <c r="E43" s="201"/>
      <c r="F43" s="127"/>
      <c r="G43" s="127"/>
    </row>
    <row r="44" spans="2:7" x14ac:dyDescent="0.25">
      <c r="B44" s="198" t="s">
        <v>217</v>
      </c>
      <c r="C44" s="201" t="s">
        <v>216</v>
      </c>
      <c r="D44" s="126">
        <v>0</v>
      </c>
      <c r="E44" s="205"/>
      <c r="F44" s="127">
        <v>0</v>
      </c>
      <c r="G44" s="127">
        <v>0</v>
      </c>
    </row>
    <row r="45" spans="2:7" x14ac:dyDescent="0.25">
      <c r="B45" s="198"/>
      <c r="C45" s="127"/>
      <c r="D45" s="126"/>
      <c r="E45" s="201"/>
      <c r="F45" s="127"/>
      <c r="G45" s="127"/>
    </row>
    <row r="46" spans="2:7" x14ac:dyDescent="0.25">
      <c r="B46" s="199" t="s">
        <v>308</v>
      </c>
      <c r="C46" s="127"/>
      <c r="D46" s="126"/>
      <c r="E46" s="201"/>
      <c r="F46" s="127"/>
      <c r="G46" s="127"/>
    </row>
    <row r="47" spans="2:7" x14ac:dyDescent="0.25">
      <c r="B47" s="115"/>
      <c r="C47" s="127"/>
      <c r="D47" s="126"/>
      <c r="E47" s="201"/>
      <c r="F47" s="127"/>
      <c r="G47" s="127"/>
    </row>
    <row r="48" spans="2:7" x14ac:dyDescent="0.25">
      <c r="B48" s="198" t="s">
        <v>218</v>
      </c>
      <c r="C48" s="201" t="s">
        <v>216</v>
      </c>
      <c r="D48" s="210">
        <v>141426.99</v>
      </c>
      <c r="E48" s="205">
        <v>6463.95</v>
      </c>
      <c r="F48" s="127">
        <v>914176992.01049995</v>
      </c>
      <c r="G48" s="127">
        <v>1977097040</v>
      </c>
    </row>
    <row r="49" spans="2:7" ht="15" hidden="1" customHeight="1" x14ac:dyDescent="0.25">
      <c r="B49" s="198" t="s">
        <v>206</v>
      </c>
      <c r="C49" s="201" t="s">
        <v>216</v>
      </c>
      <c r="D49" s="210">
        <v>0</v>
      </c>
      <c r="E49" s="205">
        <v>6384.71</v>
      </c>
      <c r="F49" s="127">
        <v>0</v>
      </c>
      <c r="G49" s="127">
        <v>0</v>
      </c>
    </row>
    <row r="50" spans="2:7" ht="15" hidden="1" customHeight="1" x14ac:dyDescent="0.25">
      <c r="B50" s="198" t="s">
        <v>219</v>
      </c>
      <c r="C50" s="201" t="s">
        <v>216</v>
      </c>
      <c r="D50" s="210">
        <v>0</v>
      </c>
      <c r="E50" s="205"/>
      <c r="F50" s="127">
        <v>0</v>
      </c>
      <c r="G50" s="127">
        <v>0</v>
      </c>
    </row>
    <row r="51" spans="2:7" x14ac:dyDescent="0.25">
      <c r="B51" s="198"/>
      <c r="C51" s="201"/>
      <c r="D51" s="210"/>
      <c r="E51" s="201"/>
      <c r="F51" s="127"/>
      <c r="G51" s="127"/>
    </row>
    <row r="52" spans="2:7" x14ac:dyDescent="0.25">
      <c r="B52" s="200" t="s">
        <v>203</v>
      </c>
      <c r="C52" s="128"/>
      <c r="D52" s="212">
        <v>141426.99</v>
      </c>
      <c r="E52" s="282">
        <v>6463.95</v>
      </c>
      <c r="F52" s="128">
        <v>914176992.01049995</v>
      </c>
      <c r="G52" s="128">
        <v>1977097040</v>
      </c>
    </row>
    <row r="53" spans="2:7" x14ac:dyDescent="0.25">
      <c r="B53" s="198"/>
      <c r="C53" s="127"/>
      <c r="D53" s="210"/>
      <c r="E53" s="201"/>
      <c r="F53" s="127"/>
      <c r="G53" s="127"/>
    </row>
    <row r="54" spans="2:7" x14ac:dyDescent="0.25">
      <c r="B54" s="199" t="s">
        <v>18</v>
      </c>
      <c r="C54" s="127"/>
      <c r="D54" s="210"/>
      <c r="E54" s="201"/>
      <c r="F54" s="127"/>
      <c r="G54" s="127"/>
    </row>
    <row r="55" spans="2:7" x14ac:dyDescent="0.25">
      <c r="B55" s="115"/>
      <c r="C55" s="127"/>
      <c r="D55" s="210"/>
      <c r="E55" s="201"/>
      <c r="F55" s="127"/>
      <c r="G55" s="127"/>
    </row>
    <row r="56" spans="2:7" x14ac:dyDescent="0.25">
      <c r="B56" s="199" t="s">
        <v>307</v>
      </c>
      <c r="C56" s="127"/>
      <c r="D56" s="210"/>
      <c r="E56" s="205">
        <v>0</v>
      </c>
      <c r="F56" s="127">
        <v>0</v>
      </c>
      <c r="G56" s="127">
        <v>0</v>
      </c>
    </row>
    <row r="57" spans="2:7" x14ac:dyDescent="0.25">
      <c r="B57" s="198"/>
      <c r="C57" s="127"/>
      <c r="D57" s="210"/>
      <c r="E57" s="201"/>
      <c r="F57" s="127"/>
      <c r="G57" s="127"/>
    </row>
    <row r="58" spans="2:7" x14ac:dyDescent="0.25">
      <c r="B58" s="199" t="s">
        <v>308</v>
      </c>
      <c r="C58" s="127"/>
      <c r="D58" s="210"/>
      <c r="E58" s="205">
        <v>0</v>
      </c>
      <c r="F58" s="127">
        <v>0</v>
      </c>
      <c r="G58" s="127">
        <v>0</v>
      </c>
    </row>
    <row r="59" spans="2:7" x14ac:dyDescent="0.25">
      <c r="B59" s="198"/>
      <c r="C59" s="127"/>
      <c r="D59" s="210"/>
      <c r="E59" s="201"/>
      <c r="F59" s="127"/>
      <c r="G59" s="127"/>
    </row>
    <row r="60" spans="2:7" s="9" customFormat="1" x14ac:dyDescent="0.25">
      <c r="B60" s="200" t="s">
        <v>203</v>
      </c>
      <c r="C60" s="128"/>
      <c r="D60" s="212">
        <v>0</v>
      </c>
      <c r="E60" s="128"/>
      <c r="F60" s="128">
        <v>0</v>
      </c>
      <c r="G60" s="128">
        <v>0</v>
      </c>
    </row>
    <row r="61" spans="2:7" ht="15.75" thickBot="1" x14ac:dyDescent="0.3">
      <c r="B61" s="204" t="s">
        <v>97</v>
      </c>
      <c r="C61" s="129"/>
      <c r="D61" s="213">
        <v>141426.99</v>
      </c>
      <c r="E61" s="283">
        <v>6463.95</v>
      </c>
      <c r="F61" s="129">
        <v>914176992.01049995</v>
      </c>
      <c r="G61" s="129">
        <v>1977097040</v>
      </c>
    </row>
    <row r="62" spans="2:7" ht="15.75" thickTop="1" x14ac:dyDescent="0.25">
      <c r="E62" s="130"/>
    </row>
    <row r="63" spans="2:7" x14ac:dyDescent="0.25">
      <c r="C63" s="119" t="s">
        <v>134</v>
      </c>
    </row>
  </sheetData>
  <mergeCells count="3">
    <mergeCell ref="C9:D9"/>
    <mergeCell ref="F9:G9"/>
    <mergeCell ref="F10:G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topLeftCell="A10" workbookViewId="0">
      <selection activeCell="A14" sqref="A14"/>
    </sheetView>
  </sheetViews>
  <sheetFormatPr baseColWidth="10" defaultRowHeight="15" x14ac:dyDescent="0.25"/>
  <cols>
    <col min="1" max="1" width="11.42578125" style="10"/>
    <col min="2" max="2" width="12.42578125" style="10" customWidth="1"/>
    <col min="3" max="5" width="12.28515625" style="10" customWidth="1"/>
    <col min="6" max="6" width="13" style="10" customWidth="1"/>
    <col min="7" max="7" width="11.42578125" style="10"/>
    <col min="8" max="8" width="11.7109375" style="10" bestFit="1" customWidth="1"/>
    <col min="9" max="16384" width="11.42578125" style="10"/>
  </cols>
  <sheetData>
    <row r="2" spans="1:8" x14ac:dyDescent="0.25">
      <c r="H2" s="14" t="s">
        <v>57</v>
      </c>
    </row>
    <row r="3" spans="1:8" x14ac:dyDescent="0.25">
      <c r="C3" s="11" t="s">
        <v>423</v>
      </c>
      <c r="D3" s="11"/>
    </row>
    <row r="4" spans="1:8" x14ac:dyDescent="0.25">
      <c r="C4" s="11" t="s">
        <v>402</v>
      </c>
    </row>
    <row r="5" spans="1:8" x14ac:dyDescent="0.25">
      <c r="D5" s="11" t="s">
        <v>30</v>
      </c>
    </row>
    <row r="7" spans="1:8" x14ac:dyDescent="0.25">
      <c r="C7" s="11" t="s">
        <v>31</v>
      </c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s="351" customFormat="1" x14ac:dyDescent="0.25">
      <c r="A9" s="17"/>
      <c r="B9" s="21"/>
      <c r="C9" s="18" t="s">
        <v>36</v>
      </c>
      <c r="D9" s="39" t="s">
        <v>38</v>
      </c>
      <c r="E9" s="18" t="s">
        <v>36</v>
      </c>
      <c r="F9" s="39" t="s">
        <v>41</v>
      </c>
      <c r="G9" s="420" t="s">
        <v>43</v>
      </c>
      <c r="H9" s="421"/>
    </row>
    <row r="10" spans="1:8" s="351" customFormat="1" x14ac:dyDescent="0.25">
      <c r="A10" s="19"/>
      <c r="B10" s="22"/>
      <c r="C10" s="20" t="s">
        <v>37</v>
      </c>
      <c r="D10" s="40" t="s">
        <v>39</v>
      </c>
      <c r="E10" s="20" t="s">
        <v>40</v>
      </c>
      <c r="F10" s="40" t="s">
        <v>42</v>
      </c>
      <c r="G10" s="247" t="s">
        <v>399</v>
      </c>
      <c r="H10" s="247" t="s">
        <v>400</v>
      </c>
    </row>
    <row r="11" spans="1:8" ht="11.25" customHeight="1" x14ac:dyDescent="0.25">
      <c r="A11" s="25" t="s">
        <v>32</v>
      </c>
      <c r="B11" s="26"/>
      <c r="C11" s="27"/>
      <c r="D11" s="41"/>
      <c r="E11" s="27"/>
      <c r="F11" s="41"/>
      <c r="G11" s="41"/>
      <c r="H11" s="41"/>
    </row>
    <row r="12" spans="1:8" ht="11.25" customHeight="1" x14ac:dyDescent="0.25">
      <c r="A12" s="23" t="s">
        <v>33</v>
      </c>
      <c r="B12" s="24"/>
      <c r="C12" s="15"/>
      <c r="D12" s="42"/>
      <c r="E12" s="15"/>
      <c r="F12" s="42"/>
      <c r="G12" s="42"/>
      <c r="H12" s="42"/>
    </row>
    <row r="13" spans="1:8" ht="11.25" customHeight="1" x14ac:dyDescent="0.25">
      <c r="A13" s="23" t="s">
        <v>34</v>
      </c>
      <c r="B13" s="24"/>
      <c r="C13" s="15"/>
      <c r="D13" s="42"/>
      <c r="E13" s="15"/>
      <c r="F13" s="42"/>
      <c r="G13" s="42"/>
      <c r="H13" s="42"/>
    </row>
    <row r="14" spans="1:8" ht="11.25" customHeight="1" x14ac:dyDescent="0.25">
      <c r="A14" s="29" t="s">
        <v>35</v>
      </c>
      <c r="B14" s="30"/>
      <c r="C14" s="177" t="s">
        <v>23</v>
      </c>
      <c r="D14" s="177" t="s">
        <v>23</v>
      </c>
      <c r="E14" s="176">
        <v>1485027684</v>
      </c>
      <c r="F14" s="47" t="s">
        <v>23</v>
      </c>
      <c r="G14" s="43">
        <v>1485027684</v>
      </c>
      <c r="H14" s="183">
        <v>1721999997</v>
      </c>
    </row>
    <row r="15" spans="1:8" ht="4.5" customHeight="1" x14ac:dyDescent="0.25">
      <c r="A15" s="25"/>
      <c r="B15" s="26"/>
      <c r="C15" s="179"/>
      <c r="D15" s="179"/>
      <c r="E15" s="178"/>
      <c r="F15" s="41"/>
      <c r="G15" s="41"/>
      <c r="H15" s="184"/>
    </row>
    <row r="16" spans="1:8" ht="11.25" customHeight="1" x14ac:dyDescent="0.25">
      <c r="A16" s="33" t="s">
        <v>44</v>
      </c>
      <c r="B16" s="30"/>
      <c r="C16" s="177" t="s">
        <v>23</v>
      </c>
      <c r="D16" s="177" t="s">
        <v>23</v>
      </c>
      <c r="E16" s="176">
        <v>943308074</v>
      </c>
      <c r="F16" s="47" t="s">
        <v>23</v>
      </c>
      <c r="G16" s="43">
        <v>943308074</v>
      </c>
      <c r="H16" s="185">
        <v>1143067906</v>
      </c>
    </row>
    <row r="17" spans="1:8" ht="4.5" customHeight="1" x14ac:dyDescent="0.25">
      <c r="A17" s="25"/>
      <c r="B17" s="26"/>
      <c r="C17" s="179"/>
      <c r="D17" s="179"/>
      <c r="E17" s="178"/>
      <c r="F17" s="41"/>
      <c r="G17" s="41"/>
      <c r="H17" s="184"/>
    </row>
    <row r="18" spans="1:8" ht="11.25" customHeight="1" x14ac:dyDescent="0.25">
      <c r="A18" s="33" t="s">
        <v>45</v>
      </c>
      <c r="B18" s="30"/>
      <c r="C18" s="177" t="s">
        <v>23</v>
      </c>
      <c r="D18" s="177" t="s">
        <v>23</v>
      </c>
      <c r="E18" s="176">
        <v>155558334</v>
      </c>
      <c r="F18" s="47" t="s">
        <v>23</v>
      </c>
      <c r="G18" s="43">
        <v>155558334</v>
      </c>
      <c r="H18" s="185">
        <v>187879721</v>
      </c>
    </row>
    <row r="19" spans="1:8" ht="4.5" customHeight="1" x14ac:dyDescent="0.25">
      <c r="A19" s="25"/>
      <c r="B19" s="26"/>
      <c r="C19" s="178"/>
      <c r="D19" s="179"/>
      <c r="E19" s="178"/>
      <c r="F19" s="41"/>
      <c r="G19" s="41"/>
      <c r="H19" s="184"/>
    </row>
    <row r="20" spans="1:8" ht="11.25" customHeight="1" x14ac:dyDescent="0.25">
      <c r="A20" s="23" t="s">
        <v>46</v>
      </c>
      <c r="B20" s="24"/>
      <c r="C20" s="180"/>
      <c r="D20" s="181"/>
      <c r="E20" s="15"/>
      <c r="F20" s="42"/>
      <c r="G20" s="42"/>
      <c r="H20" s="186"/>
    </row>
    <row r="21" spans="1:8" ht="11.25" customHeight="1" x14ac:dyDescent="0.25">
      <c r="A21" s="33" t="s">
        <v>47</v>
      </c>
      <c r="B21" s="30"/>
      <c r="C21" s="182" t="s">
        <v>23</v>
      </c>
      <c r="D21" s="177" t="s">
        <v>23</v>
      </c>
      <c r="E21" s="46" t="s">
        <v>23</v>
      </c>
      <c r="F21" s="47" t="s">
        <v>23</v>
      </c>
      <c r="G21" s="47" t="s">
        <v>23</v>
      </c>
      <c r="H21" s="47" t="s">
        <v>23</v>
      </c>
    </row>
    <row r="22" spans="1:8" ht="4.5" customHeight="1" x14ac:dyDescent="0.25">
      <c r="A22" s="25"/>
      <c r="B22" s="26"/>
      <c r="C22" s="178"/>
      <c r="D22" s="179"/>
      <c r="E22" s="27"/>
      <c r="F22" s="41"/>
      <c r="G22" s="41"/>
      <c r="H22" s="184"/>
    </row>
    <row r="23" spans="1:8" ht="11.25" customHeight="1" x14ac:dyDescent="0.25">
      <c r="A23" s="23" t="s">
        <v>48</v>
      </c>
      <c r="B23" s="24"/>
      <c r="C23" s="180"/>
      <c r="D23" s="181"/>
      <c r="E23" s="15"/>
      <c r="F23" s="42"/>
      <c r="G23" s="42"/>
      <c r="H23" s="186"/>
    </row>
    <row r="24" spans="1:8" ht="11.25" customHeight="1" x14ac:dyDescent="0.25">
      <c r="A24" s="23" t="s">
        <v>49</v>
      </c>
      <c r="B24" s="24"/>
      <c r="C24" s="180"/>
      <c r="D24" s="181"/>
      <c r="E24" s="15"/>
      <c r="F24" s="42"/>
      <c r="G24" s="42"/>
      <c r="H24" s="186"/>
    </row>
    <row r="25" spans="1:8" ht="11.25" customHeight="1" x14ac:dyDescent="0.25">
      <c r="A25" s="33" t="s">
        <v>50</v>
      </c>
      <c r="B25" s="30"/>
      <c r="C25" s="379">
        <v>219414391</v>
      </c>
      <c r="D25" s="177" t="s">
        <v>23</v>
      </c>
      <c r="E25" s="47" t="s">
        <v>23</v>
      </c>
      <c r="F25" s="47" t="s">
        <v>23</v>
      </c>
      <c r="G25" s="43">
        <v>219414391</v>
      </c>
      <c r="H25" s="185">
        <v>184266950</v>
      </c>
    </row>
    <row r="26" spans="1:8" ht="4.5" customHeight="1" x14ac:dyDescent="0.25">
      <c r="A26" s="25"/>
      <c r="B26" s="26"/>
      <c r="C26" s="178"/>
      <c r="D26" s="179"/>
      <c r="E26" s="27"/>
      <c r="F26" s="41"/>
      <c r="G26" s="41"/>
      <c r="H26" s="184"/>
    </row>
    <row r="27" spans="1:8" ht="11.25" customHeight="1" x14ac:dyDescent="0.25">
      <c r="A27" s="23" t="s">
        <v>51</v>
      </c>
      <c r="B27" s="24"/>
      <c r="C27" s="180"/>
      <c r="D27" s="181"/>
      <c r="E27" s="15"/>
      <c r="F27" s="42"/>
      <c r="G27" s="42"/>
      <c r="H27" s="186"/>
    </row>
    <row r="28" spans="1:8" ht="11.25" customHeight="1" x14ac:dyDescent="0.25">
      <c r="A28" s="33" t="s">
        <v>52</v>
      </c>
      <c r="B28" s="30"/>
      <c r="C28" s="177" t="s">
        <v>23</v>
      </c>
      <c r="D28" s="183">
        <v>4524556756</v>
      </c>
      <c r="E28" s="47" t="s">
        <v>23</v>
      </c>
      <c r="F28" s="43"/>
      <c r="G28" s="43">
        <v>4524556756</v>
      </c>
      <c r="H28" s="185">
        <v>3872519143</v>
      </c>
    </row>
    <row r="29" spans="1:8" ht="4.5" customHeight="1" x14ac:dyDescent="0.25">
      <c r="A29" s="25"/>
      <c r="B29" s="26"/>
      <c r="C29" s="178"/>
      <c r="D29" s="179"/>
      <c r="E29" s="27"/>
      <c r="F29" s="41"/>
      <c r="G29" s="41"/>
      <c r="H29" s="184"/>
    </row>
    <row r="30" spans="1:8" ht="11.25" customHeight="1" x14ac:dyDescent="0.25">
      <c r="A30" s="33" t="s">
        <v>53</v>
      </c>
      <c r="B30" s="30"/>
      <c r="C30" s="176">
        <v>1169335636</v>
      </c>
      <c r="D30" s="177" t="s">
        <v>23</v>
      </c>
      <c r="E30" s="177" t="s">
        <v>23</v>
      </c>
      <c r="F30" s="47" t="s">
        <v>23</v>
      </c>
      <c r="G30" s="43">
        <v>1169335636</v>
      </c>
      <c r="H30" s="185">
        <v>873743273</v>
      </c>
    </row>
    <row r="31" spans="1:8" ht="4.5" customHeight="1" x14ac:dyDescent="0.25">
      <c r="A31" s="23"/>
      <c r="B31" s="24"/>
      <c r="C31" s="180"/>
      <c r="D31" s="187"/>
      <c r="E31" s="188"/>
      <c r="F31" s="189"/>
      <c r="G31" s="42"/>
      <c r="H31" s="186"/>
    </row>
    <row r="32" spans="1:8" ht="11.25" customHeight="1" x14ac:dyDescent="0.25">
      <c r="A32" s="33" t="s">
        <v>189</v>
      </c>
      <c r="B32" s="24"/>
      <c r="C32" s="180">
        <v>132065736</v>
      </c>
      <c r="D32" s="177" t="s">
        <v>23</v>
      </c>
      <c r="E32" s="177" t="s">
        <v>23</v>
      </c>
      <c r="F32" s="189"/>
      <c r="G32" s="43">
        <v>132065736</v>
      </c>
      <c r="H32" s="185">
        <v>82702748</v>
      </c>
    </row>
    <row r="33" spans="1:8" ht="4.5" customHeight="1" x14ac:dyDescent="0.25">
      <c r="A33" s="25"/>
      <c r="B33" s="26"/>
      <c r="C33" s="178"/>
      <c r="D33" s="179"/>
      <c r="E33" s="27"/>
      <c r="F33" s="41"/>
      <c r="G33" s="41"/>
      <c r="H33" s="184"/>
    </row>
    <row r="34" spans="1:8" ht="11.25" customHeight="1" x14ac:dyDescent="0.25">
      <c r="A34" s="29" t="s">
        <v>54</v>
      </c>
      <c r="B34" s="30"/>
      <c r="C34" s="379">
        <v>44385574</v>
      </c>
      <c r="D34" s="177" t="s">
        <v>23</v>
      </c>
      <c r="E34" s="177" t="s">
        <v>23</v>
      </c>
      <c r="F34" s="47" t="s">
        <v>23</v>
      </c>
      <c r="G34" s="43">
        <v>44385574</v>
      </c>
      <c r="H34" s="185">
        <v>55856488</v>
      </c>
    </row>
    <row r="35" spans="1:8" s="12" customFormat="1" ht="4.5" customHeight="1" x14ac:dyDescent="0.2">
      <c r="A35" s="25"/>
      <c r="B35" s="26"/>
      <c r="C35" s="178"/>
      <c r="D35" s="179"/>
      <c r="E35" s="27"/>
      <c r="F35" s="41"/>
      <c r="G35" s="41"/>
      <c r="H35" s="184"/>
    </row>
    <row r="36" spans="1:8" s="12" customFormat="1" ht="11.25" customHeight="1" x14ac:dyDescent="0.2">
      <c r="A36" s="33" t="s">
        <v>55</v>
      </c>
      <c r="B36" s="30"/>
      <c r="C36" s="183">
        <v>758046514</v>
      </c>
      <c r="D36" s="177" t="s">
        <v>23</v>
      </c>
      <c r="E36" s="46" t="s">
        <v>23</v>
      </c>
      <c r="F36" s="47" t="s">
        <v>23</v>
      </c>
      <c r="G36" s="43">
        <v>758046514</v>
      </c>
      <c r="H36" s="47">
        <v>0</v>
      </c>
    </row>
    <row r="37" spans="1:8" s="12" customFormat="1" ht="4.5" customHeight="1" x14ac:dyDescent="0.2">
      <c r="A37" s="25"/>
      <c r="B37" s="26"/>
      <c r="C37" s="27"/>
      <c r="D37" s="41"/>
      <c r="E37" s="27"/>
      <c r="F37" s="41"/>
      <c r="G37" s="41"/>
      <c r="H37" s="184"/>
    </row>
    <row r="38" spans="1:8" s="12" customFormat="1" ht="11.25" customHeight="1" x14ac:dyDescent="0.2">
      <c r="A38" s="33" t="s">
        <v>56</v>
      </c>
      <c r="B38" s="30"/>
      <c r="C38" s="31">
        <v>4454026376</v>
      </c>
      <c r="D38" s="47" t="s">
        <v>23</v>
      </c>
      <c r="E38" s="46">
        <v>571890312</v>
      </c>
      <c r="F38" s="47">
        <v>721132591</v>
      </c>
      <c r="G38" s="43">
        <v>5747049279</v>
      </c>
      <c r="H38" s="32">
        <v>4154540280</v>
      </c>
    </row>
    <row r="39" spans="1:8" s="12" customFormat="1" ht="4.5" customHeight="1" x14ac:dyDescent="0.2">
      <c r="A39" s="25"/>
      <c r="B39" s="26"/>
      <c r="C39" s="27"/>
      <c r="D39" s="41"/>
      <c r="E39" s="27"/>
      <c r="F39" s="41"/>
      <c r="G39" s="41"/>
      <c r="H39" s="28"/>
    </row>
    <row r="40" spans="1:8" s="13" customFormat="1" ht="11.25" customHeight="1" x14ac:dyDescent="0.2">
      <c r="A40" s="19" t="s">
        <v>421</v>
      </c>
      <c r="B40" s="22"/>
      <c r="C40" s="34">
        <v>6777274227</v>
      </c>
      <c r="D40" s="44">
        <v>4524556756</v>
      </c>
      <c r="E40" s="44">
        <v>3155784404</v>
      </c>
      <c r="F40" s="44">
        <v>721132591</v>
      </c>
      <c r="G40" s="44">
        <v>15178747978</v>
      </c>
      <c r="H40" s="35"/>
    </row>
    <row r="41" spans="1:8" s="13" customFormat="1" ht="9" customHeight="1" x14ac:dyDescent="0.2">
      <c r="C41" s="16"/>
      <c r="D41" s="16"/>
      <c r="E41" s="16"/>
      <c r="F41" s="16"/>
      <c r="G41" s="16"/>
      <c r="H41" s="16"/>
    </row>
    <row r="42" spans="1:8" s="13" customFormat="1" ht="15" customHeight="1" x14ac:dyDescent="0.2">
      <c r="A42" s="36" t="s">
        <v>422</v>
      </c>
      <c r="B42" s="37"/>
      <c r="C42" s="38">
        <v>4144176859</v>
      </c>
      <c r="D42" s="45">
        <v>3872519143</v>
      </c>
      <c r="E42" s="48">
        <v>3572737978</v>
      </c>
      <c r="F42" s="49">
        <v>687142526</v>
      </c>
      <c r="G42" s="49">
        <v>0</v>
      </c>
      <c r="H42" s="45">
        <v>12276576506</v>
      </c>
    </row>
    <row r="43" spans="1:8" s="12" customFormat="1" ht="11.25" x14ac:dyDescent="0.2">
      <c r="C43" s="15"/>
      <c r="D43" s="15"/>
      <c r="E43" s="15"/>
      <c r="F43" s="15"/>
      <c r="G43" s="15"/>
      <c r="H43" s="15"/>
    </row>
    <row r="44" spans="1:8" s="12" customFormat="1" ht="11.25" x14ac:dyDescent="0.2"/>
  </sheetData>
  <mergeCells count="1">
    <mergeCell ref="G9:H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L7" sqref="L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4"/>
  <sheetViews>
    <sheetView topLeftCell="A54" workbookViewId="0">
      <selection activeCell="A5" sqref="A5"/>
    </sheetView>
  </sheetViews>
  <sheetFormatPr baseColWidth="10" defaultColWidth="9.140625" defaultRowHeight="15" x14ac:dyDescent="0.25"/>
  <cols>
    <col min="1" max="1" width="48.85546875" style="293" bestFit="1" customWidth="1"/>
    <col min="2" max="3" width="16.5703125" style="294" customWidth="1"/>
    <col min="4" max="4" width="15.28515625" style="295" customWidth="1"/>
    <col min="5" max="5" width="14.85546875" style="293" customWidth="1"/>
    <col min="6" max="6" width="9.140625" style="293"/>
    <col min="7" max="7" width="9.140625" style="295"/>
    <col min="8" max="8" width="13.28515625" style="293" bestFit="1" customWidth="1"/>
    <col min="9" max="9" width="13.28515625" style="295" bestFit="1" customWidth="1"/>
    <col min="10" max="16384" width="9.140625" style="293"/>
  </cols>
  <sheetData>
    <row r="4" spans="1:5" x14ac:dyDescent="0.25">
      <c r="A4" s="293" t="s">
        <v>434</v>
      </c>
    </row>
    <row r="6" spans="1:5" ht="15.75" x14ac:dyDescent="0.25">
      <c r="A6" s="296"/>
      <c r="B6" s="297" t="s">
        <v>424</v>
      </c>
      <c r="C6" s="298"/>
      <c r="D6" s="298"/>
      <c r="E6" s="299"/>
    </row>
    <row r="7" spans="1:5" ht="15.75" thickBot="1" x14ac:dyDescent="0.3">
      <c r="A7" s="298" t="s">
        <v>341</v>
      </c>
      <c r="B7" s="298"/>
      <c r="C7" s="298"/>
      <c r="D7" s="298"/>
    </row>
    <row r="8" spans="1:5" ht="25.5" x14ac:dyDescent="0.25">
      <c r="A8" s="300" t="s">
        <v>342</v>
      </c>
      <c r="B8" s="300" t="s">
        <v>343</v>
      </c>
      <c r="C8" s="300" t="s">
        <v>344</v>
      </c>
      <c r="D8" s="301" t="s">
        <v>345</v>
      </c>
      <c r="E8" s="301" t="s">
        <v>340</v>
      </c>
    </row>
    <row r="9" spans="1:5" x14ac:dyDescent="0.25">
      <c r="A9" s="302" t="s">
        <v>396</v>
      </c>
      <c r="B9" s="303">
        <v>43097</v>
      </c>
      <c r="C9" s="303">
        <v>44200</v>
      </c>
      <c r="D9" s="304">
        <f>136817019+2133899466</f>
        <v>2270716485</v>
      </c>
      <c r="E9" s="304">
        <f>136817019+2133899466</f>
        <v>2270716485</v>
      </c>
    </row>
    <row r="10" spans="1:5" x14ac:dyDescent="0.25">
      <c r="A10" s="302" t="s">
        <v>396</v>
      </c>
      <c r="B10" s="303">
        <v>43543</v>
      </c>
      <c r="C10" s="303">
        <v>44092</v>
      </c>
      <c r="D10" s="304">
        <v>629263819</v>
      </c>
      <c r="E10" s="304">
        <v>629263819</v>
      </c>
    </row>
    <row r="11" spans="1:5" x14ac:dyDescent="0.25">
      <c r="A11" s="302" t="s">
        <v>396</v>
      </c>
      <c r="B11" s="303">
        <v>43612</v>
      </c>
      <c r="C11" s="303">
        <v>43978</v>
      </c>
      <c r="D11" s="304">
        <v>324953133</v>
      </c>
      <c r="E11" s="304">
        <v>324953133</v>
      </c>
    </row>
    <row r="12" spans="1:5" x14ac:dyDescent="0.25">
      <c r="A12" s="302" t="s">
        <v>396</v>
      </c>
      <c r="B12" s="303">
        <v>43706</v>
      </c>
      <c r="C12" s="303">
        <v>44071</v>
      </c>
      <c r="D12" s="304">
        <v>571803982</v>
      </c>
      <c r="E12" s="304">
        <v>571803982</v>
      </c>
    </row>
    <row r="13" spans="1:5" x14ac:dyDescent="0.25">
      <c r="A13" s="302" t="s">
        <v>346</v>
      </c>
      <c r="B13" s="303">
        <v>43257</v>
      </c>
      <c r="C13" s="303">
        <v>43992</v>
      </c>
      <c r="D13" s="304">
        <f>50546197+303277182</f>
        <v>353823379</v>
      </c>
      <c r="E13" s="304">
        <f>50546197+303277182</f>
        <v>353823379</v>
      </c>
    </row>
    <row r="14" spans="1:5" x14ac:dyDescent="0.25">
      <c r="A14" s="302" t="s">
        <v>346</v>
      </c>
      <c r="B14" s="303">
        <v>43585</v>
      </c>
      <c r="C14" s="303">
        <v>43930</v>
      </c>
      <c r="D14" s="304">
        <v>174542660</v>
      </c>
      <c r="E14" s="304">
        <v>174542660</v>
      </c>
    </row>
    <row r="15" spans="1:5" x14ac:dyDescent="0.25">
      <c r="A15" s="302" t="s">
        <v>394</v>
      </c>
      <c r="B15" s="303">
        <v>43734</v>
      </c>
      <c r="C15" s="303">
        <v>44099</v>
      </c>
      <c r="D15" s="304">
        <v>937231310</v>
      </c>
      <c r="E15" s="304">
        <v>937231310</v>
      </c>
    </row>
    <row r="16" spans="1:5" x14ac:dyDescent="0.25">
      <c r="A16" s="302" t="s">
        <v>425</v>
      </c>
      <c r="B16" s="303">
        <v>43754</v>
      </c>
      <c r="C16" s="303">
        <v>44113</v>
      </c>
      <c r="D16" s="304">
        <v>926592693</v>
      </c>
      <c r="E16" s="304">
        <v>926592693</v>
      </c>
    </row>
    <row r="17" spans="1:5" x14ac:dyDescent="0.25">
      <c r="A17" s="302" t="s">
        <v>426</v>
      </c>
      <c r="B17" s="303">
        <v>43789</v>
      </c>
      <c r="C17" s="303">
        <v>44336</v>
      </c>
      <c r="D17" s="304">
        <v>778218672</v>
      </c>
      <c r="E17" s="304">
        <v>778218672</v>
      </c>
    </row>
    <row r="18" spans="1:5" x14ac:dyDescent="0.25">
      <c r="A18" s="305" t="s">
        <v>347</v>
      </c>
      <c r="B18" s="306">
        <v>42733</v>
      </c>
      <c r="C18" s="306">
        <v>44533</v>
      </c>
      <c r="D18" s="396">
        <f>124856985*4+3</f>
        <v>499427943</v>
      </c>
      <c r="E18" s="396">
        <f>124856985*4+3</f>
        <v>499427943</v>
      </c>
    </row>
    <row r="19" spans="1:5" x14ac:dyDescent="0.25">
      <c r="A19" s="309" t="s">
        <v>348</v>
      </c>
      <c r="B19" s="308">
        <v>43705</v>
      </c>
      <c r="C19" s="308">
        <v>43946</v>
      </c>
      <c r="D19" s="397">
        <v>247151541</v>
      </c>
      <c r="E19" s="397">
        <v>247151541</v>
      </c>
    </row>
    <row r="20" spans="1:5" x14ac:dyDescent="0.25">
      <c r="A20" s="309" t="s">
        <v>348</v>
      </c>
      <c r="B20" s="308">
        <v>43724</v>
      </c>
      <c r="C20" s="308">
        <v>43904</v>
      </c>
      <c r="D20" s="397">
        <v>114534246</v>
      </c>
      <c r="E20" s="397">
        <v>114534246</v>
      </c>
    </row>
    <row r="21" spans="1:5" x14ac:dyDescent="0.25">
      <c r="A21" s="309" t="s">
        <v>348</v>
      </c>
      <c r="B21" s="308">
        <v>43726</v>
      </c>
      <c r="C21" s="308">
        <v>43850</v>
      </c>
      <c r="D21" s="397">
        <v>36782147</v>
      </c>
      <c r="E21" s="397">
        <v>36782147</v>
      </c>
    </row>
    <row r="22" spans="1:5" x14ac:dyDescent="0.25">
      <c r="A22" s="309" t="s">
        <v>348</v>
      </c>
      <c r="B22" s="308">
        <v>43753</v>
      </c>
      <c r="C22" s="308">
        <v>43934</v>
      </c>
      <c r="D22" s="397">
        <v>172059003</v>
      </c>
      <c r="E22" s="397">
        <v>172059003</v>
      </c>
    </row>
    <row r="23" spans="1:5" x14ac:dyDescent="0.25">
      <c r="A23" s="309" t="s">
        <v>348</v>
      </c>
      <c r="B23" s="308">
        <v>43787</v>
      </c>
      <c r="C23" s="308">
        <v>43967</v>
      </c>
      <c r="D23" s="397">
        <v>300965340</v>
      </c>
      <c r="E23" s="397">
        <v>300965340</v>
      </c>
    </row>
    <row r="24" spans="1:5" x14ac:dyDescent="0.25">
      <c r="A24" s="309" t="s">
        <v>348</v>
      </c>
      <c r="B24" s="308">
        <v>43817</v>
      </c>
      <c r="C24" s="308">
        <v>43998</v>
      </c>
      <c r="D24" s="397">
        <v>237347397</v>
      </c>
      <c r="E24" s="397">
        <v>237347397</v>
      </c>
    </row>
    <row r="25" spans="1:5" x14ac:dyDescent="0.25">
      <c r="A25" s="302" t="s">
        <v>349</v>
      </c>
      <c r="B25" s="308">
        <v>43651</v>
      </c>
      <c r="C25" s="308">
        <v>43470</v>
      </c>
      <c r="D25" s="397">
        <v>43450470</v>
      </c>
      <c r="E25" s="397">
        <v>43450470</v>
      </c>
    </row>
    <row r="26" spans="1:5" x14ac:dyDescent="0.25">
      <c r="A26" s="302" t="s">
        <v>349</v>
      </c>
      <c r="B26" s="308">
        <v>43685</v>
      </c>
      <c r="C26" s="308">
        <v>43508</v>
      </c>
      <c r="D26" s="397">
        <v>216031993</v>
      </c>
      <c r="E26" s="397">
        <v>216031993</v>
      </c>
    </row>
    <row r="27" spans="1:5" x14ac:dyDescent="0.25">
      <c r="A27" s="302" t="s">
        <v>349</v>
      </c>
      <c r="B27" s="308">
        <v>43700</v>
      </c>
      <c r="C27" s="308">
        <v>43831</v>
      </c>
      <c r="D27" s="397">
        <v>39880596</v>
      </c>
      <c r="E27" s="397">
        <v>39880596</v>
      </c>
    </row>
    <row r="28" spans="1:5" x14ac:dyDescent="0.25">
      <c r="A28" s="302" t="s">
        <v>349</v>
      </c>
      <c r="B28" s="308">
        <v>43738</v>
      </c>
      <c r="C28" s="308">
        <v>43925</v>
      </c>
      <c r="D28" s="397">
        <v>259215968</v>
      </c>
      <c r="E28" s="397">
        <v>259215968</v>
      </c>
    </row>
    <row r="29" spans="1:5" x14ac:dyDescent="0.25">
      <c r="A29" s="302" t="s">
        <v>349</v>
      </c>
      <c r="B29" s="308">
        <v>43759</v>
      </c>
      <c r="C29" s="308">
        <v>43942</v>
      </c>
      <c r="D29" s="397">
        <v>278300548</v>
      </c>
      <c r="E29" s="397">
        <v>278300548</v>
      </c>
    </row>
    <row r="30" spans="1:5" x14ac:dyDescent="0.25">
      <c r="A30" s="302" t="s">
        <v>349</v>
      </c>
      <c r="B30" s="308">
        <v>43784</v>
      </c>
      <c r="C30" s="308">
        <v>43966</v>
      </c>
      <c r="D30" s="397">
        <v>296196440</v>
      </c>
      <c r="E30" s="397">
        <v>296196440</v>
      </c>
    </row>
    <row r="31" spans="1:5" x14ac:dyDescent="0.25">
      <c r="A31" s="302" t="s">
        <v>349</v>
      </c>
      <c r="B31" s="308">
        <v>43809</v>
      </c>
      <c r="C31" s="308">
        <v>43992</v>
      </c>
      <c r="D31" s="397">
        <v>199318982</v>
      </c>
      <c r="E31" s="397">
        <v>199318982</v>
      </c>
    </row>
    <row r="32" spans="1:5" x14ac:dyDescent="0.25">
      <c r="A32" s="302" t="s">
        <v>349</v>
      </c>
      <c r="B32" s="308">
        <v>43817</v>
      </c>
      <c r="C32" s="308">
        <v>44000</v>
      </c>
      <c r="D32" s="397">
        <v>226254052</v>
      </c>
      <c r="E32" s="397">
        <v>226254052</v>
      </c>
    </row>
    <row r="33" spans="1:5" x14ac:dyDescent="0.25">
      <c r="A33" s="302" t="s">
        <v>350</v>
      </c>
      <c r="B33" s="303">
        <v>43676</v>
      </c>
      <c r="C33" s="303">
        <v>43860</v>
      </c>
      <c r="D33" s="398">
        <v>106901756</v>
      </c>
      <c r="E33" s="398">
        <v>106901756</v>
      </c>
    </row>
    <row r="34" spans="1:5" x14ac:dyDescent="0.25">
      <c r="A34" s="302" t="s">
        <v>350</v>
      </c>
      <c r="B34" s="303">
        <v>43678</v>
      </c>
      <c r="C34" s="303">
        <v>43862</v>
      </c>
      <c r="D34" s="398">
        <v>109672525</v>
      </c>
      <c r="E34" s="398">
        <v>109672525</v>
      </c>
    </row>
    <row r="35" spans="1:5" x14ac:dyDescent="0.25">
      <c r="A35" s="302" t="s">
        <v>350</v>
      </c>
      <c r="B35" s="303">
        <v>43706</v>
      </c>
      <c r="C35" s="303">
        <v>43890</v>
      </c>
      <c r="D35" s="398">
        <v>177565042</v>
      </c>
      <c r="E35" s="398">
        <v>177565042</v>
      </c>
    </row>
    <row r="36" spans="1:5" x14ac:dyDescent="0.25">
      <c r="A36" s="302" t="s">
        <v>350</v>
      </c>
      <c r="B36" s="303">
        <v>43733</v>
      </c>
      <c r="C36" s="303">
        <v>43915</v>
      </c>
      <c r="D36" s="398">
        <v>219756039</v>
      </c>
      <c r="E36" s="398">
        <v>219756039</v>
      </c>
    </row>
    <row r="37" spans="1:5" x14ac:dyDescent="0.25">
      <c r="A37" s="302" t="s">
        <v>350</v>
      </c>
      <c r="B37" s="303">
        <v>43768</v>
      </c>
      <c r="C37" s="303">
        <v>44012</v>
      </c>
      <c r="D37" s="398">
        <v>434784287</v>
      </c>
      <c r="E37" s="398">
        <v>434784287</v>
      </c>
    </row>
    <row r="38" spans="1:5" x14ac:dyDescent="0.25">
      <c r="A38" s="302" t="s">
        <v>350</v>
      </c>
      <c r="B38" s="303">
        <v>43795</v>
      </c>
      <c r="C38" s="303">
        <v>43975</v>
      </c>
      <c r="D38" s="398">
        <v>230839178</v>
      </c>
      <c r="E38" s="398">
        <v>230839178</v>
      </c>
    </row>
    <row r="39" spans="1:5" x14ac:dyDescent="0.25">
      <c r="A39" s="302" t="s">
        <v>350</v>
      </c>
      <c r="B39" s="303">
        <v>43811</v>
      </c>
      <c r="C39" s="303">
        <v>43994</v>
      </c>
      <c r="D39" s="398">
        <v>219447010</v>
      </c>
      <c r="E39" s="398">
        <v>219447010</v>
      </c>
    </row>
    <row r="40" spans="1:5" x14ac:dyDescent="0.25">
      <c r="A40" s="302" t="s">
        <v>351</v>
      </c>
      <c r="B40" s="303">
        <v>43662</v>
      </c>
      <c r="C40" s="303">
        <v>43841</v>
      </c>
      <c r="D40" s="398">
        <f>78250000</f>
        <v>78250000</v>
      </c>
      <c r="E40" s="398">
        <f>78250000</f>
        <v>78250000</v>
      </c>
    </row>
    <row r="41" spans="1:5" x14ac:dyDescent="0.25">
      <c r="A41" s="302" t="s">
        <v>351</v>
      </c>
      <c r="B41" s="303">
        <v>43691</v>
      </c>
      <c r="C41" s="303">
        <v>43871</v>
      </c>
      <c r="D41" s="398">
        <f>53500000*2</f>
        <v>107000000</v>
      </c>
      <c r="E41" s="398">
        <f>53500000*2</f>
        <v>107000000</v>
      </c>
    </row>
    <row r="42" spans="1:5" x14ac:dyDescent="0.25">
      <c r="A42" s="302" t="s">
        <v>389</v>
      </c>
      <c r="B42" s="303">
        <v>43697</v>
      </c>
      <c r="C42" s="303">
        <v>44062</v>
      </c>
      <c r="D42" s="398">
        <f>155493027*8</f>
        <v>1243944216</v>
      </c>
      <c r="E42" s="398">
        <f>155493027*8</f>
        <v>1243944216</v>
      </c>
    </row>
    <row r="43" spans="1:5" x14ac:dyDescent="0.25">
      <c r="A43" s="302" t="s">
        <v>351</v>
      </c>
      <c r="B43" s="303">
        <v>43697</v>
      </c>
      <c r="C43" s="303">
        <v>43882</v>
      </c>
      <c r="D43" s="398">
        <f>53362483*2</f>
        <v>106724966</v>
      </c>
      <c r="E43" s="398">
        <f>53362483*2</f>
        <v>106724966</v>
      </c>
    </row>
    <row r="44" spans="1:5" x14ac:dyDescent="0.25">
      <c r="A44" s="302" t="s">
        <v>395</v>
      </c>
      <c r="B44" s="303">
        <v>43714</v>
      </c>
      <c r="C44" s="303">
        <v>44080</v>
      </c>
      <c r="D44" s="398">
        <f>104808207*9</f>
        <v>943273863</v>
      </c>
      <c r="E44" s="398">
        <f>104808207*9</f>
        <v>943273863</v>
      </c>
    </row>
    <row r="45" spans="1:5" x14ac:dyDescent="0.25">
      <c r="A45" s="302" t="s">
        <v>351</v>
      </c>
      <c r="B45" s="303">
        <v>43717</v>
      </c>
      <c r="C45" s="303">
        <v>44021</v>
      </c>
      <c r="D45" s="398">
        <f>95798946*7</f>
        <v>670592622</v>
      </c>
      <c r="E45" s="398">
        <f>95798946*7</f>
        <v>670592622</v>
      </c>
    </row>
    <row r="46" spans="1:5" x14ac:dyDescent="0.25">
      <c r="A46" s="302" t="s">
        <v>427</v>
      </c>
      <c r="B46" s="303">
        <v>43742</v>
      </c>
      <c r="C46" s="303">
        <v>43837</v>
      </c>
      <c r="D46" s="398">
        <f>105984541</f>
        <v>105984541</v>
      </c>
      <c r="E46" s="398">
        <f>105984541</f>
        <v>105984541</v>
      </c>
    </row>
    <row r="47" spans="1:5" x14ac:dyDescent="0.25">
      <c r="A47" s="302" t="s">
        <v>351</v>
      </c>
      <c r="B47" s="303">
        <v>43752</v>
      </c>
      <c r="C47" s="303">
        <v>44479</v>
      </c>
      <c r="D47" s="398">
        <f>12*21561978</f>
        <v>258743736</v>
      </c>
      <c r="E47" s="398">
        <f>12*21561978</f>
        <v>258743736</v>
      </c>
    </row>
    <row r="48" spans="1:5" x14ac:dyDescent="0.25">
      <c r="A48" s="302" t="s">
        <v>351</v>
      </c>
      <c r="B48" s="303">
        <v>43752</v>
      </c>
      <c r="C48" s="303">
        <v>44114</v>
      </c>
      <c r="D48" s="398">
        <f>49463309*10</f>
        <v>494633090</v>
      </c>
      <c r="E48" s="398">
        <f>49463309*10</f>
        <v>494633090</v>
      </c>
    </row>
    <row r="49" spans="1:5" x14ac:dyDescent="0.25">
      <c r="A49" s="302" t="s">
        <v>389</v>
      </c>
      <c r="B49" s="303">
        <v>43770</v>
      </c>
      <c r="C49" s="303">
        <v>43862</v>
      </c>
      <c r="D49" s="398">
        <f>108438208*2</f>
        <v>216876416</v>
      </c>
      <c r="E49" s="398">
        <f>108438208*2</f>
        <v>216876416</v>
      </c>
    </row>
    <row r="50" spans="1:5" x14ac:dyDescent="0.25">
      <c r="A50" s="302" t="s">
        <v>351</v>
      </c>
      <c r="B50" s="303">
        <v>43773</v>
      </c>
      <c r="C50" s="303">
        <v>44145</v>
      </c>
      <c r="D50" s="398">
        <f>42295106*11</f>
        <v>465246166</v>
      </c>
      <c r="E50" s="398">
        <f>42295106*11</f>
        <v>465246166</v>
      </c>
    </row>
    <row r="51" spans="1:5" x14ac:dyDescent="0.25">
      <c r="A51" s="302" t="s">
        <v>351</v>
      </c>
      <c r="B51" s="303">
        <v>43773</v>
      </c>
      <c r="C51" s="303">
        <v>44175</v>
      </c>
      <c r="D51" s="398">
        <f>22011873*12</f>
        <v>264142476</v>
      </c>
      <c r="E51" s="398">
        <f>22011873*12</f>
        <v>264142476</v>
      </c>
    </row>
    <row r="52" spans="1:5" x14ac:dyDescent="0.25">
      <c r="A52" s="302" t="s">
        <v>351</v>
      </c>
      <c r="B52" s="303">
        <v>43804</v>
      </c>
      <c r="C52" s="303">
        <v>44175</v>
      </c>
      <c r="D52" s="398">
        <f>14264184*12</f>
        <v>171170208</v>
      </c>
      <c r="E52" s="398">
        <f>14264184*12</f>
        <v>171170208</v>
      </c>
    </row>
    <row r="53" spans="1:5" x14ac:dyDescent="0.25">
      <c r="A53" s="302" t="s">
        <v>351</v>
      </c>
      <c r="B53" s="303">
        <v>43804</v>
      </c>
      <c r="C53" s="303">
        <v>43998</v>
      </c>
      <c r="D53" s="398">
        <f>26282875*12</f>
        <v>315394500</v>
      </c>
      <c r="E53" s="398">
        <f>26282875*12</f>
        <v>315394500</v>
      </c>
    </row>
    <row r="54" spans="1:5" x14ac:dyDescent="0.25">
      <c r="A54" s="302" t="s">
        <v>389</v>
      </c>
      <c r="B54" s="303">
        <v>43805</v>
      </c>
      <c r="C54" s="303">
        <v>43896</v>
      </c>
      <c r="D54" s="398">
        <f>161878079+161764590*2</f>
        <v>485407259</v>
      </c>
      <c r="E54" s="398">
        <f>161878079+161764590*2</f>
        <v>485407259</v>
      </c>
    </row>
    <row r="55" spans="1:5" x14ac:dyDescent="0.25">
      <c r="A55" s="302" t="s">
        <v>427</v>
      </c>
      <c r="B55" s="303">
        <v>43811</v>
      </c>
      <c r="C55" s="303">
        <v>43933</v>
      </c>
      <c r="D55" s="398">
        <f>103767354*4</f>
        <v>415069416</v>
      </c>
      <c r="E55" s="398">
        <f>103767354*4</f>
        <v>415069416</v>
      </c>
    </row>
    <row r="56" spans="1:5" x14ac:dyDescent="0.25">
      <c r="A56" s="302" t="s">
        <v>352</v>
      </c>
      <c r="B56" s="303"/>
      <c r="C56" s="303"/>
      <c r="D56" s="398">
        <v>793745046</v>
      </c>
      <c r="E56" s="398">
        <v>793745046</v>
      </c>
    </row>
    <row r="57" spans="1:5" ht="15.75" thickBot="1" x14ac:dyDescent="0.3">
      <c r="A57" s="310"/>
      <c r="B57" s="311"/>
      <c r="C57" s="312"/>
      <c r="D57" s="313">
        <f>SUM(D9:D56)</f>
        <v>18769227157</v>
      </c>
      <c r="E57" s="313">
        <f>SUM(E9:E56)</f>
        <v>18769227157</v>
      </c>
    </row>
    <row r="58" spans="1:5" x14ac:dyDescent="0.25">
      <c r="A58" s="296"/>
      <c r="B58" s="296"/>
      <c r="C58" s="314"/>
      <c r="D58" s="315"/>
    </row>
    <row r="59" spans="1:5" x14ac:dyDescent="0.25">
      <c r="A59" s="296"/>
      <c r="B59" s="296"/>
      <c r="C59" s="314"/>
      <c r="D59" s="315"/>
    </row>
    <row r="60" spans="1:5" ht="15.75" thickBot="1" x14ac:dyDescent="0.3">
      <c r="A60" s="298" t="s">
        <v>353</v>
      </c>
      <c r="B60" s="298"/>
      <c r="C60" s="298"/>
      <c r="D60" s="316"/>
    </row>
    <row r="61" spans="1:5" ht="26.25" thickBot="1" x14ac:dyDescent="0.3">
      <c r="A61" s="317" t="s">
        <v>342</v>
      </c>
      <c r="B61" s="318" t="s">
        <v>343</v>
      </c>
      <c r="C61" s="317" t="s">
        <v>344</v>
      </c>
      <c r="D61" s="319" t="s">
        <v>345</v>
      </c>
      <c r="E61" s="320" t="s">
        <v>340</v>
      </c>
    </row>
    <row r="62" spans="1:5" x14ac:dyDescent="0.25">
      <c r="A62" s="307" t="s">
        <v>354</v>
      </c>
      <c r="B62" s="308">
        <v>42733</v>
      </c>
      <c r="C62" s="308">
        <v>44533</v>
      </c>
      <c r="D62" s="399">
        <f>3130000000+971414792-124856985*4-4</f>
        <v>3601986848</v>
      </c>
      <c r="E62" s="400">
        <f>3130000000+971414792-124856985*4-4</f>
        <v>3601986848</v>
      </c>
    </row>
    <row r="63" spans="1:5" x14ac:dyDescent="0.25">
      <c r="A63" s="302" t="s">
        <v>351</v>
      </c>
      <c r="B63" s="303">
        <v>43752</v>
      </c>
      <c r="C63" s="303">
        <v>44479</v>
      </c>
      <c r="D63" s="401">
        <f>10*21561978+22011873*5+14264184*6</f>
        <v>411264249</v>
      </c>
      <c r="E63" s="402">
        <f>10*21561978+22011873*5+14264184*6</f>
        <v>411264249</v>
      </c>
    </row>
    <row r="64" spans="1:5" x14ac:dyDescent="0.25">
      <c r="A64" s="302" t="s">
        <v>426</v>
      </c>
      <c r="B64" s="303">
        <v>43789</v>
      </c>
      <c r="C64" s="303">
        <v>44336</v>
      </c>
      <c r="D64" s="399">
        <f>310163322+14094458</f>
        <v>324257780</v>
      </c>
      <c r="E64" s="400">
        <f>310163322+14094458</f>
        <v>324257780</v>
      </c>
    </row>
    <row r="65" spans="1:5" ht="15.75" thickBot="1" x14ac:dyDescent="0.3">
      <c r="A65" s="321" t="s">
        <v>164</v>
      </c>
      <c r="B65" s="322"/>
      <c r="C65" s="323"/>
      <c r="D65" s="324">
        <f>SUM(D62:D64)</f>
        <v>4337508877</v>
      </c>
      <c r="E65" s="325">
        <f>SUM(E62:E64)</f>
        <v>4337508877</v>
      </c>
    </row>
    <row r="66" spans="1:5" x14ac:dyDescent="0.25">
      <c r="A66" s="294"/>
      <c r="C66" s="295"/>
      <c r="D66" s="293"/>
    </row>
    <row r="67" spans="1:5" x14ac:dyDescent="0.25">
      <c r="A67" s="294"/>
      <c r="C67" s="295"/>
      <c r="D67" s="293"/>
    </row>
    <row r="68" spans="1:5" x14ac:dyDescent="0.25">
      <c r="A68" s="294"/>
      <c r="C68" s="295"/>
      <c r="D68" s="293"/>
    </row>
    <row r="69" spans="1:5" x14ac:dyDescent="0.25">
      <c r="A69" s="294"/>
      <c r="C69" s="295"/>
      <c r="D69" s="293"/>
    </row>
    <row r="70" spans="1:5" x14ac:dyDescent="0.25">
      <c r="A70" s="294"/>
      <c r="C70" s="295"/>
      <c r="D70" s="422"/>
      <c r="E70" s="422"/>
    </row>
    <row r="71" spans="1:5" x14ac:dyDescent="0.25">
      <c r="A71" s="294"/>
      <c r="C71" s="295"/>
      <c r="D71" s="422"/>
      <c r="E71" s="422"/>
    </row>
    <row r="72" spans="1:5" x14ac:dyDescent="0.25">
      <c r="A72" s="294"/>
      <c r="C72" s="295"/>
      <c r="D72" s="293"/>
    </row>
    <row r="73" spans="1:5" x14ac:dyDescent="0.25">
      <c r="A73" s="294"/>
      <c r="C73" s="295"/>
      <c r="D73" s="293"/>
    </row>
    <row r="74" spans="1:5" x14ac:dyDescent="0.25">
      <c r="A74" s="294"/>
      <c r="C74" s="295"/>
      <c r="D74" s="293"/>
    </row>
  </sheetData>
  <mergeCells count="2">
    <mergeCell ref="D70:E70"/>
    <mergeCell ref="D71:E71"/>
  </mergeCells>
  <hyperlinks>
    <hyperlink ref="A13" location="Vision!A1" display="Vision Banco S.A.E.C.A."/>
    <hyperlink ref="A14" location="Vision!A1" display="Vision Banco S.A.E.C.A.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topLeftCell="G40" workbookViewId="0">
      <selection activeCell="S59" sqref="S59"/>
    </sheetView>
  </sheetViews>
  <sheetFormatPr baseColWidth="10" defaultRowHeight="15" x14ac:dyDescent="0.25"/>
  <cols>
    <col min="1" max="1" width="7.85546875" style="278" customWidth="1"/>
    <col min="2" max="2" width="30.5703125" style="326" bestFit="1" customWidth="1"/>
    <col min="3" max="3" width="11.42578125" style="326"/>
    <col min="4" max="8" width="12" style="326" customWidth="1"/>
    <col min="9" max="9" width="11.5703125" style="326" customWidth="1"/>
    <col min="10" max="10" width="7.85546875" style="278" customWidth="1"/>
    <col min="11" max="11" width="30.5703125" style="326" bestFit="1" customWidth="1"/>
    <col min="12" max="12" width="11.42578125" style="326"/>
    <col min="13" max="17" width="12" style="326" customWidth="1"/>
    <col min="18" max="16384" width="11.42578125" style="278"/>
  </cols>
  <sheetData>
    <row r="2" spans="1:17" x14ac:dyDescent="0.25">
      <c r="A2" s="159" t="s">
        <v>355</v>
      </c>
      <c r="B2" s="159" t="s">
        <v>355</v>
      </c>
      <c r="D2" s="158"/>
      <c r="E2" s="158"/>
      <c r="F2" s="158"/>
      <c r="G2" s="158"/>
      <c r="H2" s="158"/>
      <c r="I2" s="158"/>
      <c r="J2" s="159" t="s">
        <v>355</v>
      </c>
      <c r="K2" s="159" t="s">
        <v>355</v>
      </c>
      <c r="M2" s="158"/>
      <c r="N2" s="158"/>
      <c r="O2" s="158"/>
      <c r="P2" s="158"/>
      <c r="Q2" s="158"/>
    </row>
    <row r="3" spans="1:17" x14ac:dyDescent="0.25">
      <c r="A3" s="159"/>
      <c r="B3" s="159" t="s">
        <v>428</v>
      </c>
      <c r="D3" s="158"/>
      <c r="E3" s="158"/>
      <c r="F3" s="158"/>
      <c r="G3" s="158"/>
      <c r="H3" s="158"/>
      <c r="I3" s="158"/>
      <c r="J3" s="159"/>
      <c r="K3" s="159" t="s">
        <v>429</v>
      </c>
      <c r="M3" s="158"/>
      <c r="N3" s="158"/>
      <c r="O3" s="158"/>
      <c r="P3" s="158"/>
      <c r="Q3" s="158"/>
    </row>
    <row r="4" spans="1:17" x14ac:dyDescent="0.25">
      <c r="A4" s="327" t="s">
        <v>239</v>
      </c>
      <c r="B4" s="327" t="s">
        <v>239</v>
      </c>
      <c r="C4" s="158"/>
      <c r="D4" s="158"/>
      <c r="E4" s="158"/>
      <c r="F4" s="158"/>
      <c r="G4" s="158"/>
      <c r="H4" s="158"/>
      <c r="I4" s="158"/>
      <c r="J4" s="327" t="s">
        <v>239</v>
      </c>
      <c r="K4" s="327" t="s">
        <v>239</v>
      </c>
      <c r="L4" s="158"/>
      <c r="M4" s="158"/>
      <c r="N4" s="158"/>
      <c r="O4" s="158"/>
      <c r="P4" s="158"/>
      <c r="Q4" s="158"/>
    </row>
    <row r="5" spans="1:17" x14ac:dyDescent="0.25">
      <c r="B5" s="327"/>
      <c r="C5" s="158"/>
      <c r="D5" s="328" t="s">
        <v>356</v>
      </c>
      <c r="E5" s="328" t="s">
        <v>88</v>
      </c>
      <c r="F5" s="329" t="s">
        <v>357</v>
      </c>
      <c r="G5" s="328" t="s">
        <v>358</v>
      </c>
      <c r="H5" s="328" t="s">
        <v>164</v>
      </c>
      <c r="I5" s="158"/>
      <c r="K5" s="327"/>
      <c r="L5" s="158"/>
      <c r="M5" s="328" t="s">
        <v>356</v>
      </c>
      <c r="N5" s="328" t="s">
        <v>88</v>
      </c>
      <c r="O5" s="329" t="s">
        <v>357</v>
      </c>
      <c r="P5" s="328" t="s">
        <v>358</v>
      </c>
      <c r="Q5" s="328" t="s">
        <v>164</v>
      </c>
    </row>
    <row r="6" spans="1:17" x14ac:dyDescent="0.25">
      <c r="B6" s="158"/>
      <c r="C6" s="158"/>
      <c r="D6" s="160" t="s">
        <v>399</v>
      </c>
      <c r="E6" s="330"/>
      <c r="F6" s="330"/>
      <c r="G6" s="330"/>
      <c r="H6" s="160" t="s">
        <v>399</v>
      </c>
      <c r="I6" s="158"/>
      <c r="K6" s="158"/>
      <c r="L6" s="158"/>
      <c r="M6" s="160" t="s">
        <v>400</v>
      </c>
      <c r="N6" s="330"/>
      <c r="O6" s="330"/>
      <c r="P6" s="330"/>
      <c r="Q6" s="160" t="s">
        <v>400</v>
      </c>
    </row>
    <row r="7" spans="1:17" x14ac:dyDescent="0.25">
      <c r="B7" s="161" t="s">
        <v>27</v>
      </c>
      <c r="C7" s="158"/>
      <c r="D7" s="158"/>
      <c r="E7" s="158"/>
      <c r="F7" s="158"/>
      <c r="G7" s="158"/>
      <c r="H7" s="158"/>
      <c r="I7" s="158"/>
      <c r="K7" s="161" t="s">
        <v>27</v>
      </c>
      <c r="L7" s="158"/>
      <c r="M7" s="158"/>
      <c r="N7" s="158"/>
      <c r="O7" s="158"/>
      <c r="P7" s="158"/>
      <c r="Q7" s="158"/>
    </row>
    <row r="8" spans="1:17" ht="6" customHeight="1" x14ac:dyDescent="0.25">
      <c r="B8" s="158"/>
      <c r="C8" s="158"/>
      <c r="D8" s="158"/>
      <c r="E8" s="158"/>
      <c r="F8" s="158"/>
      <c r="G8" s="158"/>
      <c r="H8" s="158"/>
      <c r="I8" s="158"/>
      <c r="K8" s="158"/>
      <c r="L8" s="158"/>
      <c r="M8" s="158"/>
      <c r="N8" s="158"/>
      <c r="O8" s="158"/>
      <c r="P8" s="158"/>
      <c r="Q8" s="158"/>
    </row>
    <row r="9" spans="1:17" x14ac:dyDescent="0.25">
      <c r="B9" s="161" t="s">
        <v>92</v>
      </c>
      <c r="C9" s="158"/>
      <c r="D9" s="158"/>
      <c r="E9" s="158"/>
      <c r="F9" s="158"/>
      <c r="G9" s="158"/>
      <c r="H9" s="158"/>
      <c r="I9" s="158"/>
      <c r="K9" s="161" t="s">
        <v>92</v>
      </c>
      <c r="L9" s="158"/>
      <c r="M9" s="158"/>
      <c r="N9" s="158"/>
      <c r="O9" s="158"/>
      <c r="P9" s="158"/>
      <c r="Q9" s="158"/>
    </row>
    <row r="10" spans="1:17" x14ac:dyDescent="0.25">
      <c r="B10" s="158" t="s">
        <v>359</v>
      </c>
      <c r="C10" s="158"/>
      <c r="D10" s="162">
        <v>464376549</v>
      </c>
      <c r="E10" s="162">
        <v>218878010</v>
      </c>
      <c r="F10" s="162">
        <v>223253622</v>
      </c>
      <c r="G10" s="162"/>
      <c r="H10" s="162">
        <v>906508181</v>
      </c>
      <c r="I10" s="162"/>
      <c r="K10" s="158" t="s">
        <v>359</v>
      </c>
      <c r="L10" s="158"/>
      <c r="M10" s="162">
        <v>1522637714</v>
      </c>
      <c r="N10" s="162">
        <v>77567287</v>
      </c>
      <c r="O10" s="162">
        <v>224753622</v>
      </c>
      <c r="P10" s="162"/>
      <c r="Q10" s="162">
        <v>1824958623</v>
      </c>
    </row>
    <row r="11" spans="1:17" x14ac:dyDescent="0.25">
      <c r="B11" s="158" t="s">
        <v>360</v>
      </c>
      <c r="C11" s="158"/>
      <c r="D11" s="162">
        <v>16845478097</v>
      </c>
      <c r="E11" s="162">
        <v>1561428985</v>
      </c>
      <c r="F11" s="162">
        <v>728580046</v>
      </c>
      <c r="G11" s="162"/>
      <c r="H11" s="162">
        <v>19135487128</v>
      </c>
      <c r="I11" s="162"/>
      <c r="K11" s="158" t="s">
        <v>360</v>
      </c>
      <c r="L11" s="158"/>
      <c r="M11" s="162">
        <v>13134764407</v>
      </c>
      <c r="N11" s="162">
        <v>1549840648</v>
      </c>
      <c r="O11" s="162">
        <v>706872054</v>
      </c>
      <c r="P11" s="162"/>
      <c r="Q11" s="162">
        <v>15391477109</v>
      </c>
    </row>
    <row r="12" spans="1:17" x14ac:dyDescent="0.25">
      <c r="B12" s="158" t="s">
        <v>361</v>
      </c>
      <c r="C12" s="158"/>
      <c r="D12" s="162">
        <v>-758363176</v>
      </c>
      <c r="E12" s="162">
        <v>0</v>
      </c>
      <c r="F12" s="162">
        <v>0</v>
      </c>
      <c r="G12" s="162"/>
      <c r="H12" s="162">
        <v>-758363176</v>
      </c>
      <c r="I12" s="382"/>
      <c r="K12" s="158" t="s">
        <v>361</v>
      </c>
      <c r="L12" s="158"/>
      <c r="M12" s="162">
        <v>-772799872</v>
      </c>
      <c r="N12" s="162">
        <v>0</v>
      </c>
      <c r="O12" s="162">
        <v>0</v>
      </c>
      <c r="P12" s="162"/>
      <c r="Q12" s="162">
        <v>-772799872</v>
      </c>
    </row>
    <row r="13" spans="1:17" x14ac:dyDescent="0.25">
      <c r="B13" s="158" t="s">
        <v>362</v>
      </c>
      <c r="C13" s="158"/>
      <c r="D13" s="162">
        <v>9878373911</v>
      </c>
      <c r="E13" s="162">
        <v>1674322732</v>
      </c>
      <c r="F13" s="162">
        <v>1382909257</v>
      </c>
      <c r="G13" s="162">
        <v>-2855524496</v>
      </c>
      <c r="H13" s="162">
        <v>10080081404</v>
      </c>
      <c r="I13" s="382"/>
      <c r="K13" s="158" t="s">
        <v>362</v>
      </c>
      <c r="L13" s="158"/>
      <c r="M13" s="162">
        <v>11494670071</v>
      </c>
      <c r="N13" s="162">
        <v>1345169488</v>
      </c>
      <c r="O13" s="162">
        <v>1359235412</v>
      </c>
      <c r="P13" s="162">
        <v>-1829161036</v>
      </c>
      <c r="Q13" s="162">
        <v>12369913935</v>
      </c>
    </row>
    <row r="14" spans="1:17" x14ac:dyDescent="0.25">
      <c r="B14" s="158" t="s">
        <v>363</v>
      </c>
      <c r="C14" s="158"/>
      <c r="D14" s="162">
        <v>1491409308</v>
      </c>
      <c r="E14" s="331">
        <v>2089941535</v>
      </c>
      <c r="F14" s="331">
        <v>0</v>
      </c>
      <c r="G14" s="331"/>
      <c r="H14" s="162">
        <v>3581350843</v>
      </c>
      <c r="I14" s="162"/>
      <c r="K14" s="158" t="s">
        <v>363</v>
      </c>
      <c r="L14" s="158"/>
      <c r="M14" s="163">
        <v>981835645</v>
      </c>
      <c r="N14" s="331">
        <v>2089941535</v>
      </c>
      <c r="O14" s="331">
        <v>0</v>
      </c>
      <c r="P14" s="331"/>
      <c r="Q14" s="162">
        <v>3071777180</v>
      </c>
    </row>
    <row r="15" spans="1:17" x14ac:dyDescent="0.25">
      <c r="B15" s="161" t="s">
        <v>94</v>
      </c>
      <c r="C15" s="158"/>
      <c r="D15" s="164">
        <v>27921274689</v>
      </c>
      <c r="E15" s="164">
        <v>5544571262</v>
      </c>
      <c r="F15" s="164">
        <v>2334742925</v>
      </c>
      <c r="G15" s="332"/>
      <c r="H15" s="164">
        <v>32945064380</v>
      </c>
      <c r="I15" s="165"/>
      <c r="K15" s="161" t="s">
        <v>94</v>
      </c>
      <c r="L15" s="158"/>
      <c r="M15" s="164">
        <v>26361107965</v>
      </c>
      <c r="N15" s="164">
        <v>5062518958</v>
      </c>
      <c r="O15" s="164">
        <v>2290861088</v>
      </c>
      <c r="P15" s="332"/>
      <c r="Q15" s="164">
        <v>31885326975</v>
      </c>
    </row>
    <row r="16" spans="1:17" ht="9" customHeight="1" x14ac:dyDescent="0.25">
      <c r="B16" s="158"/>
      <c r="C16" s="158"/>
      <c r="D16" s="162"/>
      <c r="E16" s="162"/>
      <c r="F16" s="162"/>
      <c r="G16" s="162"/>
      <c r="H16" s="162"/>
      <c r="I16" s="162"/>
      <c r="K16" s="158"/>
      <c r="L16" s="158"/>
      <c r="M16" s="162"/>
      <c r="N16" s="162"/>
      <c r="O16" s="162"/>
      <c r="P16" s="162"/>
      <c r="Q16" s="162"/>
    </row>
    <row r="17" spans="2:17" x14ac:dyDescent="0.25">
      <c r="B17" s="161" t="s">
        <v>93</v>
      </c>
      <c r="C17" s="158"/>
      <c r="D17" s="162"/>
      <c r="E17" s="162"/>
      <c r="F17" s="162"/>
      <c r="G17" s="162"/>
      <c r="H17" s="162"/>
      <c r="I17" s="162"/>
      <c r="K17" s="161" t="s">
        <v>93</v>
      </c>
      <c r="L17" s="158"/>
      <c r="M17" s="162"/>
      <c r="N17" s="162"/>
      <c r="O17" s="162"/>
      <c r="P17" s="162"/>
      <c r="Q17" s="162"/>
    </row>
    <row r="18" spans="2:17" x14ac:dyDescent="0.25">
      <c r="B18" s="158" t="s">
        <v>364</v>
      </c>
      <c r="C18" s="158"/>
      <c r="D18" s="162">
        <v>583330495</v>
      </c>
      <c r="E18" s="162">
        <v>0</v>
      </c>
      <c r="F18" s="162">
        <v>0</v>
      </c>
      <c r="G18" s="162"/>
      <c r="H18" s="162">
        <v>583330495</v>
      </c>
      <c r="I18" s="162"/>
      <c r="K18" s="158" t="s">
        <v>364</v>
      </c>
      <c r="L18" s="158"/>
      <c r="M18" s="162">
        <v>1226022190</v>
      </c>
      <c r="N18" s="162">
        <v>0</v>
      </c>
      <c r="O18" s="162">
        <v>0</v>
      </c>
      <c r="P18" s="162"/>
      <c r="Q18" s="162">
        <v>1226022190</v>
      </c>
    </row>
    <row r="19" spans="2:17" x14ac:dyDescent="0.25">
      <c r="B19" s="158" t="s">
        <v>365</v>
      </c>
      <c r="C19" s="158"/>
      <c r="D19" s="162">
        <v>13073122008</v>
      </c>
      <c r="E19" s="162">
        <v>361278157</v>
      </c>
      <c r="F19" s="162">
        <v>81992397</v>
      </c>
      <c r="G19" s="162"/>
      <c r="H19" s="162">
        <v>13516392562</v>
      </c>
      <c r="I19" s="162"/>
      <c r="K19" s="158" t="s">
        <v>365</v>
      </c>
      <c r="L19" s="158"/>
      <c r="M19" s="162">
        <v>13781076699</v>
      </c>
      <c r="N19" s="162">
        <v>436586808</v>
      </c>
      <c r="O19" s="162">
        <v>101871728</v>
      </c>
      <c r="P19" s="162"/>
      <c r="Q19" s="162">
        <v>14319535235</v>
      </c>
    </row>
    <row r="20" spans="2:17" x14ac:dyDescent="0.25">
      <c r="B20" s="158" t="s">
        <v>366</v>
      </c>
      <c r="C20" s="158"/>
      <c r="D20" s="162">
        <v>346794908</v>
      </c>
      <c r="E20" s="162">
        <v>0</v>
      </c>
      <c r="F20" s="162">
        <v>0</v>
      </c>
      <c r="G20" s="162"/>
      <c r="H20" s="162">
        <v>346794908</v>
      </c>
      <c r="I20" s="162"/>
      <c r="K20" s="158" t="s">
        <v>366</v>
      </c>
      <c r="L20" s="158"/>
      <c r="M20" s="162">
        <v>478860644</v>
      </c>
      <c r="N20" s="162">
        <v>0</v>
      </c>
      <c r="O20" s="162">
        <v>0</v>
      </c>
      <c r="P20" s="162"/>
      <c r="Q20" s="162">
        <v>478860644</v>
      </c>
    </row>
    <row r="21" spans="2:17" x14ac:dyDescent="0.25">
      <c r="B21" s="158" t="s">
        <v>367</v>
      </c>
      <c r="C21" s="158"/>
      <c r="D21" s="162">
        <v>2296000000</v>
      </c>
      <c r="E21" s="162">
        <v>0</v>
      </c>
      <c r="F21" s="162">
        <v>0</v>
      </c>
      <c r="G21" s="162">
        <v>-2296000000</v>
      </c>
      <c r="H21" s="162">
        <v>0</v>
      </c>
      <c r="I21" s="162"/>
      <c r="K21" s="158" t="s">
        <v>367</v>
      </c>
      <c r="L21" s="158"/>
      <c r="M21" s="162">
        <v>2296000000</v>
      </c>
      <c r="N21" s="162">
        <v>0</v>
      </c>
      <c r="O21" s="162">
        <v>0</v>
      </c>
      <c r="P21" s="162">
        <v>-2296000000</v>
      </c>
      <c r="Q21" s="162">
        <v>0</v>
      </c>
    </row>
    <row r="22" spans="2:17" x14ac:dyDescent="0.25">
      <c r="B22" s="158" t="s">
        <v>368</v>
      </c>
      <c r="C22" s="158"/>
      <c r="D22" s="162">
        <v>-1160980556</v>
      </c>
      <c r="E22" s="162">
        <v>0</v>
      </c>
      <c r="F22" s="162">
        <v>0</v>
      </c>
      <c r="H22" s="162">
        <v>-1160980556</v>
      </c>
      <c r="I22" s="162"/>
      <c r="K22" s="158" t="s">
        <v>368</v>
      </c>
      <c r="L22" s="158"/>
      <c r="M22" s="162">
        <v>-1178622985</v>
      </c>
      <c r="N22" s="162">
        <v>0</v>
      </c>
      <c r="O22" s="162">
        <v>0</v>
      </c>
      <c r="Q22" s="162">
        <v>-1178622985</v>
      </c>
    </row>
    <row r="23" spans="2:17" x14ac:dyDescent="0.25">
      <c r="B23" s="161" t="s">
        <v>96</v>
      </c>
      <c r="C23" s="158"/>
      <c r="D23" s="164">
        <v>15138266855</v>
      </c>
      <c r="E23" s="164">
        <v>361278157</v>
      </c>
      <c r="F23" s="164">
        <v>81992397</v>
      </c>
      <c r="G23" s="332"/>
      <c r="H23" s="164">
        <v>13285537409</v>
      </c>
      <c r="I23" s="165"/>
      <c r="K23" s="161" t="s">
        <v>96</v>
      </c>
      <c r="L23" s="158"/>
      <c r="M23" s="164">
        <v>16603336548</v>
      </c>
      <c r="N23" s="164">
        <v>436586808</v>
      </c>
      <c r="O23" s="164">
        <v>101871728</v>
      </c>
      <c r="P23" s="332"/>
      <c r="Q23" s="164">
        <v>14845795084</v>
      </c>
    </row>
    <row r="24" spans="2:17" ht="15.75" thickBot="1" x14ac:dyDescent="0.3">
      <c r="B24" s="161" t="s">
        <v>95</v>
      </c>
      <c r="C24" s="158"/>
      <c r="D24" s="166">
        <v>43059541544</v>
      </c>
      <c r="E24" s="166">
        <v>5905849419</v>
      </c>
      <c r="F24" s="166">
        <v>2416735322</v>
      </c>
      <c r="G24" s="332"/>
      <c r="H24" s="166">
        <v>46230601789</v>
      </c>
      <c r="I24" s="165"/>
      <c r="K24" s="161" t="s">
        <v>95</v>
      </c>
      <c r="L24" s="158"/>
      <c r="M24" s="166">
        <v>42964444513</v>
      </c>
      <c r="N24" s="166">
        <v>5499105766</v>
      </c>
      <c r="O24" s="166">
        <v>2392732816</v>
      </c>
      <c r="P24" s="332"/>
      <c r="Q24" s="166">
        <v>46731122059</v>
      </c>
    </row>
    <row r="25" spans="2:17" ht="6.75" customHeight="1" x14ac:dyDescent="0.25">
      <c r="B25" s="158"/>
      <c r="C25" s="158"/>
      <c r="D25" s="162"/>
      <c r="E25" s="162"/>
      <c r="F25" s="162"/>
      <c r="G25" s="162"/>
      <c r="H25" s="162"/>
      <c r="I25" s="162"/>
      <c r="K25" s="158"/>
      <c r="L25" s="158"/>
      <c r="M25" s="162"/>
      <c r="N25" s="162"/>
      <c r="O25" s="162"/>
      <c r="P25" s="162"/>
      <c r="Q25" s="162"/>
    </row>
    <row r="26" spans="2:17" x14ac:dyDescent="0.25">
      <c r="B26" s="161" t="s">
        <v>4</v>
      </c>
      <c r="C26" s="158"/>
      <c r="D26" s="162"/>
      <c r="E26" s="162"/>
      <c r="F26" s="162"/>
      <c r="G26" s="162"/>
      <c r="H26" s="162"/>
      <c r="I26" s="162"/>
      <c r="K26" s="161" t="s">
        <v>4</v>
      </c>
      <c r="L26" s="158"/>
      <c r="M26" s="162"/>
      <c r="N26" s="162"/>
      <c r="O26" s="162"/>
      <c r="P26" s="162"/>
      <c r="Q26" s="162"/>
    </row>
    <row r="27" spans="2:17" ht="6" customHeight="1" x14ac:dyDescent="0.25">
      <c r="B27" s="158"/>
      <c r="C27" s="158"/>
      <c r="D27" s="162"/>
      <c r="E27" s="162"/>
      <c r="F27" s="162"/>
      <c r="G27" s="162"/>
      <c r="H27" s="162"/>
      <c r="I27" s="162"/>
      <c r="K27" s="158"/>
      <c r="L27" s="158"/>
      <c r="M27" s="162"/>
      <c r="N27" s="162"/>
      <c r="O27" s="162"/>
      <c r="P27" s="162"/>
      <c r="Q27" s="162"/>
    </row>
    <row r="28" spans="2:17" x14ac:dyDescent="0.25">
      <c r="B28" s="161" t="s">
        <v>92</v>
      </c>
      <c r="C28" s="158"/>
      <c r="D28" s="162"/>
      <c r="E28" s="162"/>
      <c r="F28" s="162"/>
      <c r="G28" s="162"/>
      <c r="H28" s="162"/>
      <c r="I28" s="162"/>
      <c r="K28" s="161" t="s">
        <v>92</v>
      </c>
      <c r="L28" s="158"/>
      <c r="M28" s="162"/>
      <c r="N28" s="162"/>
      <c r="O28" s="162"/>
      <c r="P28" s="162"/>
      <c r="Q28" s="162"/>
    </row>
    <row r="29" spans="2:17" x14ac:dyDescent="0.25">
      <c r="B29" s="158" t="s">
        <v>369</v>
      </c>
      <c r="C29" s="158"/>
      <c r="D29" s="162">
        <v>5962029117</v>
      </c>
      <c r="E29" s="162">
        <v>1132814533</v>
      </c>
      <c r="F29" s="162">
        <v>992841761</v>
      </c>
      <c r="G29" s="162"/>
      <c r="H29" s="162">
        <v>8087685411</v>
      </c>
      <c r="I29" s="162"/>
      <c r="K29" s="158" t="s">
        <v>369</v>
      </c>
      <c r="L29" s="158"/>
      <c r="M29" s="162">
        <v>10233677071</v>
      </c>
      <c r="N29" s="162">
        <v>1185133067</v>
      </c>
      <c r="O29" s="162">
        <v>1113695055</v>
      </c>
      <c r="P29" s="162"/>
      <c r="Q29" s="162">
        <v>12532505193</v>
      </c>
    </row>
    <row r="30" spans="2:17" x14ac:dyDescent="0.25">
      <c r="B30" s="158" t="s">
        <v>370</v>
      </c>
      <c r="C30" s="158"/>
      <c r="D30" s="162">
        <v>18769227157</v>
      </c>
      <c r="E30" s="162">
        <v>605354534</v>
      </c>
      <c r="F30" s="162">
        <v>5941022</v>
      </c>
      <c r="G30" s="162"/>
      <c r="H30" s="162">
        <v>19380522713</v>
      </c>
      <c r="I30" s="162"/>
      <c r="K30" s="158" t="s">
        <v>370</v>
      </c>
      <c r="L30" s="158"/>
      <c r="M30" s="162">
        <v>13258708776</v>
      </c>
      <c r="N30" s="162">
        <v>247131069</v>
      </c>
      <c r="O30" s="162">
        <v>464212</v>
      </c>
      <c r="P30" s="162"/>
      <c r="Q30" s="162">
        <v>13506304057</v>
      </c>
    </row>
    <row r="31" spans="2:17" x14ac:dyDescent="0.25">
      <c r="B31" s="158" t="s">
        <v>371</v>
      </c>
      <c r="C31" s="158"/>
      <c r="D31" s="162">
        <v>515366580</v>
      </c>
      <c r="E31" s="162">
        <v>20093185</v>
      </c>
      <c r="F31" s="162">
        <v>5543663</v>
      </c>
      <c r="G31" s="162"/>
      <c r="H31" s="162">
        <v>541003428</v>
      </c>
      <c r="I31" s="162"/>
      <c r="K31" s="158" t="s">
        <v>371</v>
      </c>
      <c r="L31" s="158"/>
      <c r="M31" s="162">
        <v>308796950</v>
      </c>
      <c r="N31" s="162">
        <v>41550112</v>
      </c>
      <c r="O31" s="162">
        <v>4720264</v>
      </c>
      <c r="P31" s="162"/>
      <c r="Q31" s="162">
        <v>355067326</v>
      </c>
    </row>
    <row r="32" spans="2:17" x14ac:dyDescent="0.25">
      <c r="B32" s="158" t="s">
        <v>372</v>
      </c>
      <c r="C32" s="158"/>
      <c r="D32" s="162">
        <v>65621221</v>
      </c>
      <c r="E32" s="162">
        <v>33941964</v>
      </c>
      <c r="F32" s="162">
        <v>34900933</v>
      </c>
      <c r="G32" s="162"/>
      <c r="H32" s="162">
        <v>134464118</v>
      </c>
      <c r="I32" s="162"/>
      <c r="K32" s="158" t="s">
        <v>372</v>
      </c>
      <c r="L32" s="158"/>
      <c r="M32" s="162">
        <v>58393245</v>
      </c>
      <c r="N32" s="162">
        <v>41066336</v>
      </c>
      <c r="O32" s="162">
        <v>32100000</v>
      </c>
      <c r="P32" s="162"/>
      <c r="Q32" s="162">
        <v>131559581</v>
      </c>
    </row>
    <row r="33" spans="2:17" x14ac:dyDescent="0.25">
      <c r="B33" s="158" t="s">
        <v>373</v>
      </c>
      <c r="C33" s="158"/>
      <c r="D33" s="162">
        <v>1320391682</v>
      </c>
      <c r="E33" s="162">
        <v>2227089053</v>
      </c>
      <c r="F33" s="162">
        <v>900379453</v>
      </c>
      <c r="G33" s="162">
        <v>-2855524496</v>
      </c>
      <c r="H33" s="162">
        <v>1592335692</v>
      </c>
      <c r="I33" s="162"/>
      <c r="K33" s="158" t="s">
        <v>373</v>
      </c>
      <c r="L33" s="158"/>
      <c r="M33" s="162">
        <v>871540080</v>
      </c>
      <c r="N33" s="162">
        <v>2132570886</v>
      </c>
      <c r="O33" s="162">
        <v>659352184</v>
      </c>
      <c r="P33" s="162">
        <v>-1829161036</v>
      </c>
      <c r="Q33" s="162">
        <v>1834302114</v>
      </c>
    </row>
    <row r="34" spans="2:17" x14ac:dyDescent="0.25">
      <c r="B34" s="158" t="s">
        <v>374</v>
      </c>
      <c r="C34" s="158"/>
      <c r="D34" s="162">
        <v>0</v>
      </c>
      <c r="E34" s="333">
        <v>0</v>
      </c>
      <c r="F34" s="333">
        <v>447617350</v>
      </c>
      <c r="G34" s="333"/>
      <c r="H34" s="162">
        <v>447617350</v>
      </c>
      <c r="I34" s="162"/>
      <c r="K34" s="158" t="s">
        <v>374</v>
      </c>
      <c r="L34" s="158"/>
      <c r="M34" s="162">
        <v>0</v>
      </c>
      <c r="N34" s="333">
        <v>0</v>
      </c>
      <c r="O34" s="333">
        <v>574424805</v>
      </c>
      <c r="P34" s="333"/>
      <c r="Q34" s="162">
        <v>574424805</v>
      </c>
    </row>
    <row r="35" spans="2:17" hidden="1" x14ac:dyDescent="0.25">
      <c r="B35" s="158" t="s">
        <v>375</v>
      </c>
      <c r="C35" s="158"/>
      <c r="D35" s="334">
        <v>0</v>
      </c>
      <c r="E35" s="334">
        <v>0</v>
      </c>
      <c r="F35" s="333">
        <v>0</v>
      </c>
      <c r="G35" s="333"/>
      <c r="H35" s="162">
        <v>0</v>
      </c>
      <c r="I35" s="162"/>
      <c r="K35" s="158" t="s">
        <v>375</v>
      </c>
      <c r="L35" s="158"/>
      <c r="M35" s="334">
        <v>0</v>
      </c>
      <c r="N35" s="334">
        <v>0</v>
      </c>
      <c r="O35" s="333">
        <v>0</v>
      </c>
      <c r="P35" s="333"/>
      <c r="Q35" s="162">
        <v>0</v>
      </c>
    </row>
    <row r="36" spans="2:17" x14ac:dyDescent="0.25">
      <c r="B36" s="161" t="s">
        <v>17</v>
      </c>
      <c r="C36" s="158"/>
      <c r="D36" s="164">
        <v>26632635757</v>
      </c>
      <c r="E36" s="164">
        <v>4019293269</v>
      </c>
      <c r="F36" s="164">
        <v>2387224182</v>
      </c>
      <c r="G36" s="332"/>
      <c r="H36" s="164">
        <v>30183628712</v>
      </c>
      <c r="I36" s="165"/>
      <c r="K36" s="161" t="s">
        <v>17</v>
      </c>
      <c r="L36" s="158"/>
      <c r="M36" s="164">
        <v>24731116122</v>
      </c>
      <c r="N36" s="164">
        <v>3647451470</v>
      </c>
      <c r="O36" s="164">
        <v>2384756520</v>
      </c>
      <c r="P36" s="332"/>
      <c r="Q36" s="164">
        <v>28934163076</v>
      </c>
    </row>
    <row r="37" spans="2:17" x14ac:dyDescent="0.25">
      <c r="B37" s="158"/>
      <c r="C37" s="158"/>
      <c r="D37" s="162"/>
      <c r="E37" s="162"/>
      <c r="F37" s="162"/>
      <c r="G37" s="162"/>
      <c r="H37" s="162"/>
      <c r="I37" s="162"/>
      <c r="K37" s="158"/>
      <c r="L37" s="158"/>
      <c r="M37" s="162"/>
      <c r="N37" s="162"/>
      <c r="O37" s="162"/>
      <c r="P37" s="162"/>
      <c r="Q37" s="162"/>
    </row>
    <row r="38" spans="2:17" x14ac:dyDescent="0.25">
      <c r="B38" s="161" t="s">
        <v>93</v>
      </c>
      <c r="C38" s="158"/>
      <c r="D38" s="162"/>
      <c r="E38" s="162"/>
      <c r="F38" s="162"/>
      <c r="G38" s="162"/>
      <c r="H38" s="162"/>
      <c r="I38" s="162"/>
      <c r="K38" s="161" t="s">
        <v>93</v>
      </c>
      <c r="L38" s="158"/>
      <c r="M38" s="162"/>
      <c r="N38" s="162"/>
      <c r="O38" s="162"/>
      <c r="P38" s="162"/>
      <c r="Q38" s="162"/>
    </row>
    <row r="39" spans="2:17" x14ac:dyDescent="0.25">
      <c r="B39" s="158" t="s">
        <v>376</v>
      </c>
      <c r="C39" s="158"/>
      <c r="D39" s="162">
        <v>4337508877</v>
      </c>
      <c r="E39" s="162">
        <v>0</v>
      </c>
      <c r="F39" s="162">
        <v>0</v>
      </c>
      <c r="G39" s="162"/>
      <c r="H39" s="162">
        <v>4337508877</v>
      </c>
      <c r="I39" s="162"/>
      <c r="K39" s="158" t="s">
        <v>376</v>
      </c>
      <c r="L39" s="158"/>
      <c r="M39" s="162">
        <v>6538591440</v>
      </c>
      <c r="N39" s="162">
        <v>0</v>
      </c>
      <c r="O39" s="162">
        <v>0</v>
      </c>
      <c r="P39" s="162"/>
      <c r="Q39" s="162">
        <v>6538591440</v>
      </c>
    </row>
    <row r="40" spans="2:17" x14ac:dyDescent="0.25">
      <c r="B40" s="161" t="s">
        <v>188</v>
      </c>
      <c r="C40" s="158"/>
      <c r="D40" s="167">
        <v>4337508877</v>
      </c>
      <c r="E40" s="167">
        <v>0</v>
      </c>
      <c r="F40" s="167">
        <v>0</v>
      </c>
      <c r="G40" s="331"/>
      <c r="H40" s="167">
        <v>4337508877</v>
      </c>
      <c r="I40" s="162"/>
      <c r="K40" s="161" t="s">
        <v>188</v>
      </c>
      <c r="L40" s="158"/>
      <c r="M40" s="167">
        <v>6538591440</v>
      </c>
      <c r="N40" s="167">
        <v>0</v>
      </c>
      <c r="O40" s="167">
        <v>0</v>
      </c>
      <c r="P40" s="331"/>
      <c r="Q40" s="167">
        <v>6538591440</v>
      </c>
    </row>
    <row r="41" spans="2:17" ht="15.75" thickBot="1" x14ac:dyDescent="0.3">
      <c r="B41" s="161" t="s">
        <v>97</v>
      </c>
      <c r="C41" s="158"/>
      <c r="D41" s="166">
        <v>30970144634</v>
      </c>
      <c r="E41" s="166">
        <v>4019293269</v>
      </c>
      <c r="F41" s="166">
        <v>2387224182</v>
      </c>
      <c r="G41" s="332"/>
      <c r="H41" s="166">
        <v>34521137589</v>
      </c>
      <c r="I41" s="165"/>
      <c r="K41" s="161" t="s">
        <v>97</v>
      </c>
      <c r="L41" s="158"/>
      <c r="M41" s="166">
        <v>31269707562</v>
      </c>
      <c r="N41" s="166">
        <v>3647451470</v>
      </c>
      <c r="O41" s="166">
        <v>2384756520</v>
      </c>
      <c r="P41" s="332"/>
      <c r="Q41" s="166">
        <v>35472754516</v>
      </c>
    </row>
    <row r="42" spans="2:17" x14ac:dyDescent="0.25">
      <c r="B42" s="158"/>
      <c r="C42" s="158"/>
      <c r="D42" s="162"/>
      <c r="E42" s="162"/>
      <c r="F42" s="162"/>
      <c r="G42" s="162"/>
      <c r="H42" s="162"/>
      <c r="I42" s="162"/>
      <c r="K42" s="158"/>
      <c r="L42" s="158"/>
      <c r="M42" s="162"/>
      <c r="N42" s="162"/>
      <c r="O42" s="162"/>
      <c r="P42" s="162"/>
      <c r="Q42" s="162"/>
    </row>
    <row r="43" spans="2:17" x14ac:dyDescent="0.25">
      <c r="B43" s="161" t="s">
        <v>6</v>
      </c>
      <c r="C43" s="158"/>
      <c r="D43" s="162"/>
      <c r="E43" s="162"/>
      <c r="F43" s="162"/>
      <c r="G43" s="162"/>
      <c r="H43" s="162"/>
      <c r="I43" s="162"/>
      <c r="K43" s="161" t="s">
        <v>6</v>
      </c>
      <c r="L43" s="158"/>
      <c r="M43" s="162"/>
      <c r="N43" s="162"/>
      <c r="O43" s="162"/>
      <c r="P43" s="162"/>
      <c r="Q43" s="162"/>
    </row>
    <row r="44" spans="2:17" x14ac:dyDescent="0.25">
      <c r="B44" s="158" t="s">
        <v>377</v>
      </c>
      <c r="C44" s="158"/>
      <c r="D44" s="162">
        <v>10000000000</v>
      </c>
      <c r="E44" s="162">
        <v>2800000000</v>
      </c>
      <c r="F44" s="162">
        <v>500000000</v>
      </c>
      <c r="G44" s="162">
        <v>-2296000000</v>
      </c>
      <c r="H44" s="162">
        <v>11004000000</v>
      </c>
      <c r="I44" s="162"/>
      <c r="K44" s="158" t="s">
        <v>377</v>
      </c>
      <c r="L44" s="158"/>
      <c r="M44" s="162">
        <v>10000000000</v>
      </c>
      <c r="N44" s="162">
        <v>2800000000</v>
      </c>
      <c r="O44" s="162">
        <v>500000000</v>
      </c>
      <c r="P44" s="162">
        <v>-2296000000</v>
      </c>
      <c r="Q44" s="162">
        <v>11004000000</v>
      </c>
    </row>
    <row r="45" spans="2:17" hidden="1" x14ac:dyDescent="0.25">
      <c r="B45" s="158" t="s">
        <v>378</v>
      </c>
      <c r="C45" s="158"/>
      <c r="D45" s="162">
        <v>0</v>
      </c>
      <c r="E45" s="162">
        <v>0</v>
      </c>
      <c r="F45" s="162">
        <v>0</v>
      </c>
      <c r="G45" s="162"/>
      <c r="H45" s="162">
        <v>0</v>
      </c>
      <c r="I45" s="162"/>
      <c r="K45" s="158" t="s">
        <v>378</v>
      </c>
      <c r="L45" s="158"/>
      <c r="M45" s="162">
        <v>0</v>
      </c>
      <c r="N45" s="162">
        <v>0</v>
      </c>
      <c r="O45" s="162">
        <v>0</v>
      </c>
      <c r="P45" s="162"/>
      <c r="Q45" s="162">
        <v>0</v>
      </c>
    </row>
    <row r="46" spans="2:17" hidden="1" x14ac:dyDescent="0.25">
      <c r="B46" s="158" t="s">
        <v>379</v>
      </c>
      <c r="C46" s="158"/>
      <c r="D46" s="162">
        <v>0</v>
      </c>
      <c r="E46" s="162">
        <v>0</v>
      </c>
      <c r="F46" s="162">
        <v>0</v>
      </c>
      <c r="G46" s="162"/>
      <c r="H46" s="162">
        <v>0</v>
      </c>
      <c r="I46" s="162"/>
      <c r="K46" s="158" t="s">
        <v>379</v>
      </c>
      <c r="L46" s="158"/>
      <c r="M46" s="162">
        <v>0</v>
      </c>
      <c r="N46" s="162">
        <v>0</v>
      </c>
      <c r="O46" s="162">
        <v>0</v>
      </c>
      <c r="P46" s="162"/>
      <c r="Q46" s="162">
        <v>0</v>
      </c>
    </row>
    <row r="47" spans="2:17" x14ac:dyDescent="0.25">
      <c r="B47" s="158" t="s">
        <v>380</v>
      </c>
      <c r="C47" s="158"/>
      <c r="D47" s="162">
        <v>1671843220</v>
      </c>
      <c r="E47" s="162">
        <v>236249280</v>
      </c>
      <c r="F47" s="162">
        <v>103448940</v>
      </c>
      <c r="G47" s="162"/>
      <c r="H47" s="162">
        <v>2011541440</v>
      </c>
      <c r="I47" s="162"/>
      <c r="K47" s="158" t="s">
        <v>380</v>
      </c>
      <c r="L47" s="158"/>
      <c r="M47" s="162">
        <v>1245926902</v>
      </c>
      <c r="N47" s="162">
        <v>216818707</v>
      </c>
      <c r="O47" s="162">
        <v>93048411</v>
      </c>
      <c r="P47" s="162"/>
      <c r="Q47" s="162">
        <v>1555794020</v>
      </c>
    </row>
    <row r="48" spans="2:17" x14ac:dyDescent="0.25">
      <c r="B48" s="158" t="s">
        <v>98</v>
      </c>
      <c r="C48" s="158"/>
      <c r="D48" s="162">
        <v>0</v>
      </c>
      <c r="E48" s="162">
        <v>-1165164411</v>
      </c>
      <c r="F48" s="162">
        <v>-585072115</v>
      </c>
      <c r="G48" s="162"/>
      <c r="H48" s="162">
        <v>-1750236526</v>
      </c>
      <c r="I48" s="162"/>
      <c r="K48" s="158" t="s">
        <v>98</v>
      </c>
      <c r="L48" s="158"/>
      <c r="M48" s="162">
        <v>0</v>
      </c>
      <c r="N48" s="162">
        <v>-1203741083</v>
      </c>
      <c r="O48" s="162">
        <v>-615824005</v>
      </c>
      <c r="P48" s="162"/>
      <c r="Q48" s="162">
        <v>-1819565088</v>
      </c>
    </row>
    <row r="49" spans="2:17" x14ac:dyDescent="0.25">
      <c r="B49" s="158" t="s">
        <v>99</v>
      </c>
      <c r="C49" s="158"/>
      <c r="D49" s="162">
        <v>417553690</v>
      </c>
      <c r="E49" s="162">
        <v>15471281</v>
      </c>
      <c r="F49" s="162">
        <v>11134315</v>
      </c>
      <c r="G49" s="162"/>
      <c r="H49" s="162">
        <v>444159286</v>
      </c>
      <c r="I49" s="162"/>
      <c r="K49" s="158" t="s">
        <v>99</v>
      </c>
      <c r="L49" s="158"/>
      <c r="M49" s="162">
        <v>448810049</v>
      </c>
      <c r="N49" s="162">
        <v>38576672</v>
      </c>
      <c r="O49" s="162">
        <v>30751890</v>
      </c>
      <c r="P49" s="162"/>
      <c r="Q49" s="162">
        <v>518138611</v>
      </c>
    </row>
    <row r="50" spans="2:17" x14ac:dyDescent="0.25">
      <c r="B50" s="161" t="s">
        <v>100</v>
      </c>
      <c r="C50" s="158"/>
      <c r="D50" s="164">
        <v>12089396910</v>
      </c>
      <c r="E50" s="164">
        <v>1886556150</v>
      </c>
      <c r="F50" s="164">
        <v>29511140</v>
      </c>
      <c r="G50" s="332"/>
      <c r="H50" s="164">
        <v>11709464200</v>
      </c>
      <c r="I50" s="165"/>
      <c r="K50" s="161" t="s">
        <v>100</v>
      </c>
      <c r="L50" s="158"/>
      <c r="M50" s="164">
        <v>11694736951</v>
      </c>
      <c r="N50" s="164">
        <v>1851654296</v>
      </c>
      <c r="O50" s="164">
        <v>7976296</v>
      </c>
      <c r="P50" s="332"/>
      <c r="Q50" s="164">
        <v>11258367543</v>
      </c>
    </row>
    <row r="51" spans="2:17" ht="15.75" thickBot="1" x14ac:dyDescent="0.3">
      <c r="B51" s="161" t="s">
        <v>101</v>
      </c>
      <c r="C51" s="158"/>
      <c r="D51" s="168">
        <v>43059541544</v>
      </c>
      <c r="E51" s="168">
        <v>5905849419</v>
      </c>
      <c r="F51" s="168">
        <v>2416735322</v>
      </c>
      <c r="G51" s="332"/>
      <c r="H51" s="168">
        <v>46230601789</v>
      </c>
      <c r="I51" s="165"/>
      <c r="K51" s="161" t="s">
        <v>101</v>
      </c>
      <c r="L51" s="158"/>
      <c r="M51" s="168">
        <v>42964444513</v>
      </c>
      <c r="N51" s="168">
        <v>5499105766</v>
      </c>
      <c r="O51" s="168">
        <v>2392732816</v>
      </c>
      <c r="P51" s="332"/>
      <c r="Q51" s="168">
        <v>46731122059</v>
      </c>
    </row>
    <row r="52" spans="2:17" ht="15.75" thickTop="1" x14ac:dyDescent="0.25">
      <c r="B52" s="158"/>
      <c r="C52" s="158"/>
      <c r="D52" s="162"/>
      <c r="E52" s="162"/>
      <c r="F52" s="162"/>
      <c r="G52" s="162"/>
      <c r="H52" s="162"/>
      <c r="I52" s="162"/>
      <c r="K52" s="158"/>
      <c r="L52" s="158"/>
      <c r="M52" s="162"/>
      <c r="N52" s="162"/>
      <c r="O52" s="162"/>
      <c r="P52" s="162"/>
      <c r="Q52" s="162"/>
    </row>
    <row r="53" spans="2:17" x14ac:dyDescent="0.25">
      <c r="B53" s="380"/>
      <c r="C53" s="158"/>
      <c r="D53" s="162"/>
      <c r="E53" s="162"/>
      <c r="F53" s="162"/>
      <c r="G53" s="162"/>
      <c r="H53" s="162"/>
      <c r="I53" s="162"/>
      <c r="K53" s="380"/>
      <c r="L53" s="158"/>
      <c r="M53" s="162"/>
      <c r="N53" s="162"/>
      <c r="O53" s="162"/>
      <c r="P53" s="162"/>
      <c r="Q53" s="162"/>
    </row>
    <row r="54" spans="2:17" x14ac:dyDescent="0.25">
      <c r="D54" s="381"/>
      <c r="E54" s="381"/>
      <c r="F54" s="381"/>
      <c r="G54" s="381"/>
      <c r="H54" s="381"/>
      <c r="I54" s="381"/>
      <c r="M54" s="381"/>
      <c r="N54" s="381"/>
      <c r="O54" s="381"/>
      <c r="P54" s="381"/>
      <c r="Q54" s="381"/>
    </row>
    <row r="55" spans="2:17" x14ac:dyDescent="0.25">
      <c r="J55" s="277"/>
    </row>
    <row r="56" spans="2:17" x14ac:dyDescent="0.25">
      <c r="F56" s="381"/>
      <c r="J56" s="277"/>
    </row>
    <row r="57" spans="2:17" x14ac:dyDescent="0.25">
      <c r="J57" s="2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0"/>
  <sheetViews>
    <sheetView showGridLines="0" topLeftCell="A15" workbookViewId="0">
      <selection activeCell="E31" sqref="E31"/>
    </sheetView>
  </sheetViews>
  <sheetFormatPr baseColWidth="10" defaultRowHeight="15" x14ac:dyDescent="0.25"/>
  <cols>
    <col min="5" max="5" width="14.7109375" style="130" customWidth="1"/>
    <col min="6" max="6" width="7.140625" style="130" customWidth="1"/>
    <col min="7" max="7" width="14.28515625" style="130" customWidth="1"/>
    <col min="10" max="10" width="12.7109375" bestFit="1" customWidth="1"/>
    <col min="12" max="12" width="12.7109375" style="130" bestFit="1" customWidth="1"/>
    <col min="13" max="13" width="11.42578125" style="130"/>
    <col min="14" max="14" width="13.42578125" style="130" bestFit="1" customWidth="1"/>
    <col min="15" max="16" width="11.42578125" style="130"/>
  </cols>
  <sheetData>
    <row r="1" spans="1:16" s="1" customFormat="1" ht="12.75" x14ac:dyDescent="0.2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2.75" customHeight="1" x14ac:dyDescent="0.2">
      <c r="C2" s="231" t="s">
        <v>401</v>
      </c>
      <c r="E2" s="237"/>
      <c r="F2" s="237"/>
      <c r="G2" s="3"/>
      <c r="H2" s="3"/>
      <c r="J2" s="231"/>
      <c r="K2" s="3"/>
      <c r="L2" s="3"/>
      <c r="M2" s="3"/>
      <c r="N2" s="3"/>
      <c r="O2" s="3"/>
      <c r="P2" s="3"/>
    </row>
    <row r="3" spans="1:16" s="1" customFormat="1" ht="12.75" x14ac:dyDescent="0.2">
      <c r="C3" s="232" t="s">
        <v>152</v>
      </c>
      <c r="D3" s="233"/>
      <c r="E3" s="238"/>
      <c r="F3" s="136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2.75" x14ac:dyDescent="0.2">
      <c r="C4" s="271" t="s">
        <v>402</v>
      </c>
      <c r="D4" s="233"/>
      <c r="E4" s="238"/>
      <c r="F4" s="136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1" customFormat="1" ht="12.75" x14ac:dyDescent="0.2">
      <c r="C5" s="235" t="s">
        <v>232</v>
      </c>
      <c r="E5" s="238"/>
      <c r="F5" s="136"/>
      <c r="G5" s="3"/>
      <c r="H5" s="3"/>
      <c r="I5" s="3"/>
      <c r="J5" s="3"/>
      <c r="K5" s="3"/>
      <c r="L5" s="3"/>
      <c r="M5" s="3"/>
      <c r="N5" s="3"/>
      <c r="O5" s="3"/>
      <c r="P5" s="3"/>
    </row>
    <row r="7" spans="1:16" x14ac:dyDescent="0.25">
      <c r="E7" s="244" t="s">
        <v>399</v>
      </c>
      <c r="F7" s="245"/>
      <c r="G7" s="244" t="s">
        <v>400</v>
      </c>
    </row>
    <row r="9" spans="1:16" x14ac:dyDescent="0.25">
      <c r="A9" s="9" t="s">
        <v>11</v>
      </c>
      <c r="E9" s="130">
        <v>34309380165</v>
      </c>
      <c r="G9" s="130">
        <v>31977448193</v>
      </c>
    </row>
    <row r="10" spans="1:16" x14ac:dyDescent="0.25">
      <c r="A10" t="s">
        <v>282</v>
      </c>
      <c r="E10" s="130">
        <v>-19503312628</v>
      </c>
      <c r="G10" s="130">
        <v>-20342371542</v>
      </c>
    </row>
    <row r="12" spans="1:16" x14ac:dyDescent="0.25">
      <c r="A12" s="9" t="s">
        <v>240</v>
      </c>
      <c r="E12" s="239">
        <v>14806067537</v>
      </c>
      <c r="F12" s="240"/>
      <c r="G12" s="239">
        <v>11635076651</v>
      </c>
    </row>
    <row r="14" spans="1:16" x14ac:dyDescent="0.25">
      <c r="A14" s="9" t="s">
        <v>241</v>
      </c>
    </row>
    <row r="15" spans="1:16" x14ac:dyDescent="0.25">
      <c r="A15" t="s">
        <v>283</v>
      </c>
      <c r="E15" s="130">
        <v>-3155784404</v>
      </c>
      <c r="G15" s="130">
        <v>-3572737978</v>
      </c>
    </row>
    <row r="16" spans="1:16" x14ac:dyDescent="0.25">
      <c r="A16" t="s">
        <v>284</v>
      </c>
      <c r="E16" s="130">
        <v>-6777274227</v>
      </c>
      <c r="G16" s="130">
        <v>-4144176859</v>
      </c>
    </row>
    <row r="17" spans="1:16" x14ac:dyDescent="0.25">
      <c r="A17" t="s">
        <v>285</v>
      </c>
      <c r="E17" s="130">
        <v>-4524556756</v>
      </c>
      <c r="G17" s="130">
        <v>-3872519143</v>
      </c>
    </row>
    <row r="18" spans="1:16" x14ac:dyDescent="0.25">
      <c r="E18" s="239">
        <v>-14457615387</v>
      </c>
      <c r="G18" s="239">
        <v>-11589433980</v>
      </c>
    </row>
    <row r="21" spans="1:16" x14ac:dyDescent="0.25">
      <c r="A21" s="9" t="s">
        <v>242</v>
      </c>
      <c r="B21" s="9"/>
      <c r="C21" s="9"/>
      <c r="D21" s="9"/>
      <c r="E21" s="241">
        <v>348452150</v>
      </c>
      <c r="F21" s="240"/>
      <c r="G21" s="241">
        <v>45642671</v>
      </c>
    </row>
    <row r="23" spans="1:16" x14ac:dyDescent="0.25">
      <c r="A23" t="s">
        <v>243</v>
      </c>
      <c r="E23" s="130">
        <v>1203622275</v>
      </c>
      <c r="G23" s="130">
        <v>1385445065</v>
      </c>
    </row>
    <row r="24" spans="1:16" x14ac:dyDescent="0.25">
      <c r="A24" t="s">
        <v>318</v>
      </c>
      <c r="E24" s="130">
        <v>-721132591</v>
      </c>
      <c r="G24" s="130">
        <v>-687142526</v>
      </c>
    </row>
    <row r="26" spans="1:16" s="9" customFormat="1" ht="15.75" thickBot="1" x14ac:dyDescent="0.3">
      <c r="A26" s="9" t="s">
        <v>244</v>
      </c>
      <c r="E26" s="242">
        <v>830941834</v>
      </c>
      <c r="F26" s="240"/>
      <c r="G26" s="242">
        <v>743945210</v>
      </c>
      <c r="J26" s="240"/>
      <c r="L26" s="240"/>
      <c r="M26" s="240"/>
      <c r="N26" s="240"/>
      <c r="O26" s="240"/>
      <c r="P26" s="240"/>
    </row>
    <row r="28" spans="1:16" x14ac:dyDescent="0.25">
      <c r="A28" t="s">
        <v>245</v>
      </c>
      <c r="E28" s="130">
        <v>-23602407</v>
      </c>
      <c r="G28" s="130">
        <v>-97003628</v>
      </c>
    </row>
    <row r="29" spans="1:16" x14ac:dyDescent="0.25">
      <c r="A29" t="s">
        <v>12</v>
      </c>
      <c r="E29" s="130">
        <v>-389785737</v>
      </c>
      <c r="G29" s="130">
        <v>-198131533</v>
      </c>
    </row>
    <row r="31" spans="1:16" ht="15.75" thickBot="1" x14ac:dyDescent="0.3">
      <c r="A31" t="s">
        <v>246</v>
      </c>
      <c r="E31" s="243">
        <v>417553690</v>
      </c>
      <c r="G31" s="243">
        <v>448810049</v>
      </c>
    </row>
    <row r="32" spans="1:16" ht="15.75" thickTop="1" x14ac:dyDescent="0.25"/>
    <row r="35" spans="5:16" s="9" customFormat="1" x14ac:dyDescent="0.25">
      <c r="E35" s="240"/>
      <c r="F35" s="240"/>
      <c r="G35" s="240"/>
      <c r="L35" s="240"/>
      <c r="M35" s="240"/>
      <c r="N35" s="240"/>
      <c r="O35" s="240"/>
      <c r="P35" s="240"/>
    </row>
    <row r="220" spans="24:24" x14ac:dyDescent="0.25">
      <c r="X220">
        <v>28078863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G24" workbookViewId="0">
      <selection activeCell="U34" sqref="U34"/>
    </sheetView>
  </sheetViews>
  <sheetFormatPr baseColWidth="10" defaultRowHeight="15" x14ac:dyDescent="0.25"/>
  <cols>
    <col min="1" max="1" width="11.42578125" style="278"/>
    <col min="2" max="2" width="28.140625" style="278" customWidth="1"/>
    <col min="3" max="4" width="11.42578125" style="278" customWidth="1"/>
    <col min="5" max="5" width="14.7109375" style="277" customWidth="1"/>
    <col min="6" max="6" width="14" style="277" customWidth="1"/>
    <col min="7" max="8" width="13.42578125" style="277" customWidth="1"/>
    <col min="9" max="9" width="14.42578125" style="277" customWidth="1"/>
    <col min="10" max="10" width="5.42578125" style="277" customWidth="1"/>
    <col min="11" max="11" width="11.42578125" style="278"/>
    <col min="12" max="12" width="8.85546875" style="278" customWidth="1"/>
    <col min="13" max="13" width="8" style="278" customWidth="1"/>
    <col min="14" max="14" width="8.85546875" style="278" customWidth="1"/>
    <col min="15" max="15" width="14.7109375" style="277" customWidth="1"/>
    <col min="16" max="16" width="14" style="277" customWidth="1"/>
    <col min="17" max="18" width="13.42578125" style="277" customWidth="1"/>
    <col min="19" max="19" width="14.42578125" style="277" customWidth="1"/>
    <col min="20" max="16384" width="11.42578125" style="278"/>
  </cols>
  <sheetData>
    <row r="1" spans="1:19" s="335" customFormat="1" ht="12.75" x14ac:dyDescent="0.2">
      <c r="E1" s="336"/>
      <c r="F1" s="336"/>
      <c r="G1" s="336"/>
      <c r="H1" s="336"/>
      <c r="I1" s="336"/>
      <c r="J1" s="336"/>
      <c r="O1" s="336"/>
      <c r="P1" s="336"/>
      <c r="Q1" s="336"/>
      <c r="R1" s="336"/>
      <c r="S1" s="336"/>
    </row>
    <row r="2" spans="1:19" s="335" customFormat="1" ht="12.75" customHeight="1" x14ac:dyDescent="0.2">
      <c r="C2" s="337" t="s">
        <v>381</v>
      </c>
      <c r="D2" s="338"/>
      <c r="E2" s="339"/>
      <c r="F2" s="339"/>
      <c r="G2" s="339"/>
      <c r="H2" s="339"/>
      <c r="I2" s="339"/>
      <c r="J2" s="339"/>
      <c r="M2" s="337" t="s">
        <v>381</v>
      </c>
      <c r="N2" s="338"/>
      <c r="O2" s="339"/>
      <c r="P2" s="339"/>
      <c r="Q2" s="339"/>
      <c r="R2" s="339"/>
      <c r="S2" s="339"/>
    </row>
    <row r="3" spans="1:19" s="335" customFormat="1" ht="12.75" x14ac:dyDescent="0.2">
      <c r="C3" s="340" t="s">
        <v>152</v>
      </c>
      <c r="D3" s="341"/>
      <c r="E3" s="342"/>
      <c r="F3" s="343"/>
      <c r="G3" s="343"/>
      <c r="H3" s="343"/>
      <c r="I3" s="343"/>
      <c r="J3" s="343"/>
      <c r="M3" s="340" t="s">
        <v>152</v>
      </c>
      <c r="N3" s="341"/>
      <c r="O3" s="342"/>
      <c r="P3" s="343"/>
      <c r="Q3" s="343"/>
      <c r="R3" s="343"/>
      <c r="S3" s="343"/>
    </row>
    <row r="4" spans="1:19" s="335" customFormat="1" ht="12.75" x14ac:dyDescent="0.2">
      <c r="C4" s="344" t="s">
        <v>430</v>
      </c>
      <c r="D4" s="341"/>
      <c r="E4" s="342"/>
      <c r="F4" s="343"/>
      <c r="G4" s="343"/>
      <c r="H4" s="343"/>
      <c r="I4" s="343"/>
      <c r="J4" s="343"/>
      <c r="M4" s="344" t="s">
        <v>431</v>
      </c>
      <c r="N4" s="341"/>
      <c r="O4" s="342"/>
      <c r="P4" s="343"/>
      <c r="Q4" s="343"/>
      <c r="R4" s="343"/>
      <c r="S4" s="343"/>
    </row>
    <row r="5" spans="1:19" s="335" customFormat="1" ht="12.75" x14ac:dyDescent="0.2">
      <c r="C5" s="327" t="s">
        <v>232</v>
      </c>
      <c r="E5" s="342"/>
      <c r="F5" s="343"/>
      <c r="G5" s="343"/>
      <c r="H5" s="343"/>
      <c r="I5" s="343"/>
      <c r="J5" s="343"/>
      <c r="M5" s="327" t="s">
        <v>232</v>
      </c>
      <c r="O5" s="342"/>
      <c r="P5" s="343"/>
      <c r="Q5" s="343"/>
      <c r="R5" s="343"/>
      <c r="S5" s="343"/>
    </row>
    <row r="6" spans="1:19" x14ac:dyDescent="0.25">
      <c r="E6" s="328" t="s">
        <v>356</v>
      </c>
      <c r="F6" s="328" t="s">
        <v>88</v>
      </c>
      <c r="G6" s="329" t="s">
        <v>357</v>
      </c>
      <c r="H6" s="328" t="s">
        <v>358</v>
      </c>
      <c r="I6" s="328" t="s">
        <v>164</v>
      </c>
      <c r="O6" s="328" t="s">
        <v>356</v>
      </c>
      <c r="P6" s="328" t="s">
        <v>88</v>
      </c>
      <c r="Q6" s="329" t="s">
        <v>357</v>
      </c>
      <c r="R6" s="328" t="s">
        <v>358</v>
      </c>
      <c r="S6" s="328" t="s">
        <v>164</v>
      </c>
    </row>
    <row r="7" spans="1:19" x14ac:dyDescent="0.25">
      <c r="E7" s="244" t="s">
        <v>399</v>
      </c>
      <c r="F7" s="345"/>
      <c r="G7" s="345"/>
      <c r="H7" s="245"/>
      <c r="I7" s="244" t="s">
        <v>399</v>
      </c>
      <c r="J7" s="245"/>
      <c r="O7" s="244" t="s">
        <v>400</v>
      </c>
      <c r="P7" s="345"/>
      <c r="Q7" s="345"/>
      <c r="R7" s="245"/>
      <c r="S7" s="244" t="s">
        <v>400</v>
      </c>
    </row>
    <row r="9" spans="1:19" x14ac:dyDescent="0.25">
      <c r="A9" s="276" t="s">
        <v>11</v>
      </c>
      <c r="E9" s="277">
        <v>34309380165</v>
      </c>
      <c r="F9" s="277">
        <v>1336880375</v>
      </c>
      <c r="G9" s="277">
        <v>452147726</v>
      </c>
      <c r="H9" s="277">
        <v>-1540189685.454545</v>
      </c>
      <c r="I9" s="277">
        <v>34558218580.545456</v>
      </c>
      <c r="K9" s="276" t="s">
        <v>11</v>
      </c>
      <c r="O9" s="277">
        <v>31977448193</v>
      </c>
      <c r="P9" s="277">
        <v>1179138304</v>
      </c>
      <c r="Q9" s="277">
        <v>1425272837</v>
      </c>
      <c r="R9" s="277">
        <v>-115552591.8181818</v>
      </c>
      <c r="S9" s="277">
        <v>34466306742.181816</v>
      </c>
    </row>
    <row r="10" spans="1:19" x14ac:dyDescent="0.25">
      <c r="A10" s="278" t="s">
        <v>382</v>
      </c>
      <c r="E10" s="277">
        <v>-19503312628</v>
      </c>
      <c r="F10" s="277">
        <v>-443812246</v>
      </c>
      <c r="G10" s="277">
        <v>-329619559</v>
      </c>
      <c r="H10" s="277">
        <v>1540189685.454545</v>
      </c>
      <c r="I10" s="277">
        <v>-18736554747.545456</v>
      </c>
      <c r="K10" s="278" t="s">
        <v>382</v>
      </c>
      <c r="O10" s="277">
        <v>-20342371542</v>
      </c>
      <c r="P10" s="277">
        <v>-624035483</v>
      </c>
      <c r="Q10" s="277">
        <v>-948932870</v>
      </c>
      <c r="R10" s="277">
        <v>115552591.8181818</v>
      </c>
      <c r="S10" s="277">
        <v>-21799787303.18182</v>
      </c>
    </row>
    <row r="11" spans="1:19" x14ac:dyDescent="0.25">
      <c r="I11" s="277">
        <v>0</v>
      </c>
      <c r="S11" s="277">
        <v>0</v>
      </c>
    </row>
    <row r="12" spans="1:19" x14ac:dyDescent="0.25">
      <c r="A12" s="276" t="s">
        <v>240</v>
      </c>
      <c r="E12" s="346">
        <v>14806067537</v>
      </c>
      <c r="F12" s="346">
        <v>893068129</v>
      </c>
      <c r="G12" s="346">
        <v>122528167</v>
      </c>
      <c r="H12" s="346"/>
      <c r="I12" s="346">
        <v>15821663833</v>
      </c>
      <c r="J12" s="329"/>
      <c r="K12" s="276" t="s">
        <v>240</v>
      </c>
      <c r="O12" s="346">
        <v>11635076651</v>
      </c>
      <c r="P12" s="346">
        <v>555102821</v>
      </c>
      <c r="Q12" s="346">
        <v>476339967</v>
      </c>
      <c r="R12" s="346"/>
      <c r="S12" s="346">
        <v>12666519438.999996</v>
      </c>
    </row>
    <row r="14" spans="1:19" x14ac:dyDescent="0.25">
      <c r="A14" s="276" t="s">
        <v>241</v>
      </c>
      <c r="K14" s="276" t="s">
        <v>241</v>
      </c>
    </row>
    <row r="15" spans="1:19" x14ac:dyDescent="0.25">
      <c r="A15" s="278" t="s">
        <v>383</v>
      </c>
      <c r="E15" s="277">
        <v>-3155784404</v>
      </c>
      <c r="F15" s="277">
        <v>-499010720</v>
      </c>
      <c r="G15" s="277">
        <v>-68309055</v>
      </c>
      <c r="I15" s="277">
        <v>-3723104179</v>
      </c>
      <c r="K15" s="278" t="s">
        <v>383</v>
      </c>
      <c r="O15" s="277">
        <v>-3572737978</v>
      </c>
      <c r="P15" s="277">
        <v>-307602892</v>
      </c>
      <c r="Q15" s="277">
        <v>-7932587</v>
      </c>
      <c r="S15" s="277">
        <v>-3888273457</v>
      </c>
    </row>
    <row r="16" spans="1:19" x14ac:dyDescent="0.25">
      <c r="A16" s="278" t="s">
        <v>384</v>
      </c>
      <c r="E16" s="277">
        <v>-6777274227</v>
      </c>
      <c r="F16" s="277">
        <v>-636370874</v>
      </c>
      <c r="G16" s="277">
        <v>-420015661</v>
      </c>
      <c r="I16" s="277">
        <v>-7833660762</v>
      </c>
      <c r="K16" s="278" t="s">
        <v>384</v>
      </c>
      <c r="O16" s="277">
        <v>-4144176859</v>
      </c>
      <c r="P16" s="277">
        <v>-644691056</v>
      </c>
      <c r="Q16" s="277">
        <v>-386259878</v>
      </c>
      <c r="S16" s="277">
        <v>-5175127793</v>
      </c>
    </row>
    <row r="17" spans="1:19" x14ac:dyDescent="0.25">
      <c r="A17" s="278" t="s">
        <v>385</v>
      </c>
      <c r="E17" s="277">
        <v>-4524556756</v>
      </c>
      <c r="F17" s="277">
        <v>-123418511</v>
      </c>
      <c r="G17" s="277">
        <v>-127049993</v>
      </c>
      <c r="I17" s="277">
        <v>-4775025260</v>
      </c>
      <c r="K17" s="278" t="s">
        <v>385</v>
      </c>
      <c r="O17" s="277">
        <v>-3872519143</v>
      </c>
      <c r="P17" s="277">
        <v>-273204718</v>
      </c>
      <c r="Q17" s="277">
        <v>-230071548</v>
      </c>
      <c r="S17" s="277">
        <v>-4375795409</v>
      </c>
    </row>
    <row r="18" spans="1:19" x14ac:dyDescent="0.25">
      <c r="E18" s="346">
        <v>-14457615387</v>
      </c>
      <c r="F18" s="346">
        <v>-1258800105</v>
      </c>
      <c r="G18" s="346">
        <v>-615374709</v>
      </c>
      <c r="H18" s="346"/>
      <c r="I18" s="346">
        <v>-16331790201</v>
      </c>
      <c r="O18" s="346">
        <v>-11589433980</v>
      </c>
      <c r="P18" s="346">
        <v>-1225498666</v>
      </c>
      <c r="Q18" s="346">
        <v>-624264013</v>
      </c>
      <c r="R18" s="346"/>
      <c r="S18" s="346">
        <v>-13439196659</v>
      </c>
    </row>
    <row r="21" spans="1:19" x14ac:dyDescent="0.25">
      <c r="A21" s="276" t="s">
        <v>242</v>
      </c>
      <c r="B21" s="276"/>
      <c r="C21" s="276"/>
      <c r="D21" s="276"/>
      <c r="E21" s="347">
        <v>348452150</v>
      </c>
      <c r="F21" s="347">
        <v>-365731976</v>
      </c>
      <c r="G21" s="347">
        <v>-492846542</v>
      </c>
      <c r="H21" s="347"/>
      <c r="I21" s="347">
        <v>-510126368</v>
      </c>
      <c r="J21" s="329"/>
      <c r="K21" s="276" t="s">
        <v>242</v>
      </c>
      <c r="L21" s="276"/>
      <c r="M21" s="276"/>
      <c r="N21" s="276"/>
      <c r="O21" s="347">
        <v>45642671</v>
      </c>
      <c r="P21" s="347">
        <v>-670395845</v>
      </c>
      <c r="Q21" s="347">
        <v>-147924046</v>
      </c>
      <c r="R21" s="347"/>
      <c r="S21" s="347">
        <v>-772677220.00000381</v>
      </c>
    </row>
    <row r="23" spans="1:19" x14ac:dyDescent="0.25">
      <c r="A23" s="278" t="s">
        <v>243</v>
      </c>
      <c r="E23" s="277">
        <v>1203622275</v>
      </c>
      <c r="F23" s="277">
        <v>390821475</v>
      </c>
      <c r="G23" s="277">
        <v>507043520</v>
      </c>
      <c r="I23" s="277">
        <v>2101487270</v>
      </c>
      <c r="K23" s="278" t="s">
        <v>243</v>
      </c>
      <c r="O23" s="277">
        <v>1385445065</v>
      </c>
      <c r="P23" s="277">
        <v>728030371</v>
      </c>
      <c r="Q23" s="277">
        <v>182638263</v>
      </c>
      <c r="S23" s="277">
        <v>2296113699</v>
      </c>
    </row>
    <row r="24" spans="1:19" x14ac:dyDescent="0.25">
      <c r="A24" s="278" t="s">
        <v>386</v>
      </c>
      <c r="E24" s="277">
        <v>-721132591</v>
      </c>
      <c r="F24" s="277">
        <v>0</v>
      </c>
      <c r="G24" s="277">
        <v>0</v>
      </c>
      <c r="I24" s="277">
        <v>-721132591</v>
      </c>
      <c r="K24" s="278" t="s">
        <v>386</v>
      </c>
      <c r="O24" s="277">
        <v>-687142526</v>
      </c>
      <c r="P24" s="277">
        <v>-3522727</v>
      </c>
      <c r="Q24" s="277">
        <v>0</v>
      </c>
      <c r="S24" s="277">
        <v>-690665253</v>
      </c>
    </row>
    <row r="26" spans="1:19" s="276" customFormat="1" ht="15.75" thickBot="1" x14ac:dyDescent="0.3">
      <c r="A26" s="276" t="s">
        <v>244</v>
      </c>
      <c r="E26" s="348">
        <v>830941834</v>
      </c>
      <c r="F26" s="348">
        <v>25089499</v>
      </c>
      <c r="G26" s="348">
        <v>14196978</v>
      </c>
      <c r="H26" s="348"/>
      <c r="I26" s="348">
        <v>870228311</v>
      </c>
      <c r="J26" s="329"/>
      <c r="K26" s="276" t="s">
        <v>244</v>
      </c>
      <c r="O26" s="348">
        <v>743945210</v>
      </c>
      <c r="P26" s="348">
        <v>54111799</v>
      </c>
      <c r="Q26" s="348">
        <v>34714217</v>
      </c>
      <c r="R26" s="348"/>
      <c r="S26" s="348">
        <v>832771225.99999619</v>
      </c>
    </row>
    <row r="28" spans="1:19" x14ac:dyDescent="0.25">
      <c r="A28" s="278" t="s">
        <v>245</v>
      </c>
      <c r="E28" s="277">
        <v>-23602407</v>
      </c>
      <c r="F28" s="277">
        <v>6541900</v>
      </c>
      <c r="G28" s="277">
        <v>0</v>
      </c>
      <c r="I28" s="277">
        <v>-17060507</v>
      </c>
      <c r="K28" s="278" t="s">
        <v>245</v>
      </c>
      <c r="O28" s="277">
        <v>-97003628</v>
      </c>
      <c r="P28" s="277">
        <v>-561359</v>
      </c>
      <c r="Q28" s="277">
        <v>0</v>
      </c>
      <c r="S28" s="277">
        <v>-97564987</v>
      </c>
    </row>
    <row r="29" spans="1:19" x14ac:dyDescent="0.25">
      <c r="A29" s="278" t="s">
        <v>12</v>
      </c>
      <c r="E29" s="277">
        <v>-389785737</v>
      </c>
      <c r="F29" s="277">
        <v>-16160118</v>
      </c>
      <c r="G29" s="277">
        <v>-3062663</v>
      </c>
      <c r="I29" s="277">
        <v>-409008518</v>
      </c>
      <c r="K29" s="278" t="s">
        <v>12</v>
      </c>
      <c r="O29" s="277">
        <v>-198131533</v>
      </c>
      <c r="P29" s="277">
        <v>-14973768</v>
      </c>
      <c r="Q29" s="277">
        <v>-3962327</v>
      </c>
      <c r="S29" s="277">
        <v>-217067628</v>
      </c>
    </row>
    <row r="31" spans="1:19" ht="15.75" thickBot="1" x14ac:dyDescent="0.3">
      <c r="A31" s="278" t="s">
        <v>246</v>
      </c>
      <c r="E31" s="349">
        <v>417553690</v>
      </c>
      <c r="F31" s="349">
        <v>15471281</v>
      </c>
      <c r="G31" s="349">
        <v>11134315</v>
      </c>
      <c r="H31" s="349"/>
      <c r="I31" s="349">
        <v>444159286</v>
      </c>
      <c r="K31" s="278" t="s">
        <v>246</v>
      </c>
      <c r="O31" s="349">
        <v>448810049</v>
      </c>
      <c r="P31" s="349">
        <v>38576672</v>
      </c>
      <c r="Q31" s="349">
        <v>30751890</v>
      </c>
      <c r="R31" s="349"/>
      <c r="S31" s="349">
        <v>518138610.99999619</v>
      </c>
    </row>
    <row r="32" spans="1:19" ht="15.75" thickTop="1" x14ac:dyDescent="0.25"/>
    <row r="35" spans="5:19" s="276" customFormat="1" x14ac:dyDescent="0.25">
      <c r="E35" s="329"/>
      <c r="F35" s="329"/>
      <c r="G35" s="329"/>
      <c r="H35" s="329"/>
      <c r="I35" s="329"/>
      <c r="J35" s="329"/>
      <c r="O35" s="329"/>
      <c r="P35" s="329"/>
      <c r="Q35" s="329"/>
      <c r="R35" s="329"/>
      <c r="S35" s="3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8"/>
  <sheetViews>
    <sheetView topLeftCell="A8" workbookViewId="0">
      <selection activeCell="C11" sqref="C11"/>
    </sheetView>
  </sheetViews>
  <sheetFormatPr baseColWidth="10" defaultRowHeight="15" x14ac:dyDescent="0.25"/>
  <cols>
    <col min="1" max="1" width="11.42578125" style="278"/>
    <col min="2" max="4" width="14.28515625" style="278" bestFit="1" customWidth="1"/>
    <col min="5" max="5" width="14" style="278" bestFit="1" customWidth="1"/>
    <col min="6" max="7" width="17.85546875" style="278" customWidth="1"/>
    <col min="8" max="8" width="11.42578125" style="278"/>
    <col min="9" max="9" width="16.28515625" style="278" customWidth="1"/>
    <col min="10" max="16384" width="11.42578125" style="278"/>
  </cols>
  <sheetData>
    <row r="6" spans="1:9" x14ac:dyDescent="0.25">
      <c r="A6" s="352"/>
      <c r="B6" s="352"/>
      <c r="C6" s="352"/>
      <c r="D6" s="352"/>
      <c r="E6" s="352"/>
      <c r="F6" s="352"/>
      <c r="G6" s="352"/>
    </row>
    <row r="7" spans="1:9" x14ac:dyDescent="0.25">
      <c r="A7" s="352"/>
      <c r="B7" s="353"/>
      <c r="C7" s="354"/>
      <c r="D7" s="354" t="s">
        <v>432</v>
      </c>
      <c r="E7" s="354"/>
      <c r="F7" s="355"/>
      <c r="G7" s="352"/>
    </row>
    <row r="8" spans="1:9" x14ac:dyDescent="0.25">
      <c r="A8" s="352"/>
      <c r="B8" s="353"/>
      <c r="C8" s="354" t="s">
        <v>433</v>
      </c>
      <c r="D8" s="354"/>
      <c r="E8" s="354"/>
      <c r="F8" s="355"/>
      <c r="G8" s="352"/>
    </row>
    <row r="9" spans="1:9" x14ac:dyDescent="0.25">
      <c r="A9" s="352"/>
      <c r="B9" s="352"/>
      <c r="C9" s="352"/>
      <c r="D9" s="352"/>
      <c r="E9" s="352"/>
      <c r="F9" s="352"/>
      <c r="G9" s="352"/>
    </row>
    <row r="10" spans="1:9" x14ac:dyDescent="0.25">
      <c r="A10" s="356"/>
      <c r="B10" s="357"/>
      <c r="C10" s="357"/>
      <c r="D10" s="357"/>
      <c r="E10" s="358"/>
      <c r="F10" s="357"/>
      <c r="G10" s="358"/>
      <c r="I10" s="277"/>
    </row>
    <row r="11" spans="1:9" x14ac:dyDescent="0.25">
      <c r="A11" s="359"/>
      <c r="B11" s="360"/>
      <c r="C11" s="360"/>
      <c r="D11" s="360"/>
      <c r="E11" s="361"/>
      <c r="F11" s="423" t="s">
        <v>196</v>
      </c>
      <c r="G11" s="424"/>
    </row>
    <row r="12" spans="1:9" x14ac:dyDescent="0.25">
      <c r="A12" s="359"/>
      <c r="B12" s="360"/>
      <c r="C12" s="362" t="s">
        <v>259</v>
      </c>
      <c r="D12" s="360"/>
      <c r="E12" s="361"/>
      <c r="F12" s="425" t="s">
        <v>260</v>
      </c>
      <c r="G12" s="426"/>
    </row>
    <row r="13" spans="1:9" x14ac:dyDescent="0.25">
      <c r="A13" s="363"/>
      <c r="B13" s="364"/>
      <c r="C13" s="364"/>
      <c r="D13" s="364"/>
      <c r="E13" s="365"/>
      <c r="F13" s="364"/>
      <c r="G13" s="365"/>
      <c r="I13" s="277"/>
    </row>
    <row r="14" spans="1:9" x14ac:dyDescent="0.25">
      <c r="A14" s="353" t="s">
        <v>261</v>
      </c>
      <c r="B14" s="366"/>
      <c r="C14" s="366"/>
      <c r="D14" s="366"/>
      <c r="E14" s="367"/>
      <c r="F14" s="371">
        <v>10994945523.200001</v>
      </c>
      <c r="G14" s="403">
        <v>0.65269418059188733</v>
      </c>
    </row>
    <row r="15" spans="1:9" x14ac:dyDescent="0.25">
      <c r="A15" s="356"/>
      <c r="B15" s="357"/>
      <c r="C15" s="357"/>
      <c r="D15" s="357"/>
      <c r="E15" s="358"/>
      <c r="F15" s="427" t="s">
        <v>272</v>
      </c>
      <c r="G15" s="428"/>
    </row>
    <row r="16" spans="1:9" ht="21.75" customHeight="1" x14ac:dyDescent="0.25">
      <c r="A16" s="369" t="s">
        <v>262</v>
      </c>
      <c r="B16" s="364"/>
      <c r="C16" s="364"/>
      <c r="D16" s="364"/>
      <c r="E16" s="365"/>
      <c r="F16" s="370" t="s">
        <v>260</v>
      </c>
      <c r="G16" s="370" t="s">
        <v>273</v>
      </c>
    </row>
    <row r="17" spans="1:7" x14ac:dyDescent="0.25">
      <c r="A17" s="359" t="s">
        <v>263</v>
      </c>
      <c r="B17" s="360"/>
      <c r="C17" s="360"/>
      <c r="D17" s="360"/>
      <c r="E17" s="361"/>
      <c r="F17" s="371">
        <v>1229129947.8000002</v>
      </c>
      <c r="G17" s="368">
        <v>7.2964978537409103E-2</v>
      </c>
    </row>
    <row r="18" spans="1:7" x14ac:dyDescent="0.25">
      <c r="A18" s="359" t="s">
        <v>264</v>
      </c>
      <c r="B18" s="360"/>
      <c r="C18" s="360"/>
      <c r="D18" s="360"/>
      <c r="E18" s="361"/>
      <c r="F18" s="371">
        <v>4621402626</v>
      </c>
      <c r="G18" s="368">
        <v>0.2743408408707036</v>
      </c>
    </row>
    <row r="19" spans="1:7" x14ac:dyDescent="0.25">
      <c r="A19" s="359" t="s">
        <v>265</v>
      </c>
      <c r="B19" s="360"/>
      <c r="C19" s="360"/>
      <c r="D19" s="360"/>
      <c r="E19" s="361"/>
      <c r="F19" s="371">
        <v>0</v>
      </c>
      <c r="G19" s="368">
        <v>0</v>
      </c>
    </row>
    <row r="20" spans="1:7" x14ac:dyDescent="0.25">
      <c r="A20" s="369" t="s">
        <v>266</v>
      </c>
      <c r="B20" s="364"/>
      <c r="C20" s="364"/>
      <c r="D20" s="364"/>
      <c r="E20" s="365"/>
      <c r="F20" s="371">
        <v>16845478097</v>
      </c>
      <c r="G20" s="372">
        <v>1</v>
      </c>
    </row>
    <row r="21" spans="1:7" x14ac:dyDescent="0.25">
      <c r="A21" s="352"/>
      <c r="B21" s="352"/>
      <c r="C21" s="352"/>
      <c r="D21" s="352"/>
      <c r="E21" s="352"/>
      <c r="F21" s="373"/>
      <c r="G21" s="373"/>
    </row>
    <row r="22" spans="1:7" x14ac:dyDescent="0.25">
      <c r="A22" s="352"/>
      <c r="B22" s="352"/>
      <c r="C22" s="352"/>
      <c r="D22" s="352"/>
      <c r="E22" s="352"/>
      <c r="F22" s="373"/>
      <c r="G22" s="373"/>
    </row>
    <row r="23" spans="1:7" x14ac:dyDescent="0.25">
      <c r="A23" s="353" t="s">
        <v>267</v>
      </c>
      <c r="B23" s="366"/>
      <c r="C23" s="366"/>
      <c r="D23" s="366"/>
      <c r="E23" s="367"/>
      <c r="F23" s="374"/>
      <c r="G23" s="375"/>
    </row>
    <row r="24" spans="1:7" x14ac:dyDescent="0.25">
      <c r="A24" s="376" t="s">
        <v>268</v>
      </c>
      <c r="B24" s="366"/>
      <c r="C24" s="366"/>
      <c r="D24" s="366"/>
      <c r="E24" s="367"/>
      <c r="F24" s="363"/>
      <c r="G24" s="365"/>
    </row>
    <row r="25" spans="1:7" x14ac:dyDescent="0.25">
      <c r="A25" s="377" t="s">
        <v>269</v>
      </c>
      <c r="B25" s="366"/>
      <c r="C25" s="366"/>
      <c r="D25" s="366"/>
      <c r="E25" s="367"/>
      <c r="F25" s="377" t="s">
        <v>275</v>
      </c>
      <c r="G25" s="367"/>
    </row>
    <row r="26" spans="1:7" x14ac:dyDescent="0.25">
      <c r="A26" s="377" t="s">
        <v>270</v>
      </c>
      <c r="B26" s="366"/>
      <c r="C26" s="366"/>
      <c r="D26" s="366"/>
      <c r="E26" s="367"/>
      <c r="F26" s="377" t="s">
        <v>274</v>
      </c>
      <c r="G26" s="367"/>
    </row>
    <row r="27" spans="1:7" x14ac:dyDescent="0.25">
      <c r="A27" s="363" t="s">
        <v>271</v>
      </c>
      <c r="B27" s="364"/>
      <c r="C27" s="364"/>
      <c r="D27" s="364"/>
      <c r="E27" s="365"/>
      <c r="F27" s="377" t="s">
        <v>276</v>
      </c>
      <c r="G27" s="365"/>
    </row>
    <row r="28" spans="1:7" x14ac:dyDescent="0.25">
      <c r="A28" s="352"/>
      <c r="B28" s="352"/>
      <c r="C28" s="352"/>
      <c r="D28" s="352"/>
      <c r="E28" s="352"/>
      <c r="F28" s="352"/>
      <c r="G28" s="352"/>
    </row>
  </sheetData>
  <mergeCells count="3">
    <mergeCell ref="F11:G11"/>
    <mergeCell ref="F12:G12"/>
    <mergeCell ref="F15:G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7"/>
  <sheetViews>
    <sheetView showGridLines="0" workbookViewId="0">
      <selection activeCell="F17" sqref="F17"/>
    </sheetView>
  </sheetViews>
  <sheetFormatPr baseColWidth="10" defaultRowHeight="9" x14ac:dyDescent="0.15"/>
  <cols>
    <col min="1" max="1" width="11.42578125" style="105"/>
    <col min="2" max="2" width="23.5703125" style="105" bestFit="1" customWidth="1"/>
    <col min="3" max="3" width="11.7109375" style="131" bestFit="1" customWidth="1"/>
    <col min="4" max="4" width="11.85546875" style="105" customWidth="1"/>
    <col min="5" max="5" width="12" style="105" customWidth="1"/>
    <col min="6" max="6" width="9.85546875" style="105" bestFit="1" customWidth="1"/>
    <col min="7" max="7" width="10.85546875" style="105" bestFit="1" customWidth="1"/>
    <col min="8" max="8" width="12.42578125" style="105" bestFit="1" customWidth="1"/>
    <col min="9" max="9" width="10.5703125" style="105" bestFit="1" customWidth="1"/>
    <col min="10" max="10" width="10.28515625" style="105" bestFit="1" customWidth="1"/>
    <col min="11" max="11" width="14.28515625" style="105" bestFit="1" customWidth="1"/>
    <col min="12" max="12" width="11.42578125" style="105"/>
    <col min="13" max="13" width="13.7109375" style="105" bestFit="1" customWidth="1"/>
    <col min="14" max="14" width="11.42578125" style="105"/>
    <col min="15" max="15" width="13.7109375" style="105" bestFit="1" customWidth="1"/>
    <col min="16" max="16384" width="11.42578125" style="105"/>
  </cols>
  <sheetData>
    <row r="2" spans="2:13" x14ac:dyDescent="0.15">
      <c r="C2" s="132"/>
      <c r="D2" s="133"/>
      <c r="E2" s="133"/>
      <c r="F2" s="133"/>
      <c r="G2" s="133"/>
      <c r="H2" s="133"/>
      <c r="I2" s="133"/>
      <c r="J2" s="133"/>
      <c r="K2" s="134"/>
    </row>
    <row r="3" spans="2:13" x14ac:dyDescent="0.15">
      <c r="B3" s="133"/>
      <c r="C3" s="105"/>
      <c r="D3" s="134" t="s">
        <v>403</v>
      </c>
      <c r="F3" s="133"/>
      <c r="G3" s="133"/>
      <c r="H3" s="133"/>
      <c r="I3" s="133"/>
      <c r="J3" s="133"/>
      <c r="K3" s="133"/>
      <c r="L3" s="133"/>
    </row>
    <row r="4" spans="2:13" x14ac:dyDescent="0.15">
      <c r="B4" s="133"/>
      <c r="C4" s="105"/>
      <c r="D4" s="134"/>
      <c r="E4" s="106" t="s">
        <v>152</v>
      </c>
      <c r="F4" s="133"/>
      <c r="G4" s="133"/>
      <c r="H4" s="133"/>
      <c r="I4" s="133"/>
      <c r="J4" s="133"/>
      <c r="K4" s="133"/>
      <c r="L4" s="133"/>
    </row>
    <row r="5" spans="2:13" x14ac:dyDescent="0.15">
      <c r="B5" s="133"/>
      <c r="C5" s="105"/>
      <c r="E5" s="135" t="str">
        <f>'[1]bienes uso'!E4</f>
        <v>1° DE ENERO AL 31 DICIEMBRE DE 2019 y 2018</v>
      </c>
      <c r="F5" s="133"/>
      <c r="G5" s="133"/>
      <c r="H5" s="136"/>
      <c r="I5" s="133"/>
      <c r="J5" s="133"/>
      <c r="K5" s="133"/>
      <c r="L5" s="133"/>
    </row>
    <row r="6" spans="2:13" x14ac:dyDescent="0.15">
      <c r="B6" s="133"/>
      <c r="C6" s="105"/>
      <c r="F6" s="134" t="s">
        <v>30</v>
      </c>
      <c r="G6" s="133"/>
      <c r="H6" s="133"/>
      <c r="I6" s="133"/>
      <c r="J6" s="133"/>
      <c r="K6" s="133"/>
      <c r="L6" s="133"/>
    </row>
    <row r="8" spans="2:13" ht="15" customHeight="1" x14ac:dyDescent="0.15">
      <c r="B8" s="169"/>
      <c r="C8" s="137" t="s">
        <v>7</v>
      </c>
      <c r="D8" s="137" t="s">
        <v>156</v>
      </c>
      <c r="E8" s="174" t="s">
        <v>159</v>
      </c>
      <c r="F8" s="404" t="s">
        <v>8</v>
      </c>
      <c r="G8" s="405"/>
      <c r="H8" s="406"/>
      <c r="I8" s="404" t="s">
        <v>9</v>
      </c>
      <c r="J8" s="406"/>
      <c r="K8" s="137" t="s">
        <v>164</v>
      </c>
      <c r="L8" s="106"/>
    </row>
    <row r="9" spans="2:13" x14ac:dyDescent="0.15">
      <c r="B9" s="170"/>
      <c r="C9" s="139" t="s">
        <v>154</v>
      </c>
      <c r="D9" s="139" t="s">
        <v>157</v>
      </c>
      <c r="E9" s="139" t="s">
        <v>184</v>
      </c>
      <c r="F9" s="139"/>
      <c r="G9" s="139"/>
      <c r="H9" s="269" t="s">
        <v>304</v>
      </c>
      <c r="I9" s="172"/>
      <c r="J9" s="138"/>
      <c r="K9" s="139" t="s">
        <v>165</v>
      </c>
      <c r="L9" s="106"/>
    </row>
    <row r="10" spans="2:13" x14ac:dyDescent="0.15">
      <c r="B10" s="171" t="s">
        <v>153</v>
      </c>
      <c r="C10" s="143" t="s">
        <v>155</v>
      </c>
      <c r="D10" s="141" t="s">
        <v>158</v>
      </c>
      <c r="E10" s="141" t="s">
        <v>160</v>
      </c>
      <c r="F10" s="141" t="s">
        <v>161</v>
      </c>
      <c r="G10" s="141" t="s">
        <v>162</v>
      </c>
      <c r="H10" s="270" t="s">
        <v>305</v>
      </c>
      <c r="I10" s="173" t="s">
        <v>170</v>
      </c>
      <c r="J10" s="141" t="s">
        <v>163</v>
      </c>
      <c r="K10" s="141" t="s">
        <v>166</v>
      </c>
      <c r="L10" s="106"/>
    </row>
    <row r="11" spans="2:13" x14ac:dyDescent="0.15">
      <c r="B11" s="140" t="s">
        <v>387</v>
      </c>
      <c r="C11" s="147">
        <v>10000000000</v>
      </c>
      <c r="D11" s="123">
        <v>0</v>
      </c>
      <c r="E11" s="147">
        <v>0</v>
      </c>
      <c r="F11" s="123">
        <v>587894665</v>
      </c>
      <c r="G11" s="147">
        <v>1836655221</v>
      </c>
      <c r="H11" s="147">
        <v>-1178622985</v>
      </c>
      <c r="I11" s="147">
        <v>0</v>
      </c>
      <c r="J11" s="147">
        <v>448810049</v>
      </c>
      <c r="K11" s="147">
        <v>11694736950</v>
      </c>
    </row>
    <row r="12" spans="2:13" x14ac:dyDescent="0.15">
      <c r="B12" s="145"/>
      <c r="C12" s="147"/>
      <c r="D12" s="123"/>
      <c r="E12" s="147"/>
      <c r="F12" s="123"/>
      <c r="G12" s="147"/>
      <c r="H12" s="147"/>
      <c r="I12" s="147"/>
      <c r="J12" s="147"/>
      <c r="K12" s="147"/>
      <c r="M12" s="121"/>
    </row>
    <row r="13" spans="2:13" x14ac:dyDescent="0.15">
      <c r="B13" s="145" t="s">
        <v>167</v>
      </c>
      <c r="C13" s="147"/>
      <c r="D13" s="123"/>
      <c r="E13" s="147"/>
      <c r="F13" s="123"/>
      <c r="G13" s="147"/>
      <c r="H13" s="147"/>
      <c r="I13" s="147"/>
      <c r="J13" s="147"/>
      <c r="K13" s="147">
        <v>0</v>
      </c>
      <c r="M13" s="121"/>
    </row>
    <row r="14" spans="2:13" x14ac:dyDescent="0.15">
      <c r="B14" s="145"/>
      <c r="C14" s="147"/>
      <c r="D14" s="123"/>
      <c r="E14" s="147"/>
      <c r="F14" s="123"/>
      <c r="G14" s="147"/>
      <c r="H14" s="147"/>
      <c r="I14" s="147"/>
      <c r="J14" s="147"/>
      <c r="K14" s="147"/>
      <c r="M14" s="121"/>
    </row>
    <row r="15" spans="2:13" x14ac:dyDescent="0.15">
      <c r="B15" s="145" t="s">
        <v>250</v>
      </c>
      <c r="C15" s="147"/>
      <c r="D15" s="123"/>
      <c r="E15" s="147"/>
      <c r="F15" s="123"/>
      <c r="G15" s="147"/>
      <c r="H15" s="147">
        <v>17642429</v>
      </c>
      <c r="I15" s="147"/>
      <c r="J15" s="147"/>
      <c r="K15" s="147">
        <v>17642429</v>
      </c>
      <c r="M15" s="121"/>
    </row>
    <row r="16" spans="2:13" x14ac:dyDescent="0.15">
      <c r="B16" s="145"/>
      <c r="C16" s="147"/>
      <c r="D16" s="123"/>
      <c r="E16" s="147"/>
      <c r="F16" s="123"/>
      <c r="G16" s="147"/>
      <c r="H16" s="147"/>
      <c r="I16" s="147"/>
      <c r="J16" s="147"/>
      <c r="K16" s="147"/>
      <c r="M16" s="121"/>
    </row>
    <row r="17" spans="2:13" x14ac:dyDescent="0.15">
      <c r="B17" s="145" t="s">
        <v>238</v>
      </c>
      <c r="C17" s="147"/>
      <c r="D17" s="123"/>
      <c r="E17" s="147"/>
      <c r="F17" s="123"/>
      <c r="G17" s="147"/>
      <c r="H17" s="147"/>
      <c r="I17" s="147">
        <v>448810049</v>
      </c>
      <c r="J17" s="147">
        <v>-448810049</v>
      </c>
      <c r="K17" s="147">
        <v>0</v>
      </c>
      <c r="M17" s="121"/>
    </row>
    <row r="18" spans="2:13" x14ac:dyDescent="0.15">
      <c r="B18" s="145"/>
      <c r="C18" s="147"/>
      <c r="D18" s="123"/>
      <c r="E18" s="147"/>
      <c r="F18" s="123"/>
      <c r="G18" s="147"/>
      <c r="H18" s="147"/>
      <c r="I18" s="147"/>
      <c r="J18" s="147"/>
      <c r="K18" s="147"/>
      <c r="M18" s="121"/>
    </row>
    <row r="19" spans="2:13" x14ac:dyDescent="0.15">
      <c r="B19" s="145" t="s">
        <v>168</v>
      </c>
      <c r="C19" s="147"/>
      <c r="D19" s="123"/>
      <c r="E19" s="147"/>
      <c r="F19" s="123"/>
      <c r="G19" s="147">
        <v>386297380</v>
      </c>
      <c r="H19" s="147"/>
      <c r="I19" s="147"/>
      <c r="J19" s="147"/>
      <c r="K19" s="147">
        <v>386297380</v>
      </c>
      <c r="M19" s="121"/>
    </row>
    <row r="20" spans="2:13" x14ac:dyDescent="0.15">
      <c r="B20" s="145"/>
      <c r="C20" s="147"/>
      <c r="D20" s="123"/>
      <c r="E20" s="147"/>
      <c r="F20" s="123"/>
      <c r="G20" s="147"/>
      <c r="H20" s="147"/>
      <c r="I20" s="147"/>
      <c r="J20" s="147"/>
      <c r="K20" s="147"/>
    </row>
    <row r="21" spans="2:13" x14ac:dyDescent="0.15">
      <c r="B21" s="145" t="s">
        <v>169</v>
      </c>
      <c r="C21" s="147"/>
      <c r="D21" s="123"/>
      <c r="E21" s="147"/>
      <c r="F21" s="123"/>
      <c r="G21" s="147"/>
      <c r="H21" s="147"/>
      <c r="I21" s="147">
        <v>-448810049</v>
      </c>
      <c r="J21" s="147">
        <v>0</v>
      </c>
      <c r="K21" s="147">
        <v>-448810049</v>
      </c>
    </row>
    <row r="22" spans="2:13" x14ac:dyDescent="0.15">
      <c r="B22" s="145"/>
      <c r="C22" s="147"/>
      <c r="D22" s="123"/>
      <c r="E22" s="147"/>
      <c r="F22" s="123"/>
      <c r="G22" s="147"/>
      <c r="H22" s="147"/>
      <c r="I22" s="147"/>
      <c r="J22" s="147"/>
      <c r="K22" s="147"/>
    </row>
    <row r="23" spans="2:13" x14ac:dyDescent="0.15">
      <c r="B23" s="145" t="s">
        <v>20</v>
      </c>
      <c r="C23" s="147"/>
      <c r="D23" s="123"/>
      <c r="E23" s="147"/>
      <c r="F23" s="123">
        <v>21976510</v>
      </c>
      <c r="G23" s="147"/>
      <c r="H23" s="147"/>
      <c r="I23" s="147"/>
      <c r="J23" s="147"/>
      <c r="K23" s="147">
        <v>21976510</v>
      </c>
    </row>
    <row r="24" spans="2:13" x14ac:dyDescent="0.15">
      <c r="B24" s="145"/>
      <c r="C24" s="147"/>
      <c r="D24" s="123"/>
      <c r="E24" s="147"/>
      <c r="F24" s="123"/>
      <c r="G24" s="147"/>
      <c r="H24" s="147"/>
      <c r="I24" s="147"/>
      <c r="J24" s="147"/>
      <c r="K24" s="147"/>
    </row>
    <row r="25" spans="2:13" x14ac:dyDescent="0.15">
      <c r="B25" s="145" t="s">
        <v>22</v>
      </c>
      <c r="C25" s="147"/>
      <c r="D25" s="123"/>
      <c r="E25" s="147"/>
      <c r="F25" s="123"/>
      <c r="G25" s="147"/>
      <c r="H25" s="147"/>
      <c r="I25" s="147"/>
      <c r="J25" s="147">
        <v>417553690</v>
      </c>
      <c r="K25" s="147">
        <v>417553690</v>
      </c>
      <c r="M25" s="121"/>
    </row>
    <row r="26" spans="2:13" x14ac:dyDescent="0.15">
      <c r="B26" s="145"/>
      <c r="C26" s="147"/>
      <c r="D26" s="123"/>
      <c r="E26" s="147"/>
      <c r="F26" s="123"/>
      <c r="G26" s="147"/>
      <c r="H26" s="147"/>
      <c r="I26" s="147"/>
      <c r="J26" s="147"/>
      <c r="K26" s="147"/>
    </row>
    <row r="27" spans="2:13" s="106" customFormat="1" ht="9.75" thickBot="1" x14ac:dyDescent="0.2">
      <c r="B27" s="153" t="str">
        <f>'[1]bienes uso'!C34</f>
        <v>Total general 31/12/2019</v>
      </c>
      <c r="C27" s="154">
        <v>10000000000</v>
      </c>
      <c r="D27" s="154">
        <v>0</v>
      </c>
      <c r="E27" s="154">
        <v>0</v>
      </c>
      <c r="F27" s="154">
        <v>609871175</v>
      </c>
      <c r="G27" s="154">
        <v>2222952601</v>
      </c>
      <c r="H27" s="154">
        <v>-1160980556</v>
      </c>
      <c r="I27" s="154">
        <v>0</v>
      </c>
      <c r="J27" s="154">
        <v>417553690</v>
      </c>
      <c r="K27" s="154">
        <v>12089396910</v>
      </c>
      <c r="M27" s="122"/>
    </row>
    <row r="28" spans="2:13" ht="9.75" thickTop="1" x14ac:dyDescent="0.15">
      <c r="B28" s="145"/>
      <c r="C28" s="156"/>
      <c r="D28" s="123"/>
      <c r="E28" s="147"/>
      <c r="F28" s="123"/>
      <c r="G28" s="156"/>
      <c r="H28" s="147"/>
      <c r="I28" s="147"/>
      <c r="J28" s="147"/>
      <c r="K28" s="156"/>
    </row>
    <row r="29" spans="2:13" ht="9.75" thickBot="1" x14ac:dyDescent="0.2">
      <c r="B29" s="150" t="s">
        <v>404</v>
      </c>
      <c r="C29" s="154">
        <v>10000000000</v>
      </c>
      <c r="D29" s="154">
        <v>0</v>
      </c>
      <c r="E29" s="154">
        <v>0</v>
      </c>
      <c r="F29" s="154">
        <v>587894665.39999998</v>
      </c>
      <c r="G29" s="154">
        <v>1836655221</v>
      </c>
      <c r="H29" s="154">
        <v>-1178622985</v>
      </c>
      <c r="I29" s="154">
        <v>0</v>
      </c>
      <c r="J29" s="154">
        <v>448810049</v>
      </c>
      <c r="K29" s="154">
        <v>11694736950.4</v>
      </c>
    </row>
    <row r="30" spans="2:13" ht="9.75" thickTop="1" x14ac:dyDescent="0.15"/>
    <row r="31" spans="2:13" x14ac:dyDescent="0.15">
      <c r="K31" s="121"/>
    </row>
    <row r="32" spans="2:13" x14ac:dyDescent="0.15">
      <c r="C32" s="105"/>
      <c r="D32" s="157" t="s">
        <v>134</v>
      </c>
    </row>
    <row r="34" spans="7:11" x14ac:dyDescent="0.15">
      <c r="K34" s="121"/>
    </row>
    <row r="36" spans="7:11" x14ac:dyDescent="0.15">
      <c r="G36" s="121"/>
    </row>
    <row r="37" spans="7:11" x14ac:dyDescent="0.15">
      <c r="G37" s="121"/>
    </row>
  </sheetData>
  <mergeCells count="2">
    <mergeCell ref="F8:H8"/>
    <mergeCell ref="I8:J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2"/>
  <sheetViews>
    <sheetView showGridLines="0" topLeftCell="A27" workbookViewId="0">
      <selection activeCell="B13" sqref="B13"/>
    </sheetView>
  </sheetViews>
  <sheetFormatPr baseColWidth="10" defaultRowHeight="12.75" x14ac:dyDescent="0.2"/>
  <cols>
    <col min="1" max="1" width="36.85546875" style="1" customWidth="1"/>
    <col min="2" max="2" width="12.5703125" style="1" customWidth="1"/>
    <col min="3" max="3" width="5.7109375" style="1" customWidth="1"/>
    <col min="4" max="4" width="16" style="1" customWidth="1"/>
    <col min="5" max="5" width="14.7109375" style="1" bestFit="1" customWidth="1"/>
    <col min="6" max="6" width="11.7109375" style="1" customWidth="1"/>
    <col min="7" max="7" width="12.28515625" style="1" bestFit="1" customWidth="1"/>
    <col min="8" max="8" width="13.7109375" style="3" bestFit="1" customWidth="1"/>
    <col min="9" max="9" width="13.85546875" style="3" bestFit="1" customWidth="1"/>
    <col min="10" max="11" width="11.42578125" style="3"/>
    <col min="12" max="257" width="11.42578125" style="1"/>
    <col min="258" max="258" width="36.85546875" style="1" customWidth="1"/>
    <col min="259" max="259" width="19.42578125" style="1" customWidth="1"/>
    <col min="260" max="260" width="16" style="1" customWidth="1"/>
    <col min="261" max="261" width="13.5703125" style="1" customWidth="1"/>
    <col min="262" max="262" width="10.7109375" style="1" customWidth="1"/>
    <col min="263" max="263" width="12.28515625" style="1" bestFit="1" customWidth="1"/>
    <col min="264" max="264" width="13.7109375" style="1" bestFit="1" customWidth="1"/>
    <col min="265" max="513" width="11.42578125" style="1"/>
    <col min="514" max="514" width="36.85546875" style="1" customWidth="1"/>
    <col min="515" max="515" width="19.42578125" style="1" customWidth="1"/>
    <col min="516" max="516" width="16" style="1" customWidth="1"/>
    <col min="517" max="517" width="13.5703125" style="1" customWidth="1"/>
    <col min="518" max="518" width="10.7109375" style="1" customWidth="1"/>
    <col min="519" max="519" width="12.28515625" style="1" bestFit="1" customWidth="1"/>
    <col min="520" max="520" width="13.7109375" style="1" bestFit="1" customWidth="1"/>
    <col min="521" max="769" width="11.42578125" style="1"/>
    <col min="770" max="770" width="36.85546875" style="1" customWidth="1"/>
    <col min="771" max="771" width="19.42578125" style="1" customWidth="1"/>
    <col min="772" max="772" width="16" style="1" customWidth="1"/>
    <col min="773" max="773" width="13.5703125" style="1" customWidth="1"/>
    <col min="774" max="774" width="10.7109375" style="1" customWidth="1"/>
    <col min="775" max="775" width="12.28515625" style="1" bestFit="1" customWidth="1"/>
    <col min="776" max="776" width="13.7109375" style="1" bestFit="1" customWidth="1"/>
    <col min="777" max="1025" width="11.42578125" style="1"/>
    <col min="1026" max="1026" width="36.85546875" style="1" customWidth="1"/>
    <col min="1027" max="1027" width="19.42578125" style="1" customWidth="1"/>
    <col min="1028" max="1028" width="16" style="1" customWidth="1"/>
    <col min="1029" max="1029" width="13.5703125" style="1" customWidth="1"/>
    <col min="1030" max="1030" width="10.7109375" style="1" customWidth="1"/>
    <col min="1031" max="1031" width="12.28515625" style="1" bestFit="1" customWidth="1"/>
    <col min="1032" max="1032" width="13.7109375" style="1" bestFit="1" customWidth="1"/>
    <col min="1033" max="1281" width="11.42578125" style="1"/>
    <col min="1282" max="1282" width="36.85546875" style="1" customWidth="1"/>
    <col min="1283" max="1283" width="19.42578125" style="1" customWidth="1"/>
    <col min="1284" max="1284" width="16" style="1" customWidth="1"/>
    <col min="1285" max="1285" width="13.5703125" style="1" customWidth="1"/>
    <col min="1286" max="1286" width="10.7109375" style="1" customWidth="1"/>
    <col min="1287" max="1287" width="12.28515625" style="1" bestFit="1" customWidth="1"/>
    <col min="1288" max="1288" width="13.7109375" style="1" bestFit="1" customWidth="1"/>
    <col min="1289" max="1537" width="11.42578125" style="1"/>
    <col min="1538" max="1538" width="36.85546875" style="1" customWidth="1"/>
    <col min="1539" max="1539" width="19.42578125" style="1" customWidth="1"/>
    <col min="1540" max="1540" width="16" style="1" customWidth="1"/>
    <col min="1541" max="1541" width="13.5703125" style="1" customWidth="1"/>
    <col min="1542" max="1542" width="10.7109375" style="1" customWidth="1"/>
    <col min="1543" max="1543" width="12.28515625" style="1" bestFit="1" customWidth="1"/>
    <col min="1544" max="1544" width="13.7109375" style="1" bestFit="1" customWidth="1"/>
    <col min="1545" max="1793" width="11.42578125" style="1"/>
    <col min="1794" max="1794" width="36.85546875" style="1" customWidth="1"/>
    <col min="1795" max="1795" width="19.42578125" style="1" customWidth="1"/>
    <col min="1796" max="1796" width="16" style="1" customWidth="1"/>
    <col min="1797" max="1797" width="13.5703125" style="1" customWidth="1"/>
    <col min="1798" max="1798" width="10.7109375" style="1" customWidth="1"/>
    <col min="1799" max="1799" width="12.28515625" style="1" bestFit="1" customWidth="1"/>
    <col min="1800" max="1800" width="13.7109375" style="1" bestFit="1" customWidth="1"/>
    <col min="1801" max="2049" width="11.42578125" style="1"/>
    <col min="2050" max="2050" width="36.85546875" style="1" customWidth="1"/>
    <col min="2051" max="2051" width="19.42578125" style="1" customWidth="1"/>
    <col min="2052" max="2052" width="16" style="1" customWidth="1"/>
    <col min="2053" max="2053" width="13.5703125" style="1" customWidth="1"/>
    <col min="2054" max="2054" width="10.7109375" style="1" customWidth="1"/>
    <col min="2055" max="2055" width="12.28515625" style="1" bestFit="1" customWidth="1"/>
    <col min="2056" max="2056" width="13.7109375" style="1" bestFit="1" customWidth="1"/>
    <col min="2057" max="2305" width="11.42578125" style="1"/>
    <col min="2306" max="2306" width="36.85546875" style="1" customWidth="1"/>
    <col min="2307" max="2307" width="19.42578125" style="1" customWidth="1"/>
    <col min="2308" max="2308" width="16" style="1" customWidth="1"/>
    <col min="2309" max="2309" width="13.5703125" style="1" customWidth="1"/>
    <col min="2310" max="2310" width="10.7109375" style="1" customWidth="1"/>
    <col min="2311" max="2311" width="12.28515625" style="1" bestFit="1" customWidth="1"/>
    <col min="2312" max="2312" width="13.7109375" style="1" bestFit="1" customWidth="1"/>
    <col min="2313" max="2561" width="11.42578125" style="1"/>
    <col min="2562" max="2562" width="36.85546875" style="1" customWidth="1"/>
    <col min="2563" max="2563" width="19.42578125" style="1" customWidth="1"/>
    <col min="2564" max="2564" width="16" style="1" customWidth="1"/>
    <col min="2565" max="2565" width="13.5703125" style="1" customWidth="1"/>
    <col min="2566" max="2566" width="10.7109375" style="1" customWidth="1"/>
    <col min="2567" max="2567" width="12.28515625" style="1" bestFit="1" customWidth="1"/>
    <col min="2568" max="2568" width="13.7109375" style="1" bestFit="1" customWidth="1"/>
    <col min="2569" max="2817" width="11.42578125" style="1"/>
    <col min="2818" max="2818" width="36.85546875" style="1" customWidth="1"/>
    <col min="2819" max="2819" width="19.42578125" style="1" customWidth="1"/>
    <col min="2820" max="2820" width="16" style="1" customWidth="1"/>
    <col min="2821" max="2821" width="13.5703125" style="1" customWidth="1"/>
    <col min="2822" max="2822" width="10.7109375" style="1" customWidth="1"/>
    <col min="2823" max="2823" width="12.28515625" style="1" bestFit="1" customWidth="1"/>
    <col min="2824" max="2824" width="13.7109375" style="1" bestFit="1" customWidth="1"/>
    <col min="2825" max="3073" width="11.42578125" style="1"/>
    <col min="3074" max="3074" width="36.85546875" style="1" customWidth="1"/>
    <col min="3075" max="3075" width="19.42578125" style="1" customWidth="1"/>
    <col min="3076" max="3076" width="16" style="1" customWidth="1"/>
    <col min="3077" max="3077" width="13.5703125" style="1" customWidth="1"/>
    <col min="3078" max="3078" width="10.7109375" style="1" customWidth="1"/>
    <col min="3079" max="3079" width="12.28515625" style="1" bestFit="1" customWidth="1"/>
    <col min="3080" max="3080" width="13.7109375" style="1" bestFit="1" customWidth="1"/>
    <col min="3081" max="3329" width="11.42578125" style="1"/>
    <col min="3330" max="3330" width="36.85546875" style="1" customWidth="1"/>
    <col min="3331" max="3331" width="19.42578125" style="1" customWidth="1"/>
    <col min="3332" max="3332" width="16" style="1" customWidth="1"/>
    <col min="3333" max="3333" width="13.5703125" style="1" customWidth="1"/>
    <col min="3334" max="3334" width="10.7109375" style="1" customWidth="1"/>
    <col min="3335" max="3335" width="12.28515625" style="1" bestFit="1" customWidth="1"/>
    <col min="3336" max="3336" width="13.7109375" style="1" bestFit="1" customWidth="1"/>
    <col min="3337" max="3585" width="11.42578125" style="1"/>
    <col min="3586" max="3586" width="36.85546875" style="1" customWidth="1"/>
    <col min="3587" max="3587" width="19.42578125" style="1" customWidth="1"/>
    <col min="3588" max="3588" width="16" style="1" customWidth="1"/>
    <col min="3589" max="3589" width="13.5703125" style="1" customWidth="1"/>
    <col min="3590" max="3590" width="10.7109375" style="1" customWidth="1"/>
    <col min="3591" max="3591" width="12.28515625" style="1" bestFit="1" customWidth="1"/>
    <col min="3592" max="3592" width="13.7109375" style="1" bestFit="1" customWidth="1"/>
    <col min="3593" max="3841" width="11.42578125" style="1"/>
    <col min="3842" max="3842" width="36.85546875" style="1" customWidth="1"/>
    <col min="3843" max="3843" width="19.42578125" style="1" customWidth="1"/>
    <col min="3844" max="3844" width="16" style="1" customWidth="1"/>
    <col min="3845" max="3845" width="13.5703125" style="1" customWidth="1"/>
    <col min="3846" max="3846" width="10.7109375" style="1" customWidth="1"/>
    <col min="3847" max="3847" width="12.28515625" style="1" bestFit="1" customWidth="1"/>
    <col min="3848" max="3848" width="13.7109375" style="1" bestFit="1" customWidth="1"/>
    <col min="3849" max="4097" width="11.42578125" style="1"/>
    <col min="4098" max="4098" width="36.85546875" style="1" customWidth="1"/>
    <col min="4099" max="4099" width="19.42578125" style="1" customWidth="1"/>
    <col min="4100" max="4100" width="16" style="1" customWidth="1"/>
    <col min="4101" max="4101" width="13.5703125" style="1" customWidth="1"/>
    <col min="4102" max="4102" width="10.7109375" style="1" customWidth="1"/>
    <col min="4103" max="4103" width="12.28515625" style="1" bestFit="1" customWidth="1"/>
    <col min="4104" max="4104" width="13.7109375" style="1" bestFit="1" customWidth="1"/>
    <col min="4105" max="4353" width="11.42578125" style="1"/>
    <col min="4354" max="4354" width="36.85546875" style="1" customWidth="1"/>
    <col min="4355" max="4355" width="19.42578125" style="1" customWidth="1"/>
    <col min="4356" max="4356" width="16" style="1" customWidth="1"/>
    <col min="4357" max="4357" width="13.5703125" style="1" customWidth="1"/>
    <col min="4358" max="4358" width="10.7109375" style="1" customWidth="1"/>
    <col min="4359" max="4359" width="12.28515625" style="1" bestFit="1" customWidth="1"/>
    <col min="4360" max="4360" width="13.7109375" style="1" bestFit="1" customWidth="1"/>
    <col min="4361" max="4609" width="11.42578125" style="1"/>
    <col min="4610" max="4610" width="36.85546875" style="1" customWidth="1"/>
    <col min="4611" max="4611" width="19.42578125" style="1" customWidth="1"/>
    <col min="4612" max="4612" width="16" style="1" customWidth="1"/>
    <col min="4613" max="4613" width="13.5703125" style="1" customWidth="1"/>
    <col min="4614" max="4614" width="10.7109375" style="1" customWidth="1"/>
    <col min="4615" max="4615" width="12.28515625" style="1" bestFit="1" customWidth="1"/>
    <col min="4616" max="4616" width="13.7109375" style="1" bestFit="1" customWidth="1"/>
    <col min="4617" max="4865" width="11.42578125" style="1"/>
    <col min="4866" max="4866" width="36.85546875" style="1" customWidth="1"/>
    <col min="4867" max="4867" width="19.42578125" style="1" customWidth="1"/>
    <col min="4868" max="4868" width="16" style="1" customWidth="1"/>
    <col min="4869" max="4869" width="13.5703125" style="1" customWidth="1"/>
    <col min="4870" max="4870" width="10.7109375" style="1" customWidth="1"/>
    <col min="4871" max="4871" width="12.28515625" style="1" bestFit="1" customWidth="1"/>
    <col min="4872" max="4872" width="13.7109375" style="1" bestFit="1" customWidth="1"/>
    <col min="4873" max="5121" width="11.42578125" style="1"/>
    <col min="5122" max="5122" width="36.85546875" style="1" customWidth="1"/>
    <col min="5123" max="5123" width="19.42578125" style="1" customWidth="1"/>
    <col min="5124" max="5124" width="16" style="1" customWidth="1"/>
    <col min="5125" max="5125" width="13.5703125" style="1" customWidth="1"/>
    <col min="5126" max="5126" width="10.7109375" style="1" customWidth="1"/>
    <col min="5127" max="5127" width="12.28515625" style="1" bestFit="1" customWidth="1"/>
    <col min="5128" max="5128" width="13.7109375" style="1" bestFit="1" customWidth="1"/>
    <col min="5129" max="5377" width="11.42578125" style="1"/>
    <col min="5378" max="5378" width="36.85546875" style="1" customWidth="1"/>
    <col min="5379" max="5379" width="19.42578125" style="1" customWidth="1"/>
    <col min="5380" max="5380" width="16" style="1" customWidth="1"/>
    <col min="5381" max="5381" width="13.5703125" style="1" customWidth="1"/>
    <col min="5382" max="5382" width="10.7109375" style="1" customWidth="1"/>
    <col min="5383" max="5383" width="12.28515625" style="1" bestFit="1" customWidth="1"/>
    <col min="5384" max="5384" width="13.7109375" style="1" bestFit="1" customWidth="1"/>
    <col min="5385" max="5633" width="11.42578125" style="1"/>
    <col min="5634" max="5634" width="36.85546875" style="1" customWidth="1"/>
    <col min="5635" max="5635" width="19.42578125" style="1" customWidth="1"/>
    <col min="5636" max="5636" width="16" style="1" customWidth="1"/>
    <col min="5637" max="5637" width="13.5703125" style="1" customWidth="1"/>
    <col min="5638" max="5638" width="10.7109375" style="1" customWidth="1"/>
    <col min="5639" max="5639" width="12.28515625" style="1" bestFit="1" customWidth="1"/>
    <col min="5640" max="5640" width="13.7109375" style="1" bestFit="1" customWidth="1"/>
    <col min="5641" max="5889" width="11.42578125" style="1"/>
    <col min="5890" max="5890" width="36.85546875" style="1" customWidth="1"/>
    <col min="5891" max="5891" width="19.42578125" style="1" customWidth="1"/>
    <col min="5892" max="5892" width="16" style="1" customWidth="1"/>
    <col min="5893" max="5893" width="13.5703125" style="1" customWidth="1"/>
    <col min="5894" max="5894" width="10.7109375" style="1" customWidth="1"/>
    <col min="5895" max="5895" width="12.28515625" style="1" bestFit="1" customWidth="1"/>
    <col min="5896" max="5896" width="13.7109375" style="1" bestFit="1" customWidth="1"/>
    <col min="5897" max="6145" width="11.42578125" style="1"/>
    <col min="6146" max="6146" width="36.85546875" style="1" customWidth="1"/>
    <col min="6147" max="6147" width="19.42578125" style="1" customWidth="1"/>
    <col min="6148" max="6148" width="16" style="1" customWidth="1"/>
    <col min="6149" max="6149" width="13.5703125" style="1" customWidth="1"/>
    <col min="6150" max="6150" width="10.7109375" style="1" customWidth="1"/>
    <col min="6151" max="6151" width="12.28515625" style="1" bestFit="1" customWidth="1"/>
    <col min="6152" max="6152" width="13.7109375" style="1" bestFit="1" customWidth="1"/>
    <col min="6153" max="6401" width="11.42578125" style="1"/>
    <col min="6402" max="6402" width="36.85546875" style="1" customWidth="1"/>
    <col min="6403" max="6403" width="19.42578125" style="1" customWidth="1"/>
    <col min="6404" max="6404" width="16" style="1" customWidth="1"/>
    <col min="6405" max="6405" width="13.5703125" style="1" customWidth="1"/>
    <col min="6406" max="6406" width="10.7109375" style="1" customWidth="1"/>
    <col min="6407" max="6407" width="12.28515625" style="1" bestFit="1" customWidth="1"/>
    <col min="6408" max="6408" width="13.7109375" style="1" bestFit="1" customWidth="1"/>
    <col min="6409" max="6657" width="11.42578125" style="1"/>
    <col min="6658" max="6658" width="36.85546875" style="1" customWidth="1"/>
    <col min="6659" max="6659" width="19.42578125" style="1" customWidth="1"/>
    <col min="6660" max="6660" width="16" style="1" customWidth="1"/>
    <col min="6661" max="6661" width="13.5703125" style="1" customWidth="1"/>
    <col min="6662" max="6662" width="10.7109375" style="1" customWidth="1"/>
    <col min="6663" max="6663" width="12.28515625" style="1" bestFit="1" customWidth="1"/>
    <col min="6664" max="6664" width="13.7109375" style="1" bestFit="1" customWidth="1"/>
    <col min="6665" max="6913" width="11.42578125" style="1"/>
    <col min="6914" max="6914" width="36.85546875" style="1" customWidth="1"/>
    <col min="6915" max="6915" width="19.42578125" style="1" customWidth="1"/>
    <col min="6916" max="6916" width="16" style="1" customWidth="1"/>
    <col min="6917" max="6917" width="13.5703125" style="1" customWidth="1"/>
    <col min="6918" max="6918" width="10.7109375" style="1" customWidth="1"/>
    <col min="6919" max="6919" width="12.28515625" style="1" bestFit="1" customWidth="1"/>
    <col min="6920" max="6920" width="13.7109375" style="1" bestFit="1" customWidth="1"/>
    <col min="6921" max="7169" width="11.42578125" style="1"/>
    <col min="7170" max="7170" width="36.85546875" style="1" customWidth="1"/>
    <col min="7171" max="7171" width="19.42578125" style="1" customWidth="1"/>
    <col min="7172" max="7172" width="16" style="1" customWidth="1"/>
    <col min="7173" max="7173" width="13.5703125" style="1" customWidth="1"/>
    <col min="7174" max="7174" width="10.7109375" style="1" customWidth="1"/>
    <col min="7175" max="7175" width="12.28515625" style="1" bestFit="1" customWidth="1"/>
    <col min="7176" max="7176" width="13.7109375" style="1" bestFit="1" customWidth="1"/>
    <col min="7177" max="7425" width="11.42578125" style="1"/>
    <col min="7426" max="7426" width="36.85546875" style="1" customWidth="1"/>
    <col min="7427" max="7427" width="19.42578125" style="1" customWidth="1"/>
    <col min="7428" max="7428" width="16" style="1" customWidth="1"/>
    <col min="7429" max="7429" width="13.5703125" style="1" customWidth="1"/>
    <col min="7430" max="7430" width="10.7109375" style="1" customWidth="1"/>
    <col min="7431" max="7431" width="12.28515625" style="1" bestFit="1" customWidth="1"/>
    <col min="7432" max="7432" width="13.7109375" style="1" bestFit="1" customWidth="1"/>
    <col min="7433" max="7681" width="11.42578125" style="1"/>
    <col min="7682" max="7682" width="36.85546875" style="1" customWidth="1"/>
    <col min="7683" max="7683" width="19.42578125" style="1" customWidth="1"/>
    <col min="7684" max="7684" width="16" style="1" customWidth="1"/>
    <col min="7685" max="7685" width="13.5703125" style="1" customWidth="1"/>
    <col min="7686" max="7686" width="10.7109375" style="1" customWidth="1"/>
    <col min="7687" max="7687" width="12.28515625" style="1" bestFit="1" customWidth="1"/>
    <col min="7688" max="7688" width="13.7109375" style="1" bestFit="1" customWidth="1"/>
    <col min="7689" max="7937" width="11.42578125" style="1"/>
    <col min="7938" max="7938" width="36.85546875" style="1" customWidth="1"/>
    <col min="7939" max="7939" width="19.42578125" style="1" customWidth="1"/>
    <col min="7940" max="7940" width="16" style="1" customWidth="1"/>
    <col min="7941" max="7941" width="13.5703125" style="1" customWidth="1"/>
    <col min="7942" max="7942" width="10.7109375" style="1" customWidth="1"/>
    <col min="7943" max="7943" width="12.28515625" style="1" bestFit="1" customWidth="1"/>
    <col min="7944" max="7944" width="13.7109375" style="1" bestFit="1" customWidth="1"/>
    <col min="7945" max="8193" width="11.42578125" style="1"/>
    <col min="8194" max="8194" width="36.85546875" style="1" customWidth="1"/>
    <col min="8195" max="8195" width="19.42578125" style="1" customWidth="1"/>
    <col min="8196" max="8196" width="16" style="1" customWidth="1"/>
    <col min="8197" max="8197" width="13.5703125" style="1" customWidth="1"/>
    <col min="8198" max="8198" width="10.7109375" style="1" customWidth="1"/>
    <col min="8199" max="8199" width="12.28515625" style="1" bestFit="1" customWidth="1"/>
    <col min="8200" max="8200" width="13.7109375" style="1" bestFit="1" customWidth="1"/>
    <col min="8201" max="8449" width="11.42578125" style="1"/>
    <col min="8450" max="8450" width="36.85546875" style="1" customWidth="1"/>
    <col min="8451" max="8451" width="19.42578125" style="1" customWidth="1"/>
    <col min="8452" max="8452" width="16" style="1" customWidth="1"/>
    <col min="8453" max="8453" width="13.5703125" style="1" customWidth="1"/>
    <col min="8454" max="8454" width="10.7109375" style="1" customWidth="1"/>
    <col min="8455" max="8455" width="12.28515625" style="1" bestFit="1" customWidth="1"/>
    <col min="8456" max="8456" width="13.7109375" style="1" bestFit="1" customWidth="1"/>
    <col min="8457" max="8705" width="11.42578125" style="1"/>
    <col min="8706" max="8706" width="36.85546875" style="1" customWidth="1"/>
    <col min="8707" max="8707" width="19.42578125" style="1" customWidth="1"/>
    <col min="8708" max="8708" width="16" style="1" customWidth="1"/>
    <col min="8709" max="8709" width="13.5703125" style="1" customWidth="1"/>
    <col min="8710" max="8710" width="10.7109375" style="1" customWidth="1"/>
    <col min="8711" max="8711" width="12.28515625" style="1" bestFit="1" customWidth="1"/>
    <col min="8712" max="8712" width="13.7109375" style="1" bestFit="1" customWidth="1"/>
    <col min="8713" max="8961" width="11.42578125" style="1"/>
    <col min="8962" max="8962" width="36.85546875" style="1" customWidth="1"/>
    <col min="8963" max="8963" width="19.42578125" style="1" customWidth="1"/>
    <col min="8964" max="8964" width="16" style="1" customWidth="1"/>
    <col min="8965" max="8965" width="13.5703125" style="1" customWidth="1"/>
    <col min="8966" max="8966" width="10.7109375" style="1" customWidth="1"/>
    <col min="8967" max="8967" width="12.28515625" style="1" bestFit="1" customWidth="1"/>
    <col min="8968" max="8968" width="13.7109375" style="1" bestFit="1" customWidth="1"/>
    <col min="8969" max="9217" width="11.42578125" style="1"/>
    <col min="9218" max="9218" width="36.85546875" style="1" customWidth="1"/>
    <col min="9219" max="9219" width="19.42578125" style="1" customWidth="1"/>
    <col min="9220" max="9220" width="16" style="1" customWidth="1"/>
    <col min="9221" max="9221" width="13.5703125" style="1" customWidth="1"/>
    <col min="9222" max="9222" width="10.7109375" style="1" customWidth="1"/>
    <col min="9223" max="9223" width="12.28515625" style="1" bestFit="1" customWidth="1"/>
    <col min="9224" max="9224" width="13.7109375" style="1" bestFit="1" customWidth="1"/>
    <col min="9225" max="9473" width="11.42578125" style="1"/>
    <col min="9474" max="9474" width="36.85546875" style="1" customWidth="1"/>
    <col min="9475" max="9475" width="19.42578125" style="1" customWidth="1"/>
    <col min="9476" max="9476" width="16" style="1" customWidth="1"/>
    <col min="9477" max="9477" width="13.5703125" style="1" customWidth="1"/>
    <col min="9478" max="9478" width="10.7109375" style="1" customWidth="1"/>
    <col min="9479" max="9479" width="12.28515625" style="1" bestFit="1" customWidth="1"/>
    <col min="9480" max="9480" width="13.7109375" style="1" bestFit="1" customWidth="1"/>
    <col min="9481" max="9729" width="11.42578125" style="1"/>
    <col min="9730" max="9730" width="36.85546875" style="1" customWidth="1"/>
    <col min="9731" max="9731" width="19.42578125" style="1" customWidth="1"/>
    <col min="9732" max="9732" width="16" style="1" customWidth="1"/>
    <col min="9733" max="9733" width="13.5703125" style="1" customWidth="1"/>
    <col min="9734" max="9734" width="10.7109375" style="1" customWidth="1"/>
    <col min="9735" max="9735" width="12.28515625" style="1" bestFit="1" customWidth="1"/>
    <col min="9736" max="9736" width="13.7109375" style="1" bestFit="1" customWidth="1"/>
    <col min="9737" max="9985" width="11.42578125" style="1"/>
    <col min="9986" max="9986" width="36.85546875" style="1" customWidth="1"/>
    <col min="9987" max="9987" width="19.42578125" style="1" customWidth="1"/>
    <col min="9988" max="9988" width="16" style="1" customWidth="1"/>
    <col min="9989" max="9989" width="13.5703125" style="1" customWidth="1"/>
    <col min="9990" max="9990" width="10.7109375" style="1" customWidth="1"/>
    <col min="9991" max="9991" width="12.28515625" style="1" bestFit="1" customWidth="1"/>
    <col min="9992" max="9992" width="13.7109375" style="1" bestFit="1" customWidth="1"/>
    <col min="9993" max="10241" width="11.42578125" style="1"/>
    <col min="10242" max="10242" width="36.85546875" style="1" customWidth="1"/>
    <col min="10243" max="10243" width="19.42578125" style="1" customWidth="1"/>
    <col min="10244" max="10244" width="16" style="1" customWidth="1"/>
    <col min="10245" max="10245" width="13.5703125" style="1" customWidth="1"/>
    <col min="10246" max="10246" width="10.7109375" style="1" customWidth="1"/>
    <col min="10247" max="10247" width="12.28515625" style="1" bestFit="1" customWidth="1"/>
    <col min="10248" max="10248" width="13.7109375" style="1" bestFit="1" customWidth="1"/>
    <col min="10249" max="10497" width="11.42578125" style="1"/>
    <col min="10498" max="10498" width="36.85546875" style="1" customWidth="1"/>
    <col min="10499" max="10499" width="19.42578125" style="1" customWidth="1"/>
    <col min="10500" max="10500" width="16" style="1" customWidth="1"/>
    <col min="10501" max="10501" width="13.5703125" style="1" customWidth="1"/>
    <col min="10502" max="10502" width="10.7109375" style="1" customWidth="1"/>
    <col min="10503" max="10503" width="12.28515625" style="1" bestFit="1" customWidth="1"/>
    <col min="10504" max="10504" width="13.7109375" style="1" bestFit="1" customWidth="1"/>
    <col min="10505" max="10753" width="11.42578125" style="1"/>
    <col min="10754" max="10754" width="36.85546875" style="1" customWidth="1"/>
    <col min="10755" max="10755" width="19.42578125" style="1" customWidth="1"/>
    <col min="10756" max="10756" width="16" style="1" customWidth="1"/>
    <col min="10757" max="10757" width="13.5703125" style="1" customWidth="1"/>
    <col min="10758" max="10758" width="10.7109375" style="1" customWidth="1"/>
    <col min="10759" max="10759" width="12.28515625" style="1" bestFit="1" customWidth="1"/>
    <col min="10760" max="10760" width="13.7109375" style="1" bestFit="1" customWidth="1"/>
    <col min="10761" max="11009" width="11.42578125" style="1"/>
    <col min="11010" max="11010" width="36.85546875" style="1" customWidth="1"/>
    <col min="11011" max="11011" width="19.42578125" style="1" customWidth="1"/>
    <col min="11012" max="11012" width="16" style="1" customWidth="1"/>
    <col min="11013" max="11013" width="13.5703125" style="1" customWidth="1"/>
    <col min="11014" max="11014" width="10.7109375" style="1" customWidth="1"/>
    <col min="11015" max="11015" width="12.28515625" style="1" bestFit="1" customWidth="1"/>
    <col min="11016" max="11016" width="13.7109375" style="1" bestFit="1" customWidth="1"/>
    <col min="11017" max="11265" width="11.42578125" style="1"/>
    <col min="11266" max="11266" width="36.85546875" style="1" customWidth="1"/>
    <col min="11267" max="11267" width="19.42578125" style="1" customWidth="1"/>
    <col min="11268" max="11268" width="16" style="1" customWidth="1"/>
    <col min="11269" max="11269" width="13.5703125" style="1" customWidth="1"/>
    <col min="11270" max="11270" width="10.7109375" style="1" customWidth="1"/>
    <col min="11271" max="11271" width="12.28515625" style="1" bestFit="1" customWidth="1"/>
    <col min="11272" max="11272" width="13.7109375" style="1" bestFit="1" customWidth="1"/>
    <col min="11273" max="11521" width="11.42578125" style="1"/>
    <col min="11522" max="11522" width="36.85546875" style="1" customWidth="1"/>
    <col min="11523" max="11523" width="19.42578125" style="1" customWidth="1"/>
    <col min="11524" max="11524" width="16" style="1" customWidth="1"/>
    <col min="11525" max="11525" width="13.5703125" style="1" customWidth="1"/>
    <col min="11526" max="11526" width="10.7109375" style="1" customWidth="1"/>
    <col min="11527" max="11527" width="12.28515625" style="1" bestFit="1" customWidth="1"/>
    <col min="11528" max="11528" width="13.7109375" style="1" bestFit="1" customWidth="1"/>
    <col min="11529" max="11777" width="11.42578125" style="1"/>
    <col min="11778" max="11778" width="36.85546875" style="1" customWidth="1"/>
    <col min="11779" max="11779" width="19.42578125" style="1" customWidth="1"/>
    <col min="11780" max="11780" width="16" style="1" customWidth="1"/>
    <col min="11781" max="11781" width="13.5703125" style="1" customWidth="1"/>
    <col min="11782" max="11782" width="10.7109375" style="1" customWidth="1"/>
    <col min="11783" max="11783" width="12.28515625" style="1" bestFit="1" customWidth="1"/>
    <col min="11784" max="11784" width="13.7109375" style="1" bestFit="1" customWidth="1"/>
    <col min="11785" max="12033" width="11.42578125" style="1"/>
    <col min="12034" max="12034" width="36.85546875" style="1" customWidth="1"/>
    <col min="12035" max="12035" width="19.42578125" style="1" customWidth="1"/>
    <col min="12036" max="12036" width="16" style="1" customWidth="1"/>
    <col min="12037" max="12037" width="13.5703125" style="1" customWidth="1"/>
    <col min="12038" max="12038" width="10.7109375" style="1" customWidth="1"/>
    <col min="12039" max="12039" width="12.28515625" style="1" bestFit="1" customWidth="1"/>
    <col min="12040" max="12040" width="13.7109375" style="1" bestFit="1" customWidth="1"/>
    <col min="12041" max="12289" width="11.42578125" style="1"/>
    <col min="12290" max="12290" width="36.85546875" style="1" customWidth="1"/>
    <col min="12291" max="12291" width="19.42578125" style="1" customWidth="1"/>
    <col min="12292" max="12292" width="16" style="1" customWidth="1"/>
    <col min="12293" max="12293" width="13.5703125" style="1" customWidth="1"/>
    <col min="12294" max="12294" width="10.7109375" style="1" customWidth="1"/>
    <col min="12295" max="12295" width="12.28515625" style="1" bestFit="1" customWidth="1"/>
    <col min="12296" max="12296" width="13.7109375" style="1" bestFit="1" customWidth="1"/>
    <col min="12297" max="12545" width="11.42578125" style="1"/>
    <col min="12546" max="12546" width="36.85546875" style="1" customWidth="1"/>
    <col min="12547" max="12547" width="19.42578125" style="1" customWidth="1"/>
    <col min="12548" max="12548" width="16" style="1" customWidth="1"/>
    <col min="12549" max="12549" width="13.5703125" style="1" customWidth="1"/>
    <col min="12550" max="12550" width="10.7109375" style="1" customWidth="1"/>
    <col min="12551" max="12551" width="12.28515625" style="1" bestFit="1" customWidth="1"/>
    <col min="12552" max="12552" width="13.7109375" style="1" bestFit="1" customWidth="1"/>
    <col min="12553" max="12801" width="11.42578125" style="1"/>
    <col min="12802" max="12802" width="36.85546875" style="1" customWidth="1"/>
    <col min="12803" max="12803" width="19.42578125" style="1" customWidth="1"/>
    <col min="12804" max="12804" width="16" style="1" customWidth="1"/>
    <col min="12805" max="12805" width="13.5703125" style="1" customWidth="1"/>
    <col min="12806" max="12806" width="10.7109375" style="1" customWidth="1"/>
    <col min="12807" max="12807" width="12.28515625" style="1" bestFit="1" customWidth="1"/>
    <col min="12808" max="12808" width="13.7109375" style="1" bestFit="1" customWidth="1"/>
    <col min="12809" max="13057" width="11.42578125" style="1"/>
    <col min="13058" max="13058" width="36.85546875" style="1" customWidth="1"/>
    <col min="13059" max="13059" width="19.42578125" style="1" customWidth="1"/>
    <col min="13060" max="13060" width="16" style="1" customWidth="1"/>
    <col min="13061" max="13061" width="13.5703125" style="1" customWidth="1"/>
    <col min="13062" max="13062" width="10.7109375" style="1" customWidth="1"/>
    <col min="13063" max="13063" width="12.28515625" style="1" bestFit="1" customWidth="1"/>
    <col min="13064" max="13064" width="13.7109375" style="1" bestFit="1" customWidth="1"/>
    <col min="13065" max="13313" width="11.42578125" style="1"/>
    <col min="13314" max="13314" width="36.85546875" style="1" customWidth="1"/>
    <col min="13315" max="13315" width="19.42578125" style="1" customWidth="1"/>
    <col min="13316" max="13316" width="16" style="1" customWidth="1"/>
    <col min="13317" max="13317" width="13.5703125" style="1" customWidth="1"/>
    <col min="13318" max="13318" width="10.7109375" style="1" customWidth="1"/>
    <col min="13319" max="13319" width="12.28515625" style="1" bestFit="1" customWidth="1"/>
    <col min="13320" max="13320" width="13.7109375" style="1" bestFit="1" customWidth="1"/>
    <col min="13321" max="13569" width="11.42578125" style="1"/>
    <col min="13570" max="13570" width="36.85546875" style="1" customWidth="1"/>
    <col min="13571" max="13571" width="19.42578125" style="1" customWidth="1"/>
    <col min="13572" max="13572" width="16" style="1" customWidth="1"/>
    <col min="13573" max="13573" width="13.5703125" style="1" customWidth="1"/>
    <col min="13574" max="13574" width="10.7109375" style="1" customWidth="1"/>
    <col min="13575" max="13575" width="12.28515625" style="1" bestFit="1" customWidth="1"/>
    <col min="13576" max="13576" width="13.7109375" style="1" bestFit="1" customWidth="1"/>
    <col min="13577" max="13825" width="11.42578125" style="1"/>
    <col min="13826" max="13826" width="36.85546875" style="1" customWidth="1"/>
    <col min="13827" max="13827" width="19.42578125" style="1" customWidth="1"/>
    <col min="13828" max="13828" width="16" style="1" customWidth="1"/>
    <col min="13829" max="13829" width="13.5703125" style="1" customWidth="1"/>
    <col min="13830" max="13830" width="10.7109375" style="1" customWidth="1"/>
    <col min="13831" max="13831" width="12.28515625" style="1" bestFit="1" customWidth="1"/>
    <col min="13832" max="13832" width="13.7109375" style="1" bestFit="1" customWidth="1"/>
    <col min="13833" max="14081" width="11.42578125" style="1"/>
    <col min="14082" max="14082" width="36.85546875" style="1" customWidth="1"/>
    <col min="14083" max="14083" width="19.42578125" style="1" customWidth="1"/>
    <col min="14084" max="14084" width="16" style="1" customWidth="1"/>
    <col min="14085" max="14085" width="13.5703125" style="1" customWidth="1"/>
    <col min="14086" max="14086" width="10.7109375" style="1" customWidth="1"/>
    <col min="14087" max="14087" width="12.28515625" style="1" bestFit="1" customWidth="1"/>
    <col min="14088" max="14088" width="13.7109375" style="1" bestFit="1" customWidth="1"/>
    <col min="14089" max="14337" width="11.42578125" style="1"/>
    <col min="14338" max="14338" width="36.85546875" style="1" customWidth="1"/>
    <col min="14339" max="14339" width="19.42578125" style="1" customWidth="1"/>
    <col min="14340" max="14340" width="16" style="1" customWidth="1"/>
    <col min="14341" max="14341" width="13.5703125" style="1" customWidth="1"/>
    <col min="14342" max="14342" width="10.7109375" style="1" customWidth="1"/>
    <col min="14343" max="14343" width="12.28515625" style="1" bestFit="1" customWidth="1"/>
    <col min="14344" max="14344" width="13.7109375" style="1" bestFit="1" customWidth="1"/>
    <col min="14345" max="14593" width="11.42578125" style="1"/>
    <col min="14594" max="14594" width="36.85546875" style="1" customWidth="1"/>
    <col min="14595" max="14595" width="19.42578125" style="1" customWidth="1"/>
    <col min="14596" max="14596" width="16" style="1" customWidth="1"/>
    <col min="14597" max="14597" width="13.5703125" style="1" customWidth="1"/>
    <col min="14598" max="14598" width="10.7109375" style="1" customWidth="1"/>
    <col min="14599" max="14599" width="12.28515625" style="1" bestFit="1" customWidth="1"/>
    <col min="14600" max="14600" width="13.7109375" style="1" bestFit="1" customWidth="1"/>
    <col min="14601" max="14849" width="11.42578125" style="1"/>
    <col min="14850" max="14850" width="36.85546875" style="1" customWidth="1"/>
    <col min="14851" max="14851" width="19.42578125" style="1" customWidth="1"/>
    <col min="14852" max="14852" width="16" style="1" customWidth="1"/>
    <col min="14853" max="14853" width="13.5703125" style="1" customWidth="1"/>
    <col min="14854" max="14854" width="10.7109375" style="1" customWidth="1"/>
    <col min="14855" max="14855" width="12.28515625" style="1" bestFit="1" customWidth="1"/>
    <col min="14856" max="14856" width="13.7109375" style="1" bestFit="1" customWidth="1"/>
    <col min="14857" max="15105" width="11.42578125" style="1"/>
    <col min="15106" max="15106" width="36.85546875" style="1" customWidth="1"/>
    <col min="15107" max="15107" width="19.42578125" style="1" customWidth="1"/>
    <col min="15108" max="15108" width="16" style="1" customWidth="1"/>
    <col min="15109" max="15109" width="13.5703125" style="1" customWidth="1"/>
    <col min="15110" max="15110" width="10.7109375" style="1" customWidth="1"/>
    <col min="15111" max="15111" width="12.28515625" style="1" bestFit="1" customWidth="1"/>
    <col min="15112" max="15112" width="13.7109375" style="1" bestFit="1" customWidth="1"/>
    <col min="15113" max="15361" width="11.42578125" style="1"/>
    <col min="15362" max="15362" width="36.85546875" style="1" customWidth="1"/>
    <col min="15363" max="15363" width="19.42578125" style="1" customWidth="1"/>
    <col min="15364" max="15364" width="16" style="1" customWidth="1"/>
    <col min="15365" max="15365" width="13.5703125" style="1" customWidth="1"/>
    <col min="15366" max="15366" width="10.7109375" style="1" customWidth="1"/>
    <col min="15367" max="15367" width="12.28515625" style="1" bestFit="1" customWidth="1"/>
    <col min="15368" max="15368" width="13.7109375" style="1" bestFit="1" customWidth="1"/>
    <col min="15369" max="15617" width="11.42578125" style="1"/>
    <col min="15618" max="15618" width="36.85546875" style="1" customWidth="1"/>
    <col min="15619" max="15619" width="19.42578125" style="1" customWidth="1"/>
    <col min="15620" max="15620" width="16" style="1" customWidth="1"/>
    <col min="15621" max="15621" width="13.5703125" style="1" customWidth="1"/>
    <col min="15622" max="15622" width="10.7109375" style="1" customWidth="1"/>
    <col min="15623" max="15623" width="12.28515625" style="1" bestFit="1" customWidth="1"/>
    <col min="15624" max="15624" width="13.7109375" style="1" bestFit="1" customWidth="1"/>
    <col min="15625" max="15873" width="11.42578125" style="1"/>
    <col min="15874" max="15874" width="36.85546875" style="1" customWidth="1"/>
    <col min="15875" max="15875" width="19.42578125" style="1" customWidth="1"/>
    <col min="15876" max="15876" width="16" style="1" customWidth="1"/>
    <col min="15877" max="15877" width="13.5703125" style="1" customWidth="1"/>
    <col min="15878" max="15878" width="10.7109375" style="1" customWidth="1"/>
    <col min="15879" max="15879" width="12.28515625" style="1" bestFit="1" customWidth="1"/>
    <col min="15880" max="15880" width="13.7109375" style="1" bestFit="1" customWidth="1"/>
    <col min="15881" max="16129" width="11.42578125" style="1"/>
    <col min="16130" max="16130" width="36.85546875" style="1" customWidth="1"/>
    <col min="16131" max="16131" width="19.42578125" style="1" customWidth="1"/>
    <col min="16132" max="16132" width="16" style="1" customWidth="1"/>
    <col min="16133" max="16133" width="13.5703125" style="1" customWidth="1"/>
    <col min="16134" max="16134" width="10.7109375" style="1" customWidth="1"/>
    <col min="16135" max="16135" width="12.28515625" style="1" bestFit="1" customWidth="1"/>
    <col min="16136" max="16136" width="13.7109375" style="1" bestFit="1" customWidth="1"/>
    <col min="16137" max="16384" width="11.42578125" style="1"/>
  </cols>
  <sheetData>
    <row r="2" spans="1:7" ht="12.75" customHeight="1" x14ac:dyDescent="0.2">
      <c r="A2" s="231"/>
      <c r="C2" s="230"/>
      <c r="D2" s="230"/>
      <c r="E2" s="230"/>
      <c r="F2" s="230"/>
    </row>
    <row r="3" spans="1:7" x14ac:dyDescent="0.2">
      <c r="A3" s="1" t="s">
        <v>406</v>
      </c>
      <c r="B3" s="232"/>
      <c r="C3" s="232"/>
      <c r="D3" s="233"/>
      <c r="E3" s="233"/>
      <c r="F3" s="133"/>
    </row>
    <row r="4" spans="1:7" x14ac:dyDescent="0.2">
      <c r="B4" s="271" t="s">
        <v>152</v>
      </c>
      <c r="C4" s="234"/>
      <c r="D4" s="233"/>
      <c r="E4" s="233"/>
      <c r="F4" s="136"/>
    </row>
    <row r="5" spans="1:7" x14ac:dyDescent="0.2">
      <c r="B5" s="235" t="s">
        <v>402</v>
      </c>
      <c r="E5" s="233"/>
      <c r="F5" s="133"/>
    </row>
    <row r="6" spans="1:7" x14ac:dyDescent="0.2">
      <c r="B6" s="235" t="s">
        <v>232</v>
      </c>
      <c r="E6" s="233"/>
      <c r="F6" s="133"/>
    </row>
    <row r="8" spans="1:7" s="3" customFormat="1" x14ac:dyDescent="0.2">
      <c r="A8" s="4"/>
      <c r="B8" s="4"/>
      <c r="C8" s="5"/>
      <c r="D8" s="246"/>
      <c r="E8" s="246"/>
      <c r="F8" s="1"/>
      <c r="G8" s="1"/>
    </row>
    <row r="9" spans="1:7" s="3" customFormat="1" x14ac:dyDescent="0.2">
      <c r="A9" s="5" t="s">
        <v>13</v>
      </c>
      <c r="B9" s="5"/>
      <c r="C9" s="5"/>
      <c r="D9" s="6" t="s">
        <v>399</v>
      </c>
      <c r="E9" s="6" t="s">
        <v>405</v>
      </c>
      <c r="F9" s="1"/>
      <c r="G9" s="1"/>
    </row>
    <row r="10" spans="1:7" s="3" customFormat="1" x14ac:dyDescent="0.2">
      <c r="A10" s="5"/>
      <c r="B10" s="5"/>
      <c r="C10" s="5"/>
      <c r="D10" s="2"/>
      <c r="E10" s="2"/>
      <c r="F10" s="1"/>
      <c r="G10" s="1"/>
    </row>
    <row r="11" spans="1:7" s="3" customFormat="1" x14ac:dyDescent="0.2">
      <c r="A11" s="1"/>
      <c r="B11" s="1"/>
      <c r="C11" s="1"/>
      <c r="D11" s="219"/>
      <c r="E11" s="219"/>
      <c r="F11" s="1"/>
      <c r="G11" s="1"/>
    </row>
    <row r="12" spans="1:7" s="3" customFormat="1" x14ac:dyDescent="0.2">
      <c r="A12" s="1" t="s">
        <v>220</v>
      </c>
      <c r="B12" s="1"/>
      <c r="C12" s="1"/>
      <c r="D12" s="219">
        <v>31802288750</v>
      </c>
      <c r="E12" s="219">
        <v>30661487798</v>
      </c>
      <c r="F12" s="1"/>
      <c r="G12" s="7"/>
    </row>
    <row r="13" spans="1:7" s="3" customFormat="1" x14ac:dyDescent="0.2">
      <c r="A13" s="1" t="s">
        <v>233</v>
      </c>
      <c r="B13" s="1"/>
      <c r="C13" s="1"/>
      <c r="D13" s="219">
        <v>-33486013308.400002</v>
      </c>
      <c r="E13" s="219">
        <v>-27980222419</v>
      </c>
      <c r="F13" s="1"/>
      <c r="G13" s="1"/>
    </row>
    <row r="14" spans="1:7" s="3" customFormat="1" x14ac:dyDescent="0.2">
      <c r="A14" s="1" t="s">
        <v>12</v>
      </c>
      <c r="B14" s="1"/>
      <c r="C14" s="1"/>
      <c r="D14" s="219">
        <v>191654204</v>
      </c>
      <c r="E14" s="219">
        <v>104205228</v>
      </c>
      <c r="F14" s="1"/>
      <c r="G14" s="7"/>
    </row>
    <row r="15" spans="1:7" s="3" customFormat="1" x14ac:dyDescent="0.2">
      <c r="B15" s="5"/>
      <c r="C15" s="5"/>
      <c r="D15" s="220"/>
      <c r="E15" s="220"/>
      <c r="F15" s="1"/>
      <c r="G15" s="1"/>
    </row>
    <row r="16" spans="1:7" s="3" customFormat="1" x14ac:dyDescent="0.2">
      <c r="A16" s="5"/>
      <c r="B16" s="5"/>
      <c r="C16" s="5"/>
      <c r="D16" s="221"/>
      <c r="E16" s="221"/>
      <c r="F16" s="1"/>
      <c r="G16" s="1"/>
    </row>
    <row r="17" spans="1:7" s="3" customFormat="1" ht="13.5" thickBot="1" x14ac:dyDescent="0.25">
      <c r="A17" s="5" t="s">
        <v>221</v>
      </c>
      <c r="B17" s="5"/>
      <c r="C17" s="5"/>
      <c r="D17" s="222"/>
      <c r="E17" s="222"/>
      <c r="F17" s="1"/>
      <c r="G17" s="1"/>
    </row>
    <row r="18" spans="1:7" s="3" customFormat="1" x14ac:dyDescent="0.2">
      <c r="A18" s="1" t="s">
        <v>234</v>
      </c>
      <c r="B18" s="1"/>
      <c r="C18" s="1"/>
      <c r="D18" s="3">
        <v>-1492070354.4000015</v>
      </c>
      <c r="E18" s="3">
        <v>2785470607</v>
      </c>
      <c r="F18" s="1"/>
      <c r="G18" s="1"/>
    </row>
    <row r="19" spans="1:7" s="3" customFormat="1" x14ac:dyDescent="0.2">
      <c r="A19" s="1"/>
      <c r="B19" s="1"/>
      <c r="C19" s="1"/>
      <c r="F19" s="1"/>
      <c r="G19" s="1"/>
    </row>
    <row r="20" spans="1:7" s="3" customFormat="1" x14ac:dyDescent="0.2">
      <c r="A20" s="218"/>
      <c r="B20" s="5"/>
      <c r="C20" s="5"/>
      <c r="F20" s="1"/>
      <c r="G20" s="1"/>
    </row>
    <row r="21" spans="1:7" x14ac:dyDescent="0.2">
      <c r="A21" s="1" t="s">
        <v>235</v>
      </c>
      <c r="D21" s="223"/>
      <c r="E21" s="223"/>
    </row>
    <row r="22" spans="1:7" s="3" customFormat="1" x14ac:dyDescent="0.2">
      <c r="A22" s="1" t="s">
        <v>222</v>
      </c>
      <c r="B22" s="1"/>
      <c r="C22" s="1"/>
      <c r="D22" s="220">
        <v>0</v>
      </c>
      <c r="E22" s="220">
        <v>0</v>
      </c>
      <c r="F22" s="1"/>
      <c r="G22" s="1"/>
    </row>
    <row r="23" spans="1:7" s="3" customFormat="1" ht="13.5" thickBot="1" x14ac:dyDescent="0.25">
      <c r="A23" s="5"/>
      <c r="B23" s="5"/>
      <c r="C23" s="5"/>
      <c r="D23" s="224"/>
      <c r="E23" s="224"/>
      <c r="F23" s="1"/>
      <c r="G23" s="1"/>
    </row>
    <row r="24" spans="1:7" s="3" customFormat="1" ht="13.5" thickTop="1" x14ac:dyDescent="0.2">
      <c r="A24" s="1"/>
      <c r="B24" s="1"/>
      <c r="C24" s="1"/>
      <c r="D24" s="3">
        <v>0</v>
      </c>
      <c r="E24" s="3">
        <v>0</v>
      </c>
      <c r="F24" s="1"/>
      <c r="G24" s="1"/>
    </row>
    <row r="25" spans="1:7" s="3" customFormat="1" x14ac:dyDescent="0.2">
      <c r="A25" s="218"/>
      <c r="B25" s="5"/>
      <c r="C25" s="5"/>
      <c r="F25" s="1"/>
      <c r="G25" s="1"/>
    </row>
    <row r="26" spans="1:7" s="3" customFormat="1" x14ac:dyDescent="0.2">
      <c r="A26" s="1" t="s">
        <v>236</v>
      </c>
      <c r="B26" s="1"/>
      <c r="C26" s="1"/>
      <c r="D26" s="221"/>
      <c r="E26" s="221"/>
      <c r="F26" s="1"/>
      <c r="G26" s="1"/>
    </row>
    <row r="27" spans="1:7" s="3" customFormat="1" x14ac:dyDescent="0.2">
      <c r="A27" s="1" t="s">
        <v>223</v>
      </c>
      <c r="B27" s="1"/>
      <c r="C27" s="1"/>
      <c r="D27" s="221">
        <v>575248681</v>
      </c>
      <c r="E27" s="221">
        <v>-2155831501</v>
      </c>
      <c r="F27" s="1"/>
      <c r="G27" s="1"/>
    </row>
    <row r="28" spans="1:7" x14ac:dyDescent="0.2">
      <c r="A28" s="1" t="s">
        <v>224</v>
      </c>
      <c r="D28" s="225">
        <v>-781648921</v>
      </c>
      <c r="E28" s="225">
        <v>-97003628</v>
      </c>
    </row>
    <row r="29" spans="1:7" x14ac:dyDescent="0.2">
      <c r="A29" s="5"/>
      <c r="D29" s="236"/>
      <c r="E29" s="236"/>
    </row>
    <row r="30" spans="1:7" ht="13.5" thickBot="1" x14ac:dyDescent="0.25">
      <c r="A30" s="5" t="s">
        <v>221</v>
      </c>
      <c r="D30" s="226"/>
      <c r="E30" s="226"/>
    </row>
    <row r="31" spans="1:7" ht="13.5" thickTop="1" x14ac:dyDescent="0.2">
      <c r="A31" s="1" t="s">
        <v>237</v>
      </c>
      <c r="D31" s="227">
        <v>-1698470594.4000015</v>
      </c>
      <c r="E31" s="227">
        <v>532635478</v>
      </c>
    </row>
    <row r="32" spans="1:7" x14ac:dyDescent="0.2">
      <c r="D32" s="227"/>
      <c r="E32" s="227"/>
    </row>
    <row r="33" spans="1:6" x14ac:dyDescent="0.2">
      <c r="A33" s="218"/>
      <c r="B33" s="5"/>
      <c r="C33" s="5"/>
      <c r="D33" s="227"/>
      <c r="E33" s="227"/>
    </row>
    <row r="34" spans="1:6" x14ac:dyDescent="0.2">
      <c r="A34" s="1" t="s">
        <v>225</v>
      </c>
      <c r="D34" s="219"/>
      <c r="E34" s="219"/>
    </row>
    <row r="35" spans="1:6" x14ac:dyDescent="0.2">
      <c r="A35" s="1" t="s">
        <v>226</v>
      </c>
      <c r="D35" s="219">
        <v>0</v>
      </c>
      <c r="E35" s="219">
        <v>0</v>
      </c>
    </row>
    <row r="36" spans="1:6" hidden="1" x14ac:dyDescent="0.2">
      <c r="A36" s="1" t="s">
        <v>247</v>
      </c>
      <c r="D36" s="219">
        <v>-448810049</v>
      </c>
      <c r="E36" s="219">
        <v>-172507836</v>
      </c>
    </row>
    <row r="37" spans="1:6" x14ac:dyDescent="0.2">
      <c r="A37" s="1" t="s">
        <v>248</v>
      </c>
      <c r="D37" s="219">
        <v>0</v>
      </c>
      <c r="E37" s="219">
        <v>0</v>
      </c>
    </row>
    <row r="38" spans="1:6" x14ac:dyDescent="0.2">
      <c r="A38" s="1" t="s">
        <v>227</v>
      </c>
      <c r="D38" s="220">
        <v>1089019478</v>
      </c>
      <c r="E38" s="220">
        <v>612442651</v>
      </c>
    </row>
    <row r="39" spans="1:6" x14ac:dyDescent="0.2">
      <c r="A39" s="5"/>
      <c r="D39" s="221"/>
      <c r="E39" s="221"/>
    </row>
    <row r="40" spans="1:6" ht="13.5" thickBot="1" x14ac:dyDescent="0.25">
      <c r="A40" s="5" t="s">
        <v>221</v>
      </c>
      <c r="B40" s="5"/>
      <c r="C40" s="5"/>
      <c r="D40" s="222"/>
      <c r="E40" s="222"/>
    </row>
    <row r="41" spans="1:6" x14ac:dyDescent="0.2">
      <c r="A41" s="1" t="s">
        <v>228</v>
      </c>
      <c r="D41" s="3">
        <v>-1058261165.4000015</v>
      </c>
      <c r="E41" s="3">
        <v>972570293</v>
      </c>
    </row>
    <row r="42" spans="1:6" x14ac:dyDescent="0.2">
      <c r="D42" s="228"/>
      <c r="E42" s="228"/>
    </row>
    <row r="43" spans="1:6" x14ac:dyDescent="0.2">
      <c r="A43" s="5"/>
      <c r="B43" s="5"/>
      <c r="C43" s="5"/>
      <c r="D43" s="228"/>
      <c r="E43" s="228"/>
    </row>
    <row r="44" spans="1:6" x14ac:dyDescent="0.2">
      <c r="A44" s="5" t="s">
        <v>229</v>
      </c>
      <c r="B44" s="5"/>
      <c r="C44" s="5"/>
      <c r="D44" s="219"/>
      <c r="E44" s="219"/>
    </row>
    <row r="45" spans="1:6" x14ac:dyDescent="0.2">
      <c r="A45" s="5" t="s">
        <v>230</v>
      </c>
      <c r="B45" s="5"/>
      <c r="C45" s="5"/>
      <c r="D45" s="219"/>
      <c r="E45" s="219"/>
    </row>
    <row r="46" spans="1:6" x14ac:dyDescent="0.2">
      <c r="D46" s="219"/>
      <c r="E46" s="219"/>
      <c r="F46" s="3"/>
    </row>
    <row r="47" spans="1:6" x14ac:dyDescent="0.2">
      <c r="A47" s="1" t="s">
        <v>231</v>
      </c>
      <c r="D47" s="221">
        <v>-1058261165.4000015</v>
      </c>
      <c r="E47" s="221">
        <v>972570293</v>
      </c>
    </row>
    <row r="48" spans="1:6" x14ac:dyDescent="0.2">
      <c r="A48" s="1" t="s">
        <v>14</v>
      </c>
      <c r="D48" s="221">
        <v>1522637714</v>
      </c>
      <c r="E48" s="221">
        <v>550067421</v>
      </c>
    </row>
    <row r="49" spans="1:21" ht="13.5" thickBot="1" x14ac:dyDescent="0.25">
      <c r="A49" s="5"/>
      <c r="D49" s="229"/>
      <c r="E49" s="229"/>
    </row>
    <row r="50" spans="1:21" ht="13.5" thickTop="1" x14ac:dyDescent="0.2">
      <c r="A50" s="1" t="s">
        <v>15</v>
      </c>
      <c r="D50" s="7">
        <v>464376548.59999847</v>
      </c>
      <c r="E50" s="7">
        <v>1522637714</v>
      </c>
      <c r="G50" s="7"/>
    </row>
    <row r="51" spans="1:21" x14ac:dyDescent="0.2">
      <c r="B51" s="5"/>
      <c r="C51" s="5"/>
      <c r="D51" s="7"/>
      <c r="E51" s="7"/>
    </row>
    <row r="52" spans="1:21" s="3" customFormat="1" x14ac:dyDescent="0.2">
      <c r="A52" s="1"/>
      <c r="B52" s="1"/>
      <c r="C52" s="1"/>
      <c r="D52" s="1"/>
      <c r="E52" s="8"/>
      <c r="F52" s="1"/>
      <c r="G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91:F238"/>
  <sheetViews>
    <sheetView topLeftCell="A80" workbookViewId="0">
      <selection activeCell="G83" sqref="G83"/>
    </sheetView>
  </sheetViews>
  <sheetFormatPr baseColWidth="10" defaultRowHeight="15" x14ac:dyDescent="0.25"/>
  <cols>
    <col min="2" max="2" width="41.140625" customWidth="1"/>
    <col min="3" max="6" width="13.7109375" bestFit="1" customWidth="1"/>
  </cols>
  <sheetData>
    <row r="91" spans="1:6" x14ac:dyDescent="0.25">
      <c r="A91" s="10"/>
      <c r="B91" s="10"/>
      <c r="C91" s="10"/>
      <c r="D91" s="10"/>
      <c r="E91" s="10"/>
      <c r="F91" s="10"/>
    </row>
    <row r="92" spans="1:6" x14ac:dyDescent="0.25">
      <c r="A92" s="10"/>
    </row>
    <row r="93" spans="1:6" x14ac:dyDescent="0.25">
      <c r="A93" s="10"/>
      <c r="B93" s="111"/>
      <c r="C93" s="111"/>
      <c r="D93" s="111"/>
      <c r="E93" s="387"/>
      <c r="F93" s="387"/>
    </row>
    <row r="94" spans="1:6" x14ac:dyDescent="0.25">
      <c r="A94" s="10"/>
      <c r="B94" s="111"/>
      <c r="C94" s="111"/>
      <c r="D94" s="111"/>
      <c r="E94" s="388"/>
      <c r="F94" s="387"/>
    </row>
    <row r="95" spans="1:6" x14ac:dyDescent="0.25">
      <c r="A95" s="10"/>
      <c r="B95" s="111"/>
      <c r="C95" s="111"/>
      <c r="D95" s="111"/>
      <c r="E95" s="388"/>
      <c r="F95" s="387"/>
    </row>
    <row r="96" spans="1:6" x14ac:dyDescent="0.25">
      <c r="A96" s="10"/>
      <c r="B96" s="111"/>
      <c r="C96" s="111"/>
      <c r="D96" s="111"/>
      <c r="E96" s="388"/>
      <c r="F96" s="387"/>
    </row>
    <row r="97" spans="1:6" x14ac:dyDescent="0.25">
      <c r="A97" s="10"/>
      <c r="B97" s="111"/>
      <c r="C97" s="111"/>
      <c r="D97" s="111"/>
      <c r="E97" s="388"/>
      <c r="F97" s="387"/>
    </row>
    <row r="98" spans="1:6" x14ac:dyDescent="0.25">
      <c r="A98" s="10"/>
      <c r="B98" s="111"/>
      <c r="C98" s="111"/>
      <c r="D98" s="111"/>
      <c r="E98" s="388"/>
      <c r="F98" s="387"/>
    </row>
    <row r="99" spans="1:6" x14ac:dyDescent="0.25">
      <c r="A99" s="10"/>
      <c r="B99" s="111"/>
      <c r="C99" s="111"/>
      <c r="D99" s="111"/>
      <c r="E99" s="388"/>
      <c r="F99" s="387"/>
    </row>
    <row r="100" spans="1:6" x14ac:dyDescent="0.25">
      <c r="A100" s="10"/>
      <c r="B100" s="111"/>
      <c r="C100" s="111"/>
      <c r="D100" s="111"/>
      <c r="E100" s="388"/>
      <c r="F100" s="387"/>
    </row>
    <row r="101" spans="1:6" x14ac:dyDescent="0.25">
      <c r="A101" s="10"/>
      <c r="B101" s="111"/>
      <c r="C101" s="111"/>
      <c r="D101" s="111"/>
      <c r="E101" s="388"/>
      <c r="F101" s="387"/>
    </row>
    <row r="102" spans="1:6" x14ac:dyDescent="0.25">
      <c r="A102" s="10"/>
      <c r="B102" s="111"/>
      <c r="C102" s="111"/>
      <c r="D102" s="111"/>
      <c r="E102" s="388"/>
      <c r="F102" s="387"/>
    </row>
    <row r="103" spans="1:6" x14ac:dyDescent="0.25">
      <c r="A103" s="10"/>
      <c r="B103" s="111"/>
      <c r="C103" s="111"/>
      <c r="D103" s="111"/>
      <c r="E103" s="388"/>
      <c r="F103" s="387"/>
    </row>
    <row r="104" spans="1:6" hidden="1" x14ac:dyDescent="0.25">
      <c r="A104" s="10"/>
      <c r="B104" s="111"/>
      <c r="C104" s="111"/>
      <c r="D104" s="111"/>
      <c r="E104" s="388"/>
      <c r="F104" s="387"/>
    </row>
    <row r="105" spans="1:6" hidden="1" x14ac:dyDescent="0.25">
      <c r="A105" s="10"/>
      <c r="B105" s="111"/>
      <c r="C105" s="111"/>
      <c r="D105" s="111"/>
      <c r="E105" s="388"/>
      <c r="F105" s="387"/>
    </row>
    <row r="106" spans="1:6" x14ac:dyDescent="0.25">
      <c r="A106" s="10"/>
      <c r="B106" s="111"/>
      <c r="C106" s="111"/>
      <c r="D106" s="111"/>
      <c r="E106" s="388"/>
      <c r="F106" s="387"/>
    </row>
    <row r="107" spans="1:6" x14ac:dyDescent="0.25">
      <c r="A107" s="10"/>
      <c r="B107" s="111"/>
      <c r="C107" s="111"/>
      <c r="D107" s="111"/>
      <c r="E107" s="388"/>
      <c r="F107" s="387"/>
    </row>
    <row r="108" spans="1:6" x14ac:dyDescent="0.25">
      <c r="A108" s="10"/>
      <c r="B108" s="110"/>
      <c r="C108" s="111"/>
      <c r="D108" s="111"/>
      <c r="E108" s="112"/>
      <c r="F108" s="112"/>
    </row>
    <row r="109" spans="1:6" x14ac:dyDescent="0.25">
      <c r="A109" s="10"/>
      <c r="B109" s="10"/>
      <c r="C109" s="10"/>
      <c r="D109" s="10"/>
      <c r="E109" s="350"/>
      <c r="F109" s="10"/>
    </row>
    <row r="111" spans="1:6" x14ac:dyDescent="0.25">
      <c r="A111" t="s">
        <v>135</v>
      </c>
      <c r="B111" s="59" t="s">
        <v>87</v>
      </c>
      <c r="C111" s="60"/>
      <c r="D111" s="61"/>
      <c r="E111" s="378" t="s">
        <v>399</v>
      </c>
      <c r="F111" s="63" t="s">
        <v>400</v>
      </c>
    </row>
    <row r="112" spans="1:6" x14ac:dyDescent="0.25">
      <c r="B112" s="51" t="s">
        <v>0</v>
      </c>
      <c r="C112" s="52"/>
      <c r="D112" s="53"/>
      <c r="E112" s="108">
        <v>15217439266.362101</v>
      </c>
      <c r="F112" s="108">
        <v>11927196415</v>
      </c>
    </row>
    <row r="113" spans="1:6" x14ac:dyDescent="0.25">
      <c r="B113" s="54" t="s">
        <v>201</v>
      </c>
      <c r="C113" s="55"/>
      <c r="D113" s="56"/>
      <c r="E113" s="248">
        <v>1628038830.6379001</v>
      </c>
      <c r="F113" s="108">
        <v>1207567992</v>
      </c>
    </row>
    <row r="114" spans="1:6" x14ac:dyDescent="0.25">
      <c r="B114" s="54" t="s">
        <v>211</v>
      </c>
      <c r="C114" s="55"/>
      <c r="D114" s="56"/>
      <c r="E114" s="108">
        <v>-758363176</v>
      </c>
      <c r="F114" s="108">
        <v>-772799872</v>
      </c>
    </row>
    <row r="115" spans="1:6" x14ac:dyDescent="0.25">
      <c r="B115" s="51" t="s">
        <v>64</v>
      </c>
      <c r="C115" s="52"/>
      <c r="D115" s="53"/>
      <c r="E115" s="58">
        <v>16087114921</v>
      </c>
      <c r="F115" s="58">
        <v>12361964535</v>
      </c>
    </row>
    <row r="116" spans="1:6" x14ac:dyDescent="0.25">
      <c r="B116" s="110"/>
      <c r="C116" s="111"/>
      <c r="D116" s="111"/>
      <c r="E116" s="112"/>
      <c r="F116" s="112"/>
    </row>
    <row r="117" spans="1:6" x14ac:dyDescent="0.25">
      <c r="B117" s="110"/>
      <c r="C117" s="111"/>
      <c r="D117" s="111"/>
      <c r="E117" s="112"/>
      <c r="F117" s="112"/>
    </row>
    <row r="118" spans="1:6" x14ac:dyDescent="0.25">
      <c r="B118" s="110"/>
      <c r="C118" s="111"/>
      <c r="D118" s="111"/>
      <c r="E118" s="112"/>
      <c r="F118" s="112"/>
    </row>
    <row r="119" spans="1:6" x14ac:dyDescent="0.25">
      <c r="B119" s="110"/>
      <c r="C119" s="111"/>
      <c r="D119" s="111"/>
      <c r="E119" s="112"/>
      <c r="F119" s="112"/>
    </row>
    <row r="120" spans="1:6" x14ac:dyDescent="0.25">
      <c r="A120" t="s">
        <v>136</v>
      </c>
      <c r="B120" s="59" t="s">
        <v>87</v>
      </c>
      <c r="C120" s="60"/>
      <c r="D120" s="61"/>
      <c r="E120" s="62" t="s">
        <v>399</v>
      </c>
      <c r="F120" s="63" t="s">
        <v>400</v>
      </c>
    </row>
    <row r="121" spans="1:6" x14ac:dyDescent="0.25">
      <c r="B121" s="107" t="s">
        <v>102</v>
      </c>
      <c r="C121" s="52"/>
      <c r="D121" s="53"/>
      <c r="E121" s="108">
        <v>64174998</v>
      </c>
      <c r="F121" s="108">
        <v>201947258</v>
      </c>
    </row>
    <row r="122" spans="1:6" x14ac:dyDescent="0.25">
      <c r="A122" s="190"/>
      <c r="B122" s="109" t="s">
        <v>103</v>
      </c>
      <c r="C122" s="55"/>
      <c r="D122" s="56"/>
      <c r="E122" s="108">
        <v>1570893311</v>
      </c>
      <c r="F122" s="108">
        <v>1570893311</v>
      </c>
    </row>
    <row r="123" spans="1:6" x14ac:dyDescent="0.25">
      <c r="B123" s="109" t="s">
        <v>104</v>
      </c>
      <c r="C123" s="55"/>
      <c r="D123" s="56"/>
      <c r="E123" s="108">
        <v>135460777</v>
      </c>
      <c r="F123" s="108">
        <v>222851050</v>
      </c>
    </row>
    <row r="124" spans="1:6" x14ac:dyDescent="0.25">
      <c r="A124" s="50"/>
      <c r="B124" s="109" t="s">
        <v>105</v>
      </c>
      <c r="C124" s="55"/>
      <c r="D124" s="56"/>
      <c r="E124" s="108">
        <v>177444016</v>
      </c>
      <c r="F124" s="108">
        <v>1293237948</v>
      </c>
    </row>
    <row r="125" spans="1:6" x14ac:dyDescent="0.25">
      <c r="A125" s="50"/>
      <c r="B125" s="109" t="s">
        <v>278</v>
      </c>
      <c r="C125" s="55"/>
      <c r="D125" s="56"/>
      <c r="E125" s="248">
        <v>5140978327</v>
      </c>
      <c r="F125" s="108">
        <v>3582116507</v>
      </c>
    </row>
    <row r="126" spans="1:6" x14ac:dyDescent="0.25">
      <c r="A126" s="50"/>
      <c r="B126" s="109" t="s">
        <v>185</v>
      </c>
      <c r="C126" s="55"/>
      <c r="D126" s="56"/>
      <c r="E126" s="108">
        <v>550283955</v>
      </c>
      <c r="F126" s="108">
        <v>397448693</v>
      </c>
    </row>
    <row r="127" spans="1:6" hidden="1" x14ac:dyDescent="0.25">
      <c r="A127" s="50"/>
      <c r="B127" s="109" t="s">
        <v>106</v>
      </c>
      <c r="C127" s="55"/>
      <c r="D127" s="56"/>
      <c r="E127" s="108">
        <v>0</v>
      </c>
      <c r="F127" s="108">
        <v>0</v>
      </c>
    </row>
    <row r="128" spans="1:6" hidden="1" x14ac:dyDescent="0.25">
      <c r="A128" s="50"/>
      <c r="B128" s="109" t="s">
        <v>29</v>
      </c>
      <c r="C128" s="55"/>
      <c r="D128" s="56"/>
      <c r="E128" s="108">
        <v>0</v>
      </c>
      <c r="F128" s="108">
        <v>0</v>
      </c>
    </row>
    <row r="129" spans="1:6" x14ac:dyDescent="0.25">
      <c r="A129" s="50"/>
      <c r="B129" s="109" t="s">
        <v>390</v>
      </c>
      <c r="C129" s="55"/>
      <c r="D129" s="56"/>
      <c r="E129" s="108">
        <v>0</v>
      </c>
      <c r="F129" s="108">
        <v>2169749997</v>
      </c>
    </row>
    <row r="130" spans="1:6" x14ac:dyDescent="0.25">
      <c r="A130" s="50"/>
      <c r="B130" s="109" t="s">
        <v>107</v>
      </c>
      <c r="C130" s="55"/>
      <c r="D130" s="56"/>
      <c r="E130" s="108">
        <v>0</v>
      </c>
      <c r="F130" s="108">
        <v>171827016</v>
      </c>
    </row>
    <row r="131" spans="1:6" x14ac:dyDescent="0.25">
      <c r="A131" s="50"/>
      <c r="B131" s="109" t="s">
        <v>108</v>
      </c>
      <c r="C131" s="55"/>
      <c r="D131" s="56"/>
      <c r="E131" s="108">
        <v>185025266</v>
      </c>
      <c r="F131" s="108">
        <v>31334878</v>
      </c>
    </row>
    <row r="132" spans="1:6" x14ac:dyDescent="0.25">
      <c r="B132" s="109" t="s">
        <v>1</v>
      </c>
      <c r="C132" s="55"/>
      <c r="D132" s="56"/>
      <c r="E132" s="108">
        <v>70752742</v>
      </c>
      <c r="F132" s="108">
        <v>72459724</v>
      </c>
    </row>
    <row r="133" spans="1:6" x14ac:dyDescent="0.25">
      <c r="B133" s="109" t="s">
        <v>10</v>
      </c>
      <c r="C133" s="55"/>
      <c r="D133" s="56"/>
      <c r="E133" s="108">
        <v>1983360519</v>
      </c>
      <c r="F133" s="108">
        <v>1780803689</v>
      </c>
    </row>
    <row r="134" spans="1:6" hidden="1" x14ac:dyDescent="0.25">
      <c r="B134" s="109" t="s">
        <v>312</v>
      </c>
      <c r="C134" s="55"/>
      <c r="D134" s="56"/>
      <c r="E134" s="108">
        <v>0</v>
      </c>
      <c r="F134" s="108">
        <v>0</v>
      </c>
    </row>
    <row r="135" spans="1:6" x14ac:dyDescent="0.25">
      <c r="B135" s="51" t="s">
        <v>64</v>
      </c>
      <c r="C135" s="52"/>
      <c r="D135" s="53"/>
      <c r="E135" s="58">
        <v>9878373911</v>
      </c>
      <c r="F135" s="58">
        <v>11494670071</v>
      </c>
    </row>
    <row r="136" spans="1:6" x14ac:dyDescent="0.25">
      <c r="B136" s="110"/>
      <c r="C136" s="111"/>
      <c r="D136" s="111"/>
      <c r="E136" s="112"/>
      <c r="F136" s="112"/>
    </row>
    <row r="137" spans="1:6" x14ac:dyDescent="0.25">
      <c r="B137" s="389" t="s">
        <v>407</v>
      </c>
    </row>
    <row r="138" spans="1:6" x14ac:dyDescent="0.25">
      <c r="E138" s="249"/>
    </row>
    <row r="139" spans="1:6" x14ac:dyDescent="0.25">
      <c r="E139" s="130"/>
    </row>
    <row r="140" spans="1:6" ht="15.75" x14ac:dyDescent="0.25">
      <c r="A140" s="120" t="s">
        <v>137</v>
      </c>
      <c r="B140" s="64" t="s">
        <v>109</v>
      </c>
    </row>
    <row r="141" spans="1:6" x14ac:dyDescent="0.25">
      <c r="B141" s="59" t="s">
        <v>87</v>
      </c>
      <c r="C141" s="60"/>
      <c r="D141" s="61"/>
      <c r="E141" s="62" t="s">
        <v>399</v>
      </c>
      <c r="F141" s="63" t="s">
        <v>400</v>
      </c>
    </row>
    <row r="142" spans="1:6" x14ac:dyDescent="0.25">
      <c r="B142" s="107" t="s">
        <v>88</v>
      </c>
      <c r="C142" s="52"/>
      <c r="D142" s="53"/>
      <c r="E142" s="108">
        <v>1959959471</v>
      </c>
      <c r="F142" s="108">
        <v>1131847421</v>
      </c>
    </row>
    <row r="143" spans="1:6" x14ac:dyDescent="0.25">
      <c r="B143" s="109" t="s">
        <v>81</v>
      </c>
      <c r="C143" s="55"/>
      <c r="D143" s="56"/>
      <c r="E143" s="108">
        <v>895565025</v>
      </c>
      <c r="F143" s="108">
        <v>697313615</v>
      </c>
    </row>
    <row r="144" spans="1:6" x14ac:dyDescent="0.25">
      <c r="B144" s="109" t="s">
        <v>311</v>
      </c>
      <c r="C144" s="55"/>
      <c r="D144" s="56"/>
      <c r="E144" s="108">
        <v>2285453831</v>
      </c>
      <c r="F144" s="108">
        <v>1752955471</v>
      </c>
    </row>
    <row r="145" spans="1:6" x14ac:dyDescent="0.25">
      <c r="B145" s="109" t="s">
        <v>64</v>
      </c>
      <c r="C145" s="55"/>
      <c r="D145" s="56"/>
      <c r="E145" s="58">
        <v>5140978327</v>
      </c>
      <c r="F145" s="58">
        <v>3582116507</v>
      </c>
    </row>
    <row r="147" spans="1:6" x14ac:dyDescent="0.25">
      <c r="A147" t="s">
        <v>138</v>
      </c>
      <c r="B147" s="59" t="s">
        <v>87</v>
      </c>
      <c r="C147" s="60"/>
      <c r="D147" s="61"/>
      <c r="E147" s="62" t="s">
        <v>399</v>
      </c>
      <c r="F147" s="63" t="s">
        <v>400</v>
      </c>
    </row>
    <row r="148" spans="1:6" x14ac:dyDescent="0.25">
      <c r="B148" s="109" t="s">
        <v>309</v>
      </c>
      <c r="C148" s="55"/>
      <c r="D148" s="56"/>
      <c r="E148" s="108">
        <v>66460603</v>
      </c>
      <c r="F148" s="248">
        <v>58820052</v>
      </c>
    </row>
    <row r="149" spans="1:6" x14ac:dyDescent="0.25">
      <c r="B149" s="109" t="s">
        <v>313</v>
      </c>
      <c r="C149" s="55"/>
      <c r="D149" s="56"/>
      <c r="E149" s="108">
        <v>44883044</v>
      </c>
      <c r="F149" s="248">
        <v>195787346</v>
      </c>
    </row>
    <row r="150" spans="1:6" x14ac:dyDescent="0.25">
      <c r="B150" s="109" t="s">
        <v>303</v>
      </c>
      <c r="C150" s="55"/>
      <c r="D150" s="56"/>
      <c r="E150" s="108">
        <v>471986848</v>
      </c>
      <c r="F150" s="248">
        <v>971414792</v>
      </c>
    </row>
    <row r="151" spans="1:6" x14ac:dyDescent="0.25">
      <c r="B151" s="51" t="s">
        <v>64</v>
      </c>
      <c r="C151" s="52"/>
      <c r="D151" s="53"/>
      <c r="E151" s="58">
        <v>583330495</v>
      </c>
      <c r="F151" s="58">
        <v>1226022190</v>
      </c>
    </row>
    <row r="153" spans="1:6" x14ac:dyDescent="0.25">
      <c r="A153" t="s">
        <v>139</v>
      </c>
      <c r="B153" s="59" t="s">
        <v>87</v>
      </c>
      <c r="C153" s="60"/>
      <c r="D153" s="61"/>
      <c r="E153" s="62" t="s">
        <v>399</v>
      </c>
      <c r="F153" s="63" t="s">
        <v>400</v>
      </c>
    </row>
    <row r="154" spans="1:6" x14ac:dyDescent="0.25">
      <c r="B154" s="107" t="s">
        <v>110</v>
      </c>
      <c r="C154" s="52"/>
      <c r="D154" s="53"/>
      <c r="E154" s="290">
        <v>5047852124.9895</v>
      </c>
      <c r="F154" s="108">
        <v>8256580031</v>
      </c>
    </row>
    <row r="155" spans="1:6" x14ac:dyDescent="0.25">
      <c r="B155" s="107" t="s">
        <v>314</v>
      </c>
      <c r="C155" s="55"/>
      <c r="D155" s="56"/>
      <c r="E155" s="275">
        <v>914176992.01049995</v>
      </c>
      <c r="F155" s="108">
        <v>1977097040</v>
      </c>
    </row>
    <row r="156" spans="1:6" hidden="1" x14ac:dyDescent="0.25">
      <c r="B156" s="109" t="s">
        <v>111</v>
      </c>
      <c r="C156" s="55"/>
      <c r="D156" s="56"/>
      <c r="E156" s="108">
        <v>0</v>
      </c>
      <c r="F156" s="108">
        <v>0</v>
      </c>
    </row>
    <row r="157" spans="1:6" hidden="1" x14ac:dyDescent="0.25">
      <c r="B157" s="109" t="s">
        <v>112</v>
      </c>
      <c r="C157" s="55"/>
      <c r="D157" s="56"/>
      <c r="E157" s="108">
        <v>0</v>
      </c>
      <c r="F157" s="108">
        <v>0</v>
      </c>
    </row>
    <row r="158" spans="1:6" x14ac:dyDescent="0.25">
      <c r="B158" s="51" t="s">
        <v>64</v>
      </c>
      <c r="C158" s="52"/>
      <c r="D158" s="53"/>
      <c r="E158" s="58">
        <v>5962029117</v>
      </c>
      <c r="F158" s="58">
        <v>10233677071</v>
      </c>
    </row>
    <row r="159" spans="1:6" x14ac:dyDescent="0.25">
      <c r="D159" s="130"/>
      <c r="E159" s="130"/>
      <c r="F159" s="130"/>
    </row>
    <row r="160" spans="1:6" x14ac:dyDescent="0.25">
      <c r="E160" s="130"/>
      <c r="F160" s="130"/>
    </row>
    <row r="161" spans="1:6" x14ac:dyDescent="0.25">
      <c r="A161" t="s">
        <v>140</v>
      </c>
      <c r="B161" s="59" t="s">
        <v>87</v>
      </c>
      <c r="C161" s="60"/>
      <c r="D161" s="61"/>
      <c r="E161" s="62" t="s">
        <v>186</v>
      </c>
      <c r="F161" s="63" t="s">
        <v>187</v>
      </c>
    </row>
    <row r="162" spans="1:6" x14ac:dyDescent="0.25">
      <c r="B162" s="107" t="s">
        <v>113</v>
      </c>
      <c r="C162" s="52"/>
      <c r="D162" s="53"/>
      <c r="E162" s="108">
        <v>18769227157</v>
      </c>
      <c r="F162" s="108">
        <v>4337508877</v>
      </c>
    </row>
    <row r="163" spans="1:6" x14ac:dyDescent="0.25">
      <c r="B163" s="109" t="s">
        <v>114</v>
      </c>
      <c r="C163" s="55"/>
      <c r="D163" s="56"/>
      <c r="E163" s="108">
        <v>0</v>
      </c>
      <c r="F163" s="108">
        <v>0</v>
      </c>
    </row>
    <row r="164" spans="1:6" hidden="1" x14ac:dyDescent="0.25">
      <c r="B164" s="109" t="s">
        <v>315</v>
      </c>
      <c r="C164" s="55"/>
      <c r="D164" s="56"/>
      <c r="E164" s="108">
        <v>0</v>
      </c>
      <c r="F164" s="108">
        <v>0</v>
      </c>
    </row>
    <row r="165" spans="1:6" x14ac:dyDescent="0.25">
      <c r="B165" s="51" t="s">
        <v>408</v>
      </c>
      <c r="C165" s="52"/>
      <c r="D165" s="53"/>
      <c r="E165" s="58">
        <v>18769227157</v>
      </c>
      <c r="F165" s="58">
        <v>4337508877</v>
      </c>
    </row>
    <row r="166" spans="1:6" x14ac:dyDescent="0.25">
      <c r="B166" s="51" t="s">
        <v>409</v>
      </c>
      <c r="C166" s="52"/>
      <c r="D166" s="53"/>
      <c r="E166" s="58">
        <v>13258708776</v>
      </c>
      <c r="F166" s="58">
        <v>6538591440</v>
      </c>
    </row>
    <row r="168" spans="1:6" x14ac:dyDescent="0.25">
      <c r="B168" s="390" t="s">
        <v>411</v>
      </c>
    </row>
    <row r="170" spans="1:6" x14ac:dyDescent="0.25">
      <c r="A170" t="s">
        <v>141</v>
      </c>
      <c r="B170" s="59" t="s">
        <v>87</v>
      </c>
      <c r="C170" s="60"/>
      <c r="D170" s="61"/>
      <c r="E170" s="62" t="s">
        <v>399</v>
      </c>
      <c r="F170" s="63" t="s">
        <v>400</v>
      </c>
    </row>
    <row r="171" spans="1:6" x14ac:dyDescent="0.25">
      <c r="B171" s="107" t="s">
        <v>115</v>
      </c>
      <c r="C171" s="52"/>
      <c r="D171" s="53"/>
      <c r="E171" s="108">
        <v>75418095</v>
      </c>
      <c r="F171" s="108">
        <v>110665417</v>
      </c>
    </row>
    <row r="172" spans="1:6" x14ac:dyDescent="0.25">
      <c r="B172" s="107" t="s">
        <v>116</v>
      </c>
      <c r="C172" s="55"/>
      <c r="D172" s="56"/>
      <c r="E172" s="108">
        <v>19927113</v>
      </c>
      <c r="F172" s="108">
        <v>0</v>
      </c>
    </row>
    <row r="173" spans="1:6" x14ac:dyDescent="0.25">
      <c r="B173" s="109" t="s">
        <v>410</v>
      </c>
      <c r="C173" s="55"/>
      <c r="D173" s="56"/>
      <c r="E173" s="108">
        <v>30235635</v>
      </c>
      <c r="F173" s="108">
        <v>0</v>
      </c>
    </row>
    <row r="174" spans="1:6" x14ac:dyDescent="0.25">
      <c r="B174" s="109" t="s">
        <v>117</v>
      </c>
      <c r="C174" s="55"/>
      <c r="D174" s="56"/>
      <c r="E174" s="108">
        <v>389785737</v>
      </c>
      <c r="F174" s="108">
        <v>198131533</v>
      </c>
    </row>
    <row r="175" spans="1:6" x14ac:dyDescent="0.25">
      <c r="B175" s="51" t="s">
        <v>64</v>
      </c>
      <c r="C175" s="52"/>
      <c r="D175" s="53"/>
      <c r="E175" s="58">
        <v>515366580</v>
      </c>
      <c r="F175" s="58">
        <v>308796950</v>
      </c>
    </row>
    <row r="176" spans="1:6" x14ac:dyDescent="0.25">
      <c r="E176" s="130"/>
      <c r="F176" s="130"/>
    </row>
    <row r="177" spans="1:6" x14ac:dyDescent="0.25">
      <c r="A177" t="s">
        <v>142</v>
      </c>
      <c r="B177" s="59" t="s">
        <v>87</v>
      </c>
      <c r="C177" s="60"/>
      <c r="D177" s="61"/>
      <c r="E177" s="62" t="s">
        <v>399</v>
      </c>
      <c r="F177" s="63" t="s">
        <v>400</v>
      </c>
    </row>
    <row r="178" spans="1:6" x14ac:dyDescent="0.25">
      <c r="B178" s="107" t="s">
        <v>118</v>
      </c>
      <c r="C178" s="52"/>
      <c r="D178" s="53"/>
      <c r="E178" s="108">
        <v>65621221</v>
      </c>
      <c r="F178" s="108">
        <v>58393245</v>
      </c>
    </row>
    <row r="179" spans="1:6" hidden="1" x14ac:dyDescent="0.25">
      <c r="B179" s="109" t="s">
        <v>190</v>
      </c>
      <c r="C179" s="55"/>
      <c r="D179" s="56"/>
      <c r="E179" s="108">
        <v>0</v>
      </c>
      <c r="F179" s="108">
        <v>0</v>
      </c>
    </row>
    <row r="180" spans="1:6" hidden="1" x14ac:dyDescent="0.25">
      <c r="B180" s="109" t="s">
        <v>306</v>
      </c>
      <c r="C180" s="55"/>
      <c r="D180" s="56"/>
      <c r="E180" s="108">
        <v>0</v>
      </c>
      <c r="F180" s="108">
        <v>0</v>
      </c>
    </row>
    <row r="181" spans="1:6" hidden="1" x14ac:dyDescent="0.25">
      <c r="B181" s="109" t="s">
        <v>191</v>
      </c>
      <c r="C181" s="55"/>
      <c r="D181" s="56"/>
      <c r="E181" s="108">
        <v>0</v>
      </c>
      <c r="F181" s="108">
        <v>0</v>
      </c>
    </row>
    <row r="182" spans="1:6" x14ac:dyDescent="0.25">
      <c r="B182" s="51" t="s">
        <v>64</v>
      </c>
      <c r="C182" s="52"/>
      <c r="D182" s="53"/>
      <c r="E182" s="58">
        <v>65621221</v>
      </c>
      <c r="F182" s="58">
        <v>58393245</v>
      </c>
    </row>
    <row r="183" spans="1:6" x14ac:dyDescent="0.25">
      <c r="E183" s="130"/>
      <c r="F183" s="130"/>
    </row>
    <row r="184" spans="1:6" x14ac:dyDescent="0.25">
      <c r="A184" t="s">
        <v>119</v>
      </c>
      <c r="B184" s="59" t="s">
        <v>87</v>
      </c>
      <c r="C184" s="60"/>
      <c r="D184" s="61"/>
      <c r="E184" s="62" t="s">
        <v>399</v>
      </c>
      <c r="F184" s="63" t="s">
        <v>400</v>
      </c>
    </row>
    <row r="185" spans="1:6" hidden="1" x14ac:dyDescent="0.25">
      <c r="B185" s="107" t="s">
        <v>121</v>
      </c>
      <c r="C185" s="52"/>
      <c r="D185" s="53"/>
      <c r="E185" s="108">
        <v>0</v>
      </c>
      <c r="F185" s="108">
        <v>0</v>
      </c>
    </row>
    <row r="186" spans="1:6" hidden="1" x14ac:dyDescent="0.25">
      <c r="B186" s="107" t="s">
        <v>391</v>
      </c>
      <c r="C186" s="55"/>
      <c r="D186" s="56"/>
      <c r="E186" s="108">
        <v>0</v>
      </c>
      <c r="F186" s="108">
        <v>0</v>
      </c>
    </row>
    <row r="187" spans="1:6" hidden="1" x14ac:dyDescent="0.25">
      <c r="B187" s="109" t="s">
        <v>392</v>
      </c>
      <c r="C187" s="55"/>
      <c r="D187" s="56"/>
      <c r="E187" s="108">
        <v>0</v>
      </c>
      <c r="F187" s="108">
        <v>0</v>
      </c>
    </row>
    <row r="188" spans="1:6" x14ac:dyDescent="0.25">
      <c r="B188" s="109" t="s">
        <v>393</v>
      </c>
      <c r="C188" s="55"/>
      <c r="D188" s="56"/>
      <c r="E188" s="108">
        <v>70560141</v>
      </c>
      <c r="F188" s="108">
        <v>41010987</v>
      </c>
    </row>
    <row r="189" spans="1:6" hidden="1" x14ac:dyDescent="0.25">
      <c r="B189" s="109" t="s">
        <v>331</v>
      </c>
      <c r="C189" s="55"/>
      <c r="D189" s="56"/>
      <c r="E189" s="108">
        <v>0</v>
      </c>
      <c r="F189" s="108">
        <v>0</v>
      </c>
    </row>
    <row r="190" spans="1:6" x14ac:dyDescent="0.25">
      <c r="B190" s="109" t="s">
        <v>122</v>
      </c>
      <c r="C190" s="55"/>
      <c r="D190" s="56"/>
      <c r="E190" s="108">
        <v>1249831541</v>
      </c>
      <c r="F190" s="108">
        <v>830529093</v>
      </c>
    </row>
    <row r="191" spans="1:6" x14ac:dyDescent="0.25">
      <c r="B191" s="51" t="s">
        <v>64</v>
      </c>
      <c r="C191" s="52"/>
      <c r="D191" s="53"/>
      <c r="E191" s="58">
        <v>1320391682</v>
      </c>
      <c r="F191" s="58">
        <v>871540080</v>
      </c>
    </row>
    <row r="192" spans="1:6" x14ac:dyDescent="0.25">
      <c r="E192" s="130"/>
      <c r="F192" s="130"/>
    </row>
    <row r="193" spans="1:6" x14ac:dyDescent="0.25">
      <c r="A193" t="s">
        <v>120</v>
      </c>
      <c r="B193" s="59" t="s">
        <v>87</v>
      </c>
      <c r="C193" s="60"/>
      <c r="D193" s="61"/>
      <c r="E193" s="62" t="s">
        <v>399</v>
      </c>
      <c r="F193" s="63" t="s">
        <v>400</v>
      </c>
    </row>
    <row r="194" spans="1:6" x14ac:dyDescent="0.25">
      <c r="B194" s="51" t="s">
        <v>123</v>
      </c>
      <c r="C194" s="52"/>
      <c r="D194" s="53"/>
      <c r="E194" s="108">
        <v>609871175</v>
      </c>
      <c r="F194" s="108">
        <v>587894665</v>
      </c>
    </row>
    <row r="195" spans="1:6" x14ac:dyDescent="0.25">
      <c r="B195" s="51" t="s">
        <v>277</v>
      </c>
      <c r="C195" s="55"/>
      <c r="D195" s="56"/>
      <c r="E195" s="108">
        <v>-1160980556</v>
      </c>
      <c r="F195" s="108">
        <v>-1178622985</v>
      </c>
    </row>
    <row r="196" spans="1:6" x14ac:dyDescent="0.25">
      <c r="B196" s="54" t="s">
        <v>21</v>
      </c>
      <c r="C196" s="55"/>
      <c r="D196" s="56"/>
      <c r="E196" s="108">
        <v>2222952601</v>
      </c>
      <c r="F196" s="108">
        <v>1836655222</v>
      </c>
    </row>
    <row r="197" spans="1:6" x14ac:dyDescent="0.25">
      <c r="B197" s="51" t="s">
        <v>64</v>
      </c>
      <c r="C197" s="52"/>
      <c r="D197" s="53"/>
      <c r="E197" s="58">
        <v>1671843220</v>
      </c>
      <c r="F197" s="58">
        <v>1245926902</v>
      </c>
    </row>
    <row r="199" spans="1:6" ht="31.5" customHeight="1" x14ac:dyDescent="0.25">
      <c r="B199" s="407" t="s">
        <v>412</v>
      </c>
      <c r="C199" s="407"/>
      <c r="D199" s="407"/>
      <c r="E199" s="407"/>
      <c r="F199" s="407"/>
    </row>
    <row r="200" spans="1:6" ht="24" customHeight="1" x14ac:dyDescent="0.25">
      <c r="B200" s="407" t="s">
        <v>413</v>
      </c>
      <c r="C200" s="407"/>
      <c r="D200" s="407"/>
      <c r="E200" s="407"/>
      <c r="F200" s="407"/>
    </row>
    <row r="203" spans="1:6" x14ac:dyDescent="0.25">
      <c r="A203" s="259" t="s">
        <v>338</v>
      </c>
      <c r="B203" s="284" t="s">
        <v>87</v>
      </c>
      <c r="C203" s="285"/>
      <c r="D203" s="286"/>
      <c r="E203" s="62" t="s">
        <v>399</v>
      </c>
      <c r="F203" s="63" t="s">
        <v>400</v>
      </c>
    </row>
    <row r="204" spans="1:6" x14ac:dyDescent="0.25">
      <c r="A204" s="259"/>
      <c r="B204" s="287" t="s">
        <v>286</v>
      </c>
      <c r="C204" s="288"/>
      <c r="D204" s="289"/>
      <c r="E204" s="248">
        <v>2000000000</v>
      </c>
      <c r="F204" s="264">
        <v>2000000000</v>
      </c>
    </row>
    <row r="205" spans="1:6" x14ac:dyDescent="0.25">
      <c r="A205" s="259"/>
      <c r="B205" s="287" t="s">
        <v>287</v>
      </c>
      <c r="C205" s="288"/>
      <c r="D205" s="289"/>
      <c r="E205" s="248">
        <v>296000000</v>
      </c>
      <c r="F205" s="264">
        <v>296000000</v>
      </c>
    </row>
    <row r="206" spans="1:6" x14ac:dyDescent="0.25">
      <c r="A206" s="259"/>
      <c r="B206" s="263" t="s">
        <v>288</v>
      </c>
      <c r="C206" s="265"/>
      <c r="D206" s="266"/>
      <c r="E206" s="264">
        <v>-1160980556</v>
      </c>
      <c r="F206" s="264">
        <v>-1178622985</v>
      </c>
    </row>
    <row r="207" spans="1:6" x14ac:dyDescent="0.25">
      <c r="A207" s="259"/>
      <c r="B207" s="260" t="s">
        <v>64</v>
      </c>
      <c r="C207" s="261"/>
      <c r="D207" s="262"/>
      <c r="E207" s="267">
        <v>1135019444</v>
      </c>
      <c r="F207" s="267">
        <v>1117377015</v>
      </c>
    </row>
    <row r="209" spans="2:6" ht="21" customHeight="1" x14ac:dyDescent="0.25">
      <c r="B209" s="407" t="s">
        <v>414</v>
      </c>
      <c r="C209" s="407"/>
      <c r="D209" s="407"/>
      <c r="E209" s="407"/>
      <c r="F209" s="407"/>
    </row>
    <row r="212" spans="2:6" x14ac:dyDescent="0.25">
      <c r="B212" s="9" t="s">
        <v>332</v>
      </c>
    </row>
    <row r="214" spans="2:6" s="9" customFormat="1" x14ac:dyDescent="0.25">
      <c r="B214" s="292" t="s">
        <v>87</v>
      </c>
      <c r="C214" s="62" t="s">
        <v>399</v>
      </c>
      <c r="D214" s="63" t="s">
        <v>400</v>
      </c>
    </row>
    <row r="215" spans="2:6" x14ac:dyDescent="0.25">
      <c r="B215" s="291" t="s">
        <v>289</v>
      </c>
      <c r="C215" s="279">
        <v>3304457256</v>
      </c>
      <c r="D215" s="279">
        <v>3214136798</v>
      </c>
    </row>
    <row r="216" spans="2:6" x14ac:dyDescent="0.25">
      <c r="B216" s="291" t="s">
        <v>290</v>
      </c>
      <c r="C216" s="279">
        <v>7564420726</v>
      </c>
      <c r="D216" s="279">
        <v>7378958788</v>
      </c>
    </row>
    <row r="217" spans="2:6" x14ac:dyDescent="0.25">
      <c r="B217" s="291" t="s">
        <v>291</v>
      </c>
      <c r="C217" s="279">
        <v>-971593717</v>
      </c>
      <c r="D217" s="279">
        <v>-779124676</v>
      </c>
    </row>
    <row r="218" spans="2:6" x14ac:dyDescent="0.25">
      <c r="B218" s="291" t="s">
        <v>292</v>
      </c>
      <c r="C218" s="279">
        <v>674705383</v>
      </c>
      <c r="D218" s="279">
        <v>760245089</v>
      </c>
    </row>
    <row r="219" spans="2:6" x14ac:dyDescent="0.25">
      <c r="B219" s="291" t="s">
        <v>293</v>
      </c>
      <c r="C219" s="279">
        <v>-396391541</v>
      </c>
      <c r="D219" s="279">
        <v>-267384808</v>
      </c>
    </row>
    <row r="220" spans="2:6" x14ac:dyDescent="0.25">
      <c r="B220" s="291" t="s">
        <v>294</v>
      </c>
      <c r="C220" s="279">
        <v>269218265</v>
      </c>
      <c r="D220" s="279">
        <v>262283268</v>
      </c>
    </row>
    <row r="221" spans="2:6" x14ac:dyDescent="0.25">
      <c r="B221" s="291" t="s">
        <v>295</v>
      </c>
      <c r="C221" s="279">
        <v>-42460364</v>
      </c>
      <c r="D221" s="279">
        <v>-15494995</v>
      </c>
    </row>
    <row r="222" spans="2:6" x14ac:dyDescent="0.25">
      <c r="B222" s="291" t="s">
        <v>296</v>
      </c>
      <c r="C222" s="279">
        <v>661643630</v>
      </c>
      <c r="D222" s="279">
        <v>625153308</v>
      </c>
    </row>
    <row r="223" spans="2:6" x14ac:dyDescent="0.25">
      <c r="B223" s="291" t="s">
        <v>297</v>
      </c>
      <c r="C223" s="279">
        <v>475099400</v>
      </c>
      <c r="D223" s="279">
        <v>458234222</v>
      </c>
    </row>
    <row r="224" spans="2:6" x14ac:dyDescent="0.25">
      <c r="B224" s="291" t="s">
        <v>298</v>
      </c>
      <c r="C224" s="279">
        <v>-221110799</v>
      </c>
      <c r="D224" s="279">
        <v>-13319507</v>
      </c>
    </row>
    <row r="225" spans="1:6" x14ac:dyDescent="0.25">
      <c r="B225" s="291" t="s">
        <v>299</v>
      </c>
      <c r="C225" s="279">
        <v>1482429402</v>
      </c>
      <c r="D225" s="279">
        <v>1474381309</v>
      </c>
    </row>
    <row r="226" spans="1:6" x14ac:dyDescent="0.25">
      <c r="B226" s="291" t="s">
        <v>300</v>
      </c>
      <c r="C226" s="279">
        <v>-1313825769</v>
      </c>
      <c r="D226" s="279">
        <v>-1187982500</v>
      </c>
    </row>
    <row r="227" spans="1:6" x14ac:dyDescent="0.25">
      <c r="B227" s="291" t="s">
        <v>301</v>
      </c>
      <c r="C227" s="279">
        <v>2837085465</v>
      </c>
      <c r="D227" s="279">
        <v>2663599674</v>
      </c>
    </row>
    <row r="228" spans="1:6" x14ac:dyDescent="0.25">
      <c r="B228" s="291" t="s">
        <v>302</v>
      </c>
      <c r="C228" s="279">
        <v>-1250555329</v>
      </c>
      <c r="D228" s="279">
        <v>-792609271</v>
      </c>
    </row>
    <row r="229" spans="1:6" s="9" customFormat="1" x14ac:dyDescent="0.25">
      <c r="B229" s="292" t="s">
        <v>64</v>
      </c>
      <c r="C229" s="268">
        <v>13073122008</v>
      </c>
      <c r="D229" s="268">
        <v>13781076699</v>
      </c>
    </row>
    <row r="231" spans="1:6" x14ac:dyDescent="0.25">
      <c r="B231" s="391" t="s">
        <v>415</v>
      </c>
    </row>
    <row r="233" spans="1:6" ht="15.75" x14ac:dyDescent="0.25">
      <c r="B233" s="64" t="s">
        <v>89</v>
      </c>
    </row>
    <row r="234" spans="1:6" x14ac:dyDescent="0.25">
      <c r="E234" s="57"/>
      <c r="F234" s="57"/>
    </row>
    <row r="235" spans="1:6" x14ac:dyDescent="0.25">
      <c r="A235" t="s">
        <v>336</v>
      </c>
      <c r="B235" s="59" t="s">
        <v>87</v>
      </c>
      <c r="C235" s="60"/>
      <c r="D235" s="61"/>
      <c r="E235" s="62" t="s">
        <v>399</v>
      </c>
      <c r="F235" s="63" t="s">
        <v>400</v>
      </c>
    </row>
    <row r="236" spans="1:6" x14ac:dyDescent="0.25">
      <c r="B236" s="107" t="s">
        <v>339</v>
      </c>
      <c r="C236" s="52"/>
      <c r="D236" s="53"/>
      <c r="E236" s="108">
        <v>1491409308</v>
      </c>
      <c r="F236" s="108">
        <v>981835645</v>
      </c>
    </row>
    <row r="237" spans="1:6" hidden="1" x14ac:dyDescent="0.25">
      <c r="B237" s="51" t="s">
        <v>416</v>
      </c>
      <c r="C237" s="52"/>
      <c r="D237" s="53"/>
      <c r="E237" s="58">
        <v>0</v>
      </c>
      <c r="F237" s="58">
        <v>0</v>
      </c>
    </row>
    <row r="238" spans="1:6" x14ac:dyDescent="0.25">
      <c r="B238" s="392" t="s">
        <v>64</v>
      </c>
      <c r="C238" s="393"/>
      <c r="D238" s="394"/>
      <c r="E238" s="268">
        <v>1491409308</v>
      </c>
      <c r="F238" s="268">
        <v>981835645</v>
      </c>
    </row>
  </sheetData>
  <mergeCells count="3">
    <mergeCell ref="B199:F199"/>
    <mergeCell ref="B200:F200"/>
    <mergeCell ref="B209:F20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9" r:id="rId4">
          <objectPr defaultSize="0" r:id="rId5">
            <anchor moveWithCells="1">
              <from>
                <xdr:col>1</xdr:col>
                <xdr:colOff>0</xdr:colOff>
                <xdr:row>116</xdr:row>
                <xdr:rowOff>0</xdr:rowOff>
              </from>
              <to>
                <xdr:col>5</xdr:col>
                <xdr:colOff>504825</xdr:colOff>
                <xdr:row>117</xdr:row>
                <xdr:rowOff>152400</xdr:rowOff>
              </to>
            </anchor>
          </objectPr>
        </oleObject>
      </mc:Choice>
      <mc:Fallback>
        <oleObject progId="Word.Document.8" shapeId="10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topLeftCell="A8" workbookViewId="0">
      <selection activeCell="P30" sqref="P30"/>
    </sheetView>
  </sheetViews>
  <sheetFormatPr baseColWidth="10" defaultRowHeight="9" x14ac:dyDescent="0.15"/>
  <cols>
    <col min="1" max="1" width="11.42578125" style="105"/>
    <col min="2" max="2" width="3.42578125" style="131" hidden="1" customWidth="1"/>
    <col min="3" max="3" width="18.85546875" style="105" bestFit="1" customWidth="1"/>
    <col min="4" max="4" width="12" style="131" bestFit="1" customWidth="1"/>
    <col min="5" max="5" width="10.7109375" style="105" customWidth="1"/>
    <col min="6" max="6" width="12" style="105" customWidth="1"/>
    <col min="7" max="7" width="10.28515625" style="105" bestFit="1" customWidth="1"/>
    <col min="8" max="8" width="6" style="105" bestFit="1" customWidth="1"/>
    <col min="9" max="9" width="11.85546875" style="105" bestFit="1" customWidth="1"/>
    <col min="10" max="10" width="11.5703125" style="105" bestFit="1" customWidth="1"/>
    <col min="11" max="11" width="10.28515625" style="105" bestFit="1" customWidth="1"/>
    <col min="12" max="12" width="11.140625" style="105" bestFit="1" customWidth="1"/>
    <col min="13" max="13" width="10.28515625" style="105" bestFit="1" customWidth="1"/>
    <col min="14" max="14" width="6.85546875" style="105" customWidth="1"/>
    <col min="15" max="15" width="11.5703125" style="105" bestFit="1" customWidth="1"/>
    <col min="16" max="16" width="13.140625" style="105" bestFit="1" customWidth="1"/>
    <col min="17" max="18" width="13.140625" style="105" customWidth="1"/>
    <col min="19" max="19" width="11.7109375" style="105" bestFit="1" customWidth="1"/>
    <col min="20" max="20" width="13.7109375" style="105" bestFit="1" customWidth="1"/>
    <col min="21" max="21" width="11.42578125" style="105"/>
    <col min="22" max="22" width="13.7109375" style="105" bestFit="1" customWidth="1"/>
    <col min="23" max="16384" width="11.42578125" style="105"/>
  </cols>
  <sheetData>
    <row r="2" spans="2:21" x14ac:dyDescent="0.15">
      <c r="D2" s="13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2:21" x14ac:dyDescent="0.15">
      <c r="B3" s="105"/>
      <c r="C3" s="133"/>
      <c r="D3" s="105"/>
      <c r="E3" s="134" t="s">
        <v>417</v>
      </c>
      <c r="F3" s="134"/>
      <c r="G3" s="133"/>
      <c r="H3" s="133"/>
      <c r="I3" s="133"/>
      <c r="J3" s="133"/>
      <c r="K3" s="133"/>
      <c r="L3" s="133"/>
      <c r="M3" s="133"/>
      <c r="N3" s="133"/>
      <c r="O3" s="133"/>
      <c r="P3" s="134" t="s">
        <v>151</v>
      </c>
      <c r="Q3" s="134"/>
      <c r="S3" s="133"/>
    </row>
    <row r="4" spans="2:21" x14ac:dyDescent="0.15">
      <c r="B4" s="133"/>
      <c r="C4" s="133"/>
      <c r="D4" s="105"/>
      <c r="E4" s="135" t="str">
        <f>'[1]gtos costos'!C4</f>
        <v>1° DE ENERO AL 31 DICIEMBRE DE 2019 y 2018</v>
      </c>
      <c r="G4" s="133"/>
      <c r="H4" s="133"/>
      <c r="I4" s="136"/>
      <c r="J4" s="136"/>
      <c r="K4" s="133"/>
      <c r="L4" s="133"/>
      <c r="M4" s="133"/>
      <c r="N4" s="133"/>
      <c r="O4" s="133"/>
      <c r="P4" s="133"/>
      <c r="Q4" s="133"/>
      <c r="R4" s="133"/>
      <c r="S4" s="133"/>
    </row>
    <row r="5" spans="2:21" x14ac:dyDescent="0.15">
      <c r="B5" s="134" t="s">
        <v>30</v>
      </c>
      <c r="C5" s="133"/>
      <c r="D5" s="105"/>
      <c r="F5" s="134" t="s">
        <v>30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7" spans="2:21" x14ac:dyDescent="0.15">
      <c r="B7" s="137"/>
      <c r="C7" s="138"/>
      <c r="D7" s="404" t="s">
        <v>127</v>
      </c>
      <c r="E7" s="405"/>
      <c r="F7" s="405"/>
      <c r="G7" s="405"/>
      <c r="H7" s="405"/>
      <c r="I7" s="406"/>
      <c r="J7" s="404" t="s">
        <v>147</v>
      </c>
      <c r="K7" s="405"/>
      <c r="L7" s="405"/>
      <c r="M7" s="405"/>
      <c r="N7" s="405"/>
      <c r="O7" s="406"/>
      <c r="P7" s="138"/>
      <c r="Q7" s="255"/>
      <c r="R7" s="255"/>
      <c r="S7" s="106"/>
    </row>
    <row r="8" spans="2:21" x14ac:dyDescent="0.15">
      <c r="B8" s="139"/>
      <c r="C8" s="140"/>
      <c r="D8" s="137" t="s">
        <v>143</v>
      </c>
      <c r="E8" s="138"/>
      <c r="F8" s="137"/>
      <c r="G8" s="137"/>
      <c r="H8" s="137"/>
      <c r="I8" s="137" t="s">
        <v>143</v>
      </c>
      <c r="J8" s="137" t="s">
        <v>143</v>
      </c>
      <c r="K8" s="138"/>
      <c r="L8" s="137"/>
      <c r="M8" s="137"/>
      <c r="N8" s="137"/>
      <c r="O8" s="137" t="s">
        <v>143</v>
      </c>
      <c r="P8" s="140"/>
      <c r="Q8" s="255"/>
      <c r="R8" s="255"/>
      <c r="S8" s="106"/>
      <c r="T8" s="121"/>
    </row>
    <row r="9" spans="2:21" x14ac:dyDescent="0.15">
      <c r="B9" s="141" t="s">
        <v>124</v>
      </c>
      <c r="C9" s="142" t="s">
        <v>24</v>
      </c>
      <c r="D9" s="143" t="s">
        <v>388</v>
      </c>
      <c r="E9" s="141" t="s">
        <v>144</v>
      </c>
      <c r="F9" s="141" t="s">
        <v>145</v>
      </c>
      <c r="G9" s="141" t="s">
        <v>25</v>
      </c>
      <c r="H9" s="141" t="s">
        <v>146</v>
      </c>
      <c r="I9" s="143" t="str">
        <f>[1]notas!E1</f>
        <v>31.12.2019</v>
      </c>
      <c r="J9" s="143" t="str">
        <f>D9</f>
        <v>01.01.2019</v>
      </c>
      <c r="K9" s="141" t="s">
        <v>144</v>
      </c>
      <c r="L9" s="141" t="s">
        <v>145</v>
      </c>
      <c r="M9" s="141" t="s">
        <v>25</v>
      </c>
      <c r="N9" s="141" t="s">
        <v>146</v>
      </c>
      <c r="O9" s="143" t="str">
        <f>I9</f>
        <v>31.12.2019</v>
      </c>
      <c r="P9" s="141" t="s">
        <v>126</v>
      </c>
      <c r="Q9" s="256"/>
      <c r="R9" s="256"/>
      <c r="S9" s="106"/>
    </row>
    <row r="10" spans="2:21" x14ac:dyDescent="0.15">
      <c r="B10" s="144"/>
      <c r="C10" s="145"/>
      <c r="D10" s="146"/>
      <c r="E10" s="123"/>
      <c r="F10" s="146"/>
      <c r="G10" s="123"/>
      <c r="H10" s="146"/>
      <c r="I10" s="146"/>
      <c r="J10" s="147"/>
      <c r="K10" s="147"/>
      <c r="L10" s="147"/>
      <c r="M10" s="147"/>
      <c r="N10" s="147"/>
      <c r="O10" s="147"/>
      <c r="P10" s="147"/>
      <c r="Q10" s="257"/>
      <c r="R10" s="257"/>
    </row>
    <row r="11" spans="2:21" x14ac:dyDescent="0.15">
      <c r="B11" s="148">
        <v>1</v>
      </c>
      <c r="C11" s="280" t="s">
        <v>128</v>
      </c>
      <c r="D11" s="147">
        <v>7378958788</v>
      </c>
      <c r="E11" s="123">
        <v>0</v>
      </c>
      <c r="F11" s="147">
        <v>0</v>
      </c>
      <c r="G11" s="123">
        <v>185461938</v>
      </c>
      <c r="H11" s="147">
        <v>0</v>
      </c>
      <c r="I11" s="147">
        <v>7564420726</v>
      </c>
      <c r="J11" s="147">
        <v>779124675</v>
      </c>
      <c r="K11" s="147">
        <v>192469042</v>
      </c>
      <c r="L11" s="147">
        <v>0</v>
      </c>
      <c r="M11" s="147">
        <v>0</v>
      </c>
      <c r="N11" s="147">
        <v>0</v>
      </c>
      <c r="O11" s="147">
        <v>971593717</v>
      </c>
      <c r="P11" s="147">
        <v>6592827009</v>
      </c>
      <c r="Q11" s="257"/>
      <c r="R11" s="257"/>
      <c r="T11" s="121"/>
    </row>
    <row r="12" spans="2:21" x14ac:dyDescent="0.15">
      <c r="B12" s="148"/>
      <c r="C12" s="280"/>
      <c r="D12" s="147"/>
      <c r="E12" s="123"/>
      <c r="F12" s="147"/>
      <c r="G12" s="123"/>
      <c r="H12" s="147"/>
      <c r="I12" s="147"/>
      <c r="J12" s="147"/>
      <c r="K12" s="147"/>
      <c r="L12" s="147"/>
      <c r="M12" s="147"/>
      <c r="N12" s="147"/>
      <c r="O12" s="147"/>
      <c r="P12" s="147"/>
      <c r="Q12" s="257"/>
      <c r="R12" s="257"/>
      <c r="T12" s="121"/>
    </row>
    <row r="13" spans="2:21" x14ac:dyDescent="0.15">
      <c r="B13" s="148">
        <v>2</v>
      </c>
      <c r="C13" s="280" t="s">
        <v>129</v>
      </c>
      <c r="D13" s="147">
        <v>760245089</v>
      </c>
      <c r="E13" s="147">
        <v>0</v>
      </c>
      <c r="F13" s="147">
        <v>98424917</v>
      </c>
      <c r="G13" s="123">
        <v>12885211</v>
      </c>
      <c r="H13" s="147">
        <v>0</v>
      </c>
      <c r="I13" s="147">
        <v>674705383</v>
      </c>
      <c r="J13" s="147">
        <v>267384810</v>
      </c>
      <c r="K13" s="147">
        <v>158320605</v>
      </c>
      <c r="L13" s="147">
        <v>29313874</v>
      </c>
      <c r="M13" s="147">
        <v>0</v>
      </c>
      <c r="N13" s="147">
        <v>0</v>
      </c>
      <c r="O13" s="147">
        <v>396391541</v>
      </c>
      <c r="P13" s="147">
        <v>278313842</v>
      </c>
      <c r="Q13" s="257"/>
      <c r="R13" s="257"/>
      <c r="T13" s="121"/>
    </row>
    <row r="14" spans="2:21" x14ac:dyDescent="0.15">
      <c r="B14" s="148"/>
      <c r="C14" s="280"/>
      <c r="D14" s="147"/>
      <c r="E14" s="123"/>
      <c r="F14" s="147"/>
      <c r="G14" s="123"/>
      <c r="H14" s="147"/>
      <c r="I14" s="147"/>
      <c r="J14" s="147"/>
      <c r="K14" s="147"/>
      <c r="L14" s="147"/>
      <c r="M14" s="147"/>
      <c r="N14" s="147"/>
      <c r="O14" s="147"/>
      <c r="P14" s="147"/>
      <c r="Q14" s="257"/>
      <c r="R14" s="257"/>
      <c r="T14" s="121"/>
    </row>
    <row r="15" spans="2:21" x14ac:dyDescent="0.15">
      <c r="B15" s="148">
        <v>3</v>
      </c>
      <c r="C15" s="280" t="s">
        <v>130</v>
      </c>
      <c r="D15" s="147">
        <v>262283268</v>
      </c>
      <c r="E15" s="123">
        <v>0</v>
      </c>
      <c r="F15" s="147">
        <v>0</v>
      </c>
      <c r="G15" s="123">
        <v>6934997</v>
      </c>
      <c r="H15" s="147">
        <v>0</v>
      </c>
      <c r="I15" s="147">
        <v>269218265</v>
      </c>
      <c r="J15" s="147">
        <v>15494995</v>
      </c>
      <c r="K15" s="147">
        <v>26965369</v>
      </c>
      <c r="L15" s="147">
        <v>0</v>
      </c>
      <c r="M15" s="147">
        <v>0</v>
      </c>
      <c r="N15" s="147">
        <v>0</v>
      </c>
      <c r="O15" s="147">
        <v>42460364</v>
      </c>
      <c r="P15" s="147">
        <v>226757901</v>
      </c>
      <c r="Q15" s="257"/>
      <c r="R15" s="257"/>
      <c r="U15" s="121"/>
    </row>
    <row r="16" spans="2:21" x14ac:dyDescent="0.15">
      <c r="B16" s="148"/>
      <c r="C16" s="280"/>
      <c r="D16" s="147"/>
      <c r="E16" s="123"/>
      <c r="F16" s="147"/>
      <c r="G16" s="123"/>
      <c r="H16" s="147"/>
      <c r="I16" s="147"/>
      <c r="J16" s="147"/>
      <c r="K16" s="147"/>
      <c r="L16" s="147"/>
      <c r="M16" s="147"/>
      <c r="N16" s="147"/>
      <c r="O16" s="147"/>
      <c r="P16" s="147"/>
      <c r="Q16" s="257"/>
      <c r="R16" s="257"/>
    </row>
    <row r="17" spans="2:21" x14ac:dyDescent="0.15">
      <c r="B17" s="148">
        <v>4</v>
      </c>
      <c r="C17" s="280" t="s">
        <v>131</v>
      </c>
      <c r="D17" s="147">
        <v>1083387530</v>
      </c>
      <c r="E17" s="123">
        <v>23285518</v>
      </c>
      <c r="F17" s="147">
        <v>0</v>
      </c>
      <c r="G17" s="123">
        <v>30069982</v>
      </c>
      <c r="H17" s="147">
        <v>0</v>
      </c>
      <c r="I17" s="147">
        <v>1136743030</v>
      </c>
      <c r="J17" s="147">
        <v>13319507</v>
      </c>
      <c r="K17" s="147">
        <v>207791292</v>
      </c>
      <c r="L17" s="147">
        <v>0</v>
      </c>
      <c r="M17" s="147">
        <v>0</v>
      </c>
      <c r="N17" s="147">
        <v>0</v>
      </c>
      <c r="O17" s="147">
        <v>221110799</v>
      </c>
      <c r="P17" s="147">
        <v>915632231</v>
      </c>
      <c r="Q17" s="257"/>
      <c r="R17" s="257"/>
    </row>
    <row r="18" spans="2:21" x14ac:dyDescent="0.15">
      <c r="B18" s="148"/>
      <c r="C18" s="280"/>
      <c r="D18" s="147"/>
      <c r="E18" s="123"/>
      <c r="F18" s="147"/>
      <c r="G18" s="123"/>
      <c r="H18" s="147"/>
      <c r="I18" s="147"/>
      <c r="J18" s="147"/>
      <c r="K18" s="147"/>
      <c r="L18" s="147"/>
      <c r="M18" s="147"/>
      <c r="N18" s="147"/>
      <c r="O18" s="147"/>
      <c r="P18" s="147"/>
      <c r="Q18" s="257"/>
      <c r="R18" s="257"/>
    </row>
    <row r="19" spans="2:21" x14ac:dyDescent="0.15">
      <c r="B19" s="148">
        <v>5</v>
      </c>
      <c r="C19" s="280" t="s">
        <v>132</v>
      </c>
      <c r="D19" s="147">
        <v>1474381309</v>
      </c>
      <c r="E19" s="123">
        <v>0</v>
      </c>
      <c r="F19" s="147">
        <v>0</v>
      </c>
      <c r="G19" s="123">
        <v>8048093</v>
      </c>
      <c r="H19" s="147">
        <v>0</v>
      </c>
      <c r="I19" s="147">
        <v>1482429402</v>
      </c>
      <c r="J19" s="147">
        <v>1187982500</v>
      </c>
      <c r="K19" s="147">
        <v>125843269</v>
      </c>
      <c r="L19" s="147">
        <v>0</v>
      </c>
      <c r="M19" s="147">
        <v>0</v>
      </c>
      <c r="N19" s="147">
        <v>0</v>
      </c>
      <c r="O19" s="147">
        <v>1313825769</v>
      </c>
      <c r="P19" s="147">
        <v>168603633</v>
      </c>
      <c r="Q19" s="257"/>
      <c r="R19" s="257"/>
    </row>
    <row r="20" spans="2:21" x14ac:dyDescent="0.15">
      <c r="B20" s="148"/>
      <c r="C20" s="280"/>
      <c r="D20" s="147"/>
      <c r="E20" s="123"/>
      <c r="F20" s="147"/>
      <c r="G20" s="123"/>
      <c r="H20" s="147"/>
      <c r="I20" s="147"/>
      <c r="J20" s="147"/>
      <c r="K20" s="147"/>
      <c r="L20" s="147"/>
      <c r="M20" s="147"/>
      <c r="N20" s="147"/>
      <c r="O20" s="147"/>
      <c r="P20" s="147"/>
      <c r="Q20" s="257"/>
      <c r="R20" s="257"/>
    </row>
    <row r="21" spans="2:21" x14ac:dyDescent="0.15">
      <c r="B21" s="148"/>
      <c r="C21" s="280" t="s">
        <v>209</v>
      </c>
      <c r="D21" s="147">
        <v>2663599674</v>
      </c>
      <c r="E21" s="123">
        <v>120909090</v>
      </c>
      <c r="F21" s="147">
        <v>0</v>
      </c>
      <c r="G21" s="123">
        <v>52576701</v>
      </c>
      <c r="H21" s="147">
        <v>0</v>
      </c>
      <c r="I21" s="147">
        <v>2837085465</v>
      </c>
      <c r="J21" s="147">
        <v>792609270</v>
      </c>
      <c r="K21" s="147">
        <v>457946059</v>
      </c>
      <c r="L21" s="147">
        <v>0</v>
      </c>
      <c r="M21" s="147">
        <v>0</v>
      </c>
      <c r="N21" s="147">
        <v>0</v>
      </c>
      <c r="O21" s="147">
        <v>1250555329</v>
      </c>
      <c r="P21" s="147">
        <v>1586530136</v>
      </c>
      <c r="Q21" s="257"/>
      <c r="R21" s="257"/>
    </row>
    <row r="22" spans="2:21" x14ac:dyDescent="0.15">
      <c r="B22" s="148"/>
      <c r="C22" s="280"/>
      <c r="D22" s="147"/>
      <c r="E22" s="123"/>
      <c r="F22" s="147"/>
      <c r="G22" s="123"/>
      <c r="H22" s="147"/>
      <c r="I22" s="147"/>
      <c r="J22" s="147"/>
      <c r="K22" s="147"/>
      <c r="L22" s="147"/>
      <c r="M22" s="147"/>
      <c r="N22" s="147"/>
      <c r="O22" s="147"/>
      <c r="P22" s="147"/>
      <c r="Q22" s="257"/>
      <c r="R22" s="257"/>
    </row>
    <row r="23" spans="2:21" hidden="1" x14ac:dyDescent="0.15">
      <c r="B23" s="148">
        <v>6</v>
      </c>
      <c r="C23" s="145" t="s">
        <v>133</v>
      </c>
      <c r="D23" s="147">
        <v>0</v>
      </c>
      <c r="E23" s="123">
        <v>0</v>
      </c>
      <c r="F23" s="147">
        <v>0</v>
      </c>
      <c r="G23" s="123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257"/>
      <c r="R23" s="257"/>
      <c r="S23" s="121"/>
      <c r="T23" s="121"/>
      <c r="U23" s="121"/>
    </row>
    <row r="24" spans="2:21" x14ac:dyDescent="0.15">
      <c r="B24" s="148"/>
      <c r="C24" s="145"/>
      <c r="D24" s="147"/>
      <c r="E24" s="123"/>
      <c r="F24" s="147"/>
      <c r="G24" s="123"/>
      <c r="H24" s="147"/>
      <c r="I24" s="147"/>
      <c r="J24" s="147"/>
      <c r="K24" s="147"/>
      <c r="L24" s="147"/>
      <c r="M24" s="147"/>
      <c r="N24" s="147"/>
      <c r="O24" s="147"/>
      <c r="P24" s="147"/>
      <c r="Q24" s="257"/>
      <c r="R24" s="257"/>
    </row>
    <row r="25" spans="2:21" x14ac:dyDescent="0.15">
      <c r="B25" s="149"/>
      <c r="C25" s="150" t="s">
        <v>150</v>
      </c>
      <c r="D25" s="151">
        <v>13622855658</v>
      </c>
      <c r="E25" s="151">
        <v>144194608</v>
      </c>
      <c r="F25" s="151">
        <v>98424917</v>
      </c>
      <c r="G25" s="151">
        <v>295976922</v>
      </c>
      <c r="H25" s="151">
        <v>0</v>
      </c>
      <c r="I25" s="151">
        <v>13964602271</v>
      </c>
      <c r="J25" s="151">
        <v>3055915757</v>
      </c>
      <c r="K25" s="151">
        <v>1169335636</v>
      </c>
      <c r="L25" s="151">
        <v>29313874</v>
      </c>
      <c r="M25" s="151">
        <v>0</v>
      </c>
      <c r="N25" s="151">
        <v>0</v>
      </c>
      <c r="O25" s="151">
        <v>4195937519</v>
      </c>
      <c r="P25" s="151">
        <v>9768664752</v>
      </c>
      <c r="Q25" s="258"/>
      <c r="R25" s="258"/>
      <c r="U25" s="121"/>
    </row>
    <row r="26" spans="2:21" x14ac:dyDescent="0.15">
      <c r="B26" s="148"/>
      <c r="C26" s="145"/>
      <c r="D26" s="147"/>
      <c r="E26" s="123"/>
      <c r="F26" s="147"/>
      <c r="G26" s="123"/>
      <c r="H26" s="147"/>
      <c r="I26" s="147"/>
      <c r="J26" s="147"/>
      <c r="K26" s="147"/>
      <c r="L26" s="147"/>
      <c r="M26" s="147"/>
      <c r="N26" s="147"/>
      <c r="O26" s="147"/>
      <c r="P26" s="147"/>
      <c r="Q26" s="257"/>
      <c r="R26" s="257"/>
    </row>
    <row r="27" spans="2:21" x14ac:dyDescent="0.15">
      <c r="B27" s="148"/>
      <c r="C27" s="145" t="s">
        <v>212</v>
      </c>
      <c r="D27" s="147"/>
      <c r="E27" s="123"/>
      <c r="F27" s="147"/>
      <c r="G27" s="123"/>
      <c r="H27" s="147"/>
      <c r="I27" s="147"/>
      <c r="J27" s="147"/>
      <c r="K27" s="147"/>
      <c r="L27" s="147"/>
      <c r="M27" s="147"/>
      <c r="N27" s="147"/>
      <c r="O27" s="147"/>
      <c r="P27" s="147"/>
      <c r="Q27" s="257"/>
      <c r="R27" s="257"/>
    </row>
    <row r="28" spans="2:21" x14ac:dyDescent="0.15">
      <c r="B28" s="148"/>
      <c r="C28" s="145" t="s">
        <v>148</v>
      </c>
      <c r="D28" s="147"/>
      <c r="E28" s="123"/>
      <c r="F28" s="147"/>
      <c r="G28" s="123"/>
      <c r="H28" s="147"/>
      <c r="I28" s="147"/>
      <c r="J28" s="147"/>
      <c r="K28" s="147"/>
      <c r="L28" s="147"/>
      <c r="M28" s="147"/>
      <c r="N28" s="147"/>
      <c r="O28" s="147"/>
      <c r="P28" s="147"/>
      <c r="Q28" s="257"/>
      <c r="R28" s="257"/>
    </row>
    <row r="29" spans="2:21" x14ac:dyDescent="0.15">
      <c r="B29" s="148"/>
      <c r="C29" s="145"/>
      <c r="D29" s="147"/>
      <c r="E29" s="123"/>
      <c r="F29" s="147"/>
      <c r="G29" s="123"/>
      <c r="H29" s="147"/>
      <c r="I29" s="147"/>
      <c r="J29" s="147"/>
      <c r="K29" s="147"/>
      <c r="L29" s="147"/>
      <c r="M29" s="147"/>
      <c r="N29" s="147"/>
      <c r="O29" s="147"/>
      <c r="P29" s="147"/>
      <c r="Q29" s="257"/>
      <c r="R29" s="257"/>
    </row>
    <row r="30" spans="2:21" x14ac:dyDescent="0.15">
      <c r="B30" s="148"/>
      <c r="C30" s="280" t="s">
        <v>149</v>
      </c>
      <c r="D30" s="147">
        <v>3214136798</v>
      </c>
      <c r="E30" s="123">
        <v>0</v>
      </c>
      <c r="F30" s="147">
        <v>0</v>
      </c>
      <c r="G30" s="123">
        <v>90320458</v>
      </c>
      <c r="H30" s="147">
        <v>0</v>
      </c>
      <c r="I30" s="147">
        <v>3304457256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3304457256</v>
      </c>
      <c r="Q30" s="257"/>
      <c r="R30" s="257"/>
    </row>
    <row r="31" spans="2:21" x14ac:dyDescent="0.15">
      <c r="B31" s="148"/>
      <c r="C31" s="145"/>
      <c r="D31" s="147"/>
      <c r="E31" s="123"/>
      <c r="F31" s="147"/>
      <c r="G31" s="123"/>
      <c r="H31" s="147"/>
      <c r="I31" s="147"/>
      <c r="J31" s="147"/>
      <c r="K31" s="147"/>
      <c r="L31" s="147"/>
      <c r="M31" s="147"/>
      <c r="N31" s="147"/>
      <c r="O31" s="147"/>
      <c r="P31" s="147"/>
      <c r="Q31" s="257"/>
      <c r="R31" s="257"/>
    </row>
    <row r="32" spans="2:21" x14ac:dyDescent="0.15">
      <c r="B32" s="149"/>
      <c r="C32" s="150" t="s">
        <v>150</v>
      </c>
      <c r="D32" s="151">
        <v>3214136798</v>
      </c>
      <c r="E32" s="151">
        <v>0</v>
      </c>
      <c r="F32" s="151">
        <v>0</v>
      </c>
      <c r="G32" s="151">
        <v>90320458</v>
      </c>
      <c r="H32" s="151">
        <v>0</v>
      </c>
      <c r="I32" s="151">
        <v>3304457256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3304457256</v>
      </c>
      <c r="Q32" s="258"/>
      <c r="R32" s="258"/>
    </row>
    <row r="33" spans="2:20" x14ac:dyDescent="0.15">
      <c r="B33" s="149"/>
      <c r="C33" s="150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258"/>
      <c r="R33" s="258"/>
    </row>
    <row r="34" spans="2:20" s="106" customFormat="1" ht="9.75" thickBot="1" x14ac:dyDescent="0.2">
      <c r="B34" s="152"/>
      <c r="C34" s="153" t="s">
        <v>418</v>
      </c>
      <c r="D34" s="154">
        <v>16836992456</v>
      </c>
      <c r="E34" s="154">
        <v>144194608</v>
      </c>
      <c r="F34" s="154">
        <v>98424917</v>
      </c>
      <c r="G34" s="154">
        <v>386297380</v>
      </c>
      <c r="H34" s="154">
        <v>0</v>
      </c>
      <c r="I34" s="154">
        <v>17269059527</v>
      </c>
      <c r="J34" s="154">
        <v>3055915757</v>
      </c>
      <c r="K34" s="154">
        <v>1169335636</v>
      </c>
      <c r="L34" s="154">
        <v>29313874</v>
      </c>
      <c r="M34" s="154">
        <v>0</v>
      </c>
      <c r="N34" s="154">
        <v>0</v>
      </c>
      <c r="O34" s="154">
        <v>4195937519</v>
      </c>
      <c r="P34" s="154">
        <v>13073122008</v>
      </c>
      <c r="Q34" s="258"/>
      <c r="R34" s="281"/>
      <c r="S34" s="122"/>
      <c r="T34" s="122"/>
    </row>
    <row r="35" spans="2:20" ht="9.75" thickTop="1" x14ac:dyDescent="0.15">
      <c r="B35" s="155"/>
      <c r="C35" s="145"/>
      <c r="D35" s="156"/>
      <c r="E35" s="123"/>
      <c r="F35" s="147"/>
      <c r="G35" s="123"/>
      <c r="H35" s="156"/>
      <c r="I35" s="147"/>
      <c r="J35" s="147"/>
      <c r="K35" s="147"/>
      <c r="L35" s="147"/>
      <c r="M35" s="147"/>
      <c r="N35" s="147"/>
      <c r="O35" s="147"/>
      <c r="P35" s="156"/>
      <c r="Q35" s="257"/>
      <c r="R35" s="257"/>
      <c r="S35" s="121"/>
    </row>
    <row r="36" spans="2:20" ht="9.75" thickBot="1" x14ac:dyDescent="0.2">
      <c r="B36" s="152"/>
      <c r="C36" s="150" t="s">
        <v>404</v>
      </c>
      <c r="D36" s="154">
        <v>13664833381</v>
      </c>
      <c r="E36" s="154">
        <v>2804713926</v>
      </c>
      <c r="F36" s="154">
        <v>0</v>
      </c>
      <c r="G36" s="175">
        <v>367445149</v>
      </c>
      <c r="H36" s="154">
        <v>0</v>
      </c>
      <c r="I36" s="154">
        <v>16836992456</v>
      </c>
      <c r="J36" s="175">
        <v>2182172484</v>
      </c>
      <c r="K36" s="175">
        <v>873743273</v>
      </c>
      <c r="L36" s="175">
        <v>0</v>
      </c>
      <c r="M36" s="175">
        <v>0</v>
      </c>
      <c r="N36" s="175">
        <v>0</v>
      </c>
      <c r="O36" s="175">
        <v>3055915757</v>
      </c>
      <c r="P36" s="154">
        <v>13781076699</v>
      </c>
      <c r="Q36" s="258"/>
      <c r="R36" s="281"/>
      <c r="S36" s="121"/>
    </row>
    <row r="37" spans="2:20" ht="9.75" thickTop="1" x14ac:dyDescent="0.15">
      <c r="Q37" s="121"/>
    </row>
    <row r="38" spans="2:20" x14ac:dyDescent="0.15">
      <c r="P38" s="121"/>
      <c r="Q38" s="121"/>
      <c r="R38" s="121"/>
    </row>
    <row r="39" spans="2:20" x14ac:dyDescent="0.15">
      <c r="D39" s="105"/>
      <c r="E39" s="157" t="s">
        <v>134</v>
      </c>
    </row>
    <row r="41" spans="2:20" x14ac:dyDescent="0.15">
      <c r="D41" s="191"/>
    </row>
    <row r="42" spans="2:20" x14ac:dyDescent="0.15">
      <c r="D42" s="191"/>
    </row>
    <row r="43" spans="2:20" x14ac:dyDescent="0.15">
      <c r="D43" s="191"/>
    </row>
    <row r="44" spans="2:20" x14ac:dyDescent="0.15">
      <c r="D44" s="191"/>
    </row>
  </sheetData>
  <mergeCells count="2">
    <mergeCell ref="D7:I7"/>
    <mergeCell ref="J7: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opLeftCell="A19" workbookViewId="0">
      <selection activeCell="K24" sqref="K24"/>
    </sheetView>
  </sheetViews>
  <sheetFormatPr baseColWidth="10" defaultRowHeight="15" x14ac:dyDescent="0.25"/>
  <cols>
    <col min="2" max="2" width="19.28515625" bestFit="1" customWidth="1"/>
    <col min="3" max="3" width="10.85546875" bestFit="1" customWidth="1"/>
    <col min="4" max="4" width="9.85546875" bestFit="1" customWidth="1"/>
    <col min="7" max="7" width="10.28515625" bestFit="1" customWidth="1"/>
    <col min="8" max="8" width="9.5703125" bestFit="1" customWidth="1"/>
    <col min="9" max="9" width="6.7109375" bestFit="1" customWidth="1"/>
    <col min="10" max="10" width="10.28515625" bestFit="1" customWidth="1"/>
    <col min="11" max="11" width="9.5703125" bestFit="1" customWidth="1"/>
  </cols>
  <sheetData>
    <row r="2" spans="2:11" x14ac:dyDescent="0.25">
      <c r="D2" s="158"/>
      <c r="E2" s="159" t="s">
        <v>419</v>
      </c>
      <c r="F2" s="159"/>
      <c r="K2" s="106" t="s">
        <v>171</v>
      </c>
    </row>
    <row r="3" spans="2:11" x14ac:dyDescent="0.25">
      <c r="D3" s="158"/>
      <c r="E3" s="106" t="s">
        <v>152</v>
      </c>
      <c r="F3" s="133"/>
    </row>
    <row r="4" spans="2:11" x14ac:dyDescent="0.25">
      <c r="E4" s="273" t="s">
        <v>402</v>
      </c>
      <c r="F4" s="133"/>
    </row>
    <row r="5" spans="2:11" x14ac:dyDescent="0.25">
      <c r="E5" s="105"/>
      <c r="F5" s="134" t="s">
        <v>30</v>
      </c>
    </row>
    <row r="6" spans="2:11" x14ac:dyDescent="0.25">
      <c r="F6" s="211" t="s">
        <v>3</v>
      </c>
    </row>
    <row r="8" spans="2:11" x14ac:dyDescent="0.25">
      <c r="B8" s="138"/>
      <c r="C8" s="404" t="s">
        <v>127</v>
      </c>
      <c r="D8" s="405"/>
      <c r="E8" s="405"/>
      <c r="F8" s="405"/>
      <c r="G8" s="404" t="s">
        <v>178</v>
      </c>
      <c r="H8" s="405"/>
      <c r="I8" s="405"/>
      <c r="J8" s="406"/>
      <c r="K8" s="138"/>
    </row>
    <row r="9" spans="2:11" x14ac:dyDescent="0.25">
      <c r="B9" s="140"/>
      <c r="C9" s="137" t="s">
        <v>177</v>
      </c>
      <c r="D9" s="138"/>
      <c r="E9" s="137"/>
      <c r="F9" s="137" t="s">
        <v>176</v>
      </c>
      <c r="G9" s="137" t="s">
        <v>26</v>
      </c>
      <c r="H9" s="138"/>
      <c r="I9" s="137"/>
      <c r="J9" s="137" t="s">
        <v>26</v>
      </c>
      <c r="K9" s="140"/>
    </row>
    <row r="10" spans="2:11" x14ac:dyDescent="0.25">
      <c r="B10" s="140"/>
      <c r="C10" s="139" t="s">
        <v>175</v>
      </c>
      <c r="D10" s="140"/>
      <c r="E10" s="139"/>
      <c r="F10" s="139" t="s">
        <v>175</v>
      </c>
      <c r="G10" s="139" t="s">
        <v>180</v>
      </c>
      <c r="H10" s="139" t="s">
        <v>179</v>
      </c>
      <c r="I10" s="139"/>
      <c r="J10" s="139" t="s">
        <v>181</v>
      </c>
      <c r="K10" s="139" t="s">
        <v>182</v>
      </c>
    </row>
    <row r="11" spans="2:11" x14ac:dyDescent="0.25">
      <c r="B11" s="142" t="s">
        <v>24</v>
      </c>
      <c r="C11" s="143" t="s">
        <v>125</v>
      </c>
      <c r="D11" s="141" t="s">
        <v>173</v>
      </c>
      <c r="E11" s="141" t="s">
        <v>174</v>
      </c>
      <c r="F11" s="143" t="s">
        <v>125</v>
      </c>
      <c r="G11" s="143" t="s">
        <v>125</v>
      </c>
      <c r="H11" s="143" t="s">
        <v>125</v>
      </c>
      <c r="I11" s="141" t="s">
        <v>145</v>
      </c>
      <c r="J11" s="143" t="s">
        <v>125</v>
      </c>
      <c r="K11" s="141" t="s">
        <v>183</v>
      </c>
    </row>
    <row r="12" spans="2:11" x14ac:dyDescent="0.25">
      <c r="B12" s="145"/>
      <c r="C12" s="146"/>
      <c r="D12" s="123"/>
      <c r="E12" s="146"/>
      <c r="F12" s="123"/>
      <c r="G12" s="147"/>
      <c r="H12" s="147"/>
      <c r="I12" s="147"/>
      <c r="J12" s="147"/>
      <c r="K12" s="147"/>
    </row>
    <row r="13" spans="2:11" x14ac:dyDescent="0.25">
      <c r="B13" s="145" t="s">
        <v>172</v>
      </c>
      <c r="C13" s="147">
        <v>555252359</v>
      </c>
      <c r="D13" s="123">
        <v>0</v>
      </c>
      <c r="E13" s="147">
        <v>0</v>
      </c>
      <c r="F13" s="123">
        <v>555252359</v>
      </c>
      <c r="G13" s="147">
        <v>457440874</v>
      </c>
      <c r="H13" s="147">
        <v>35226708</v>
      </c>
      <c r="I13" s="147">
        <v>0</v>
      </c>
      <c r="J13" s="147">
        <v>492667582</v>
      </c>
      <c r="K13" s="147">
        <v>62584777</v>
      </c>
    </row>
    <row r="14" spans="2:11" x14ac:dyDescent="0.25">
      <c r="B14" s="145"/>
      <c r="C14" s="147"/>
      <c r="D14" s="123"/>
      <c r="E14" s="147"/>
      <c r="F14" s="123"/>
      <c r="G14" s="147"/>
      <c r="H14" s="147"/>
      <c r="I14" s="147"/>
      <c r="J14" s="147"/>
      <c r="K14" s="147"/>
    </row>
    <row r="15" spans="2:11" x14ac:dyDescent="0.25">
      <c r="B15" s="145" t="s">
        <v>210</v>
      </c>
      <c r="C15" s="147">
        <v>222680000</v>
      </c>
      <c r="D15" s="123">
        <v>0</v>
      </c>
      <c r="E15" s="147">
        <v>0</v>
      </c>
      <c r="F15" s="123">
        <v>222680000</v>
      </c>
      <c r="G15" s="147">
        <v>100205991</v>
      </c>
      <c r="H15" s="147">
        <v>44535996</v>
      </c>
      <c r="I15" s="147">
        <v>0</v>
      </c>
      <c r="J15" s="147">
        <v>144741987</v>
      </c>
      <c r="K15" s="147">
        <v>77938013</v>
      </c>
    </row>
    <row r="16" spans="2:11" x14ac:dyDescent="0.25">
      <c r="B16" s="145"/>
      <c r="C16" s="147"/>
      <c r="D16" s="123"/>
      <c r="E16" s="147"/>
      <c r="F16" s="123"/>
      <c r="G16" s="147"/>
      <c r="H16" s="147"/>
      <c r="I16" s="147"/>
      <c r="J16" s="147"/>
      <c r="K16" s="147"/>
    </row>
    <row r="17" spans="2:11" x14ac:dyDescent="0.25">
      <c r="B17" s="145" t="s">
        <v>333</v>
      </c>
      <c r="C17" s="147">
        <v>8972727</v>
      </c>
      <c r="D17" s="123">
        <v>0</v>
      </c>
      <c r="E17" s="147">
        <v>0</v>
      </c>
      <c r="F17" s="123">
        <v>8972727</v>
      </c>
      <c r="G17" s="147">
        <v>448635</v>
      </c>
      <c r="H17" s="147">
        <v>1794540</v>
      </c>
      <c r="I17" s="147">
        <v>0</v>
      </c>
      <c r="J17" s="147">
        <v>2243175</v>
      </c>
      <c r="K17" s="147">
        <v>6729552</v>
      </c>
    </row>
    <row r="18" spans="2:11" x14ac:dyDescent="0.25">
      <c r="B18" s="145"/>
      <c r="C18" s="147"/>
      <c r="D18" s="123"/>
      <c r="E18" s="147"/>
      <c r="F18" s="123"/>
      <c r="G18" s="147"/>
      <c r="H18" s="147"/>
      <c r="I18" s="147"/>
      <c r="J18" s="147"/>
      <c r="K18" s="147"/>
    </row>
    <row r="19" spans="2:11" x14ac:dyDescent="0.25">
      <c r="B19" s="145" t="s">
        <v>334</v>
      </c>
      <c r="C19" s="147">
        <v>149484547</v>
      </c>
      <c r="D19" s="123">
        <v>0</v>
      </c>
      <c r="E19" s="147">
        <v>0</v>
      </c>
      <c r="F19" s="123">
        <v>149484547</v>
      </c>
      <c r="G19" s="147">
        <v>2491409</v>
      </c>
      <c r="H19" s="147">
        <v>29896908</v>
      </c>
      <c r="I19" s="147">
        <v>0</v>
      </c>
      <c r="J19" s="147">
        <v>32388317</v>
      </c>
      <c r="K19" s="147">
        <v>117096230</v>
      </c>
    </row>
    <row r="20" spans="2:11" x14ac:dyDescent="0.25">
      <c r="B20" s="145"/>
      <c r="C20" s="147"/>
      <c r="D20" s="123"/>
      <c r="E20" s="147"/>
      <c r="F20" s="123"/>
      <c r="G20" s="147"/>
      <c r="H20" s="147"/>
      <c r="I20" s="147"/>
      <c r="J20" s="147"/>
      <c r="K20" s="147"/>
    </row>
    <row r="21" spans="2:11" x14ac:dyDescent="0.25">
      <c r="B21" s="145" t="s">
        <v>335</v>
      </c>
      <c r="C21" s="147">
        <v>103057920</v>
      </c>
      <c r="D21" s="123">
        <v>0</v>
      </c>
      <c r="E21" s="147">
        <v>0</v>
      </c>
      <c r="F21" s="123">
        <v>103057920</v>
      </c>
      <c r="G21" s="147">
        <v>0</v>
      </c>
      <c r="H21" s="147">
        <v>20611584</v>
      </c>
      <c r="I21" s="147">
        <v>0</v>
      </c>
      <c r="J21" s="147">
        <v>20611584</v>
      </c>
      <c r="K21" s="147">
        <v>82446336</v>
      </c>
    </row>
    <row r="22" spans="2:11" x14ac:dyDescent="0.25">
      <c r="B22" s="145"/>
      <c r="C22" s="147"/>
      <c r="D22" s="123"/>
      <c r="E22" s="147"/>
      <c r="F22" s="123"/>
      <c r="G22" s="147"/>
      <c r="H22" s="147"/>
      <c r="I22" s="147"/>
      <c r="J22" s="147"/>
      <c r="K22" s="147"/>
    </row>
    <row r="23" spans="2:11" x14ac:dyDescent="0.25">
      <c r="B23" s="150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2:11" ht="15.75" thickBot="1" x14ac:dyDescent="0.3">
      <c r="B24" s="153" t="s">
        <v>418</v>
      </c>
      <c r="C24" s="154">
        <v>1039447553</v>
      </c>
      <c r="D24" s="154">
        <v>0</v>
      </c>
      <c r="E24" s="154">
        <v>0</v>
      </c>
      <c r="F24" s="154">
        <v>1039447553</v>
      </c>
      <c r="G24" s="154">
        <v>560586909</v>
      </c>
      <c r="H24" s="154">
        <v>132065736</v>
      </c>
      <c r="I24" s="154">
        <v>0</v>
      </c>
      <c r="J24" s="154">
        <v>692652645</v>
      </c>
      <c r="K24" s="154">
        <v>346794908</v>
      </c>
    </row>
    <row r="25" spans="2:11" ht="15.75" thickTop="1" x14ac:dyDescent="0.25">
      <c r="B25" s="145"/>
      <c r="C25" s="156"/>
      <c r="D25" s="123"/>
      <c r="E25" s="147"/>
      <c r="F25" s="123"/>
      <c r="G25" s="147"/>
      <c r="H25" s="147"/>
      <c r="I25" s="147"/>
      <c r="J25" s="147"/>
      <c r="K25" s="156"/>
    </row>
    <row r="26" spans="2:11" ht="15.75" thickBot="1" x14ac:dyDescent="0.3">
      <c r="B26" s="153" t="s">
        <v>404</v>
      </c>
      <c r="C26" s="154">
        <v>768187627</v>
      </c>
      <c r="D26" s="154">
        <v>271259926</v>
      </c>
      <c r="E26" s="154">
        <v>0</v>
      </c>
      <c r="F26" s="154">
        <v>1039447553</v>
      </c>
      <c r="G26" s="175">
        <v>477884161</v>
      </c>
      <c r="H26" s="154">
        <v>82702748</v>
      </c>
      <c r="I26" s="175">
        <v>0</v>
      </c>
      <c r="J26" s="175">
        <v>560586909</v>
      </c>
      <c r="K26" s="154">
        <v>478860644</v>
      </c>
    </row>
    <row r="27" spans="2:11" ht="15.75" thickTop="1" x14ac:dyDescent="0.25"/>
    <row r="28" spans="2:11" x14ac:dyDescent="0.25">
      <c r="E28" s="157" t="s">
        <v>134</v>
      </c>
    </row>
  </sheetData>
  <mergeCells count="2">
    <mergeCell ref="C8:F8"/>
    <mergeCell ref="G8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21" workbookViewId="0">
      <selection activeCell="A41" sqref="A41"/>
    </sheetView>
  </sheetViews>
  <sheetFormatPr baseColWidth="10" defaultRowHeight="15" x14ac:dyDescent="0.25"/>
  <cols>
    <col min="1" max="1" width="11.42578125" style="102"/>
    <col min="2" max="2" width="16.7109375" style="102" customWidth="1"/>
    <col min="3" max="3" width="10.85546875" style="102" customWidth="1"/>
    <col min="4" max="4" width="11.42578125" style="102"/>
    <col min="5" max="5" width="6.28515625" style="102" bestFit="1" customWidth="1"/>
    <col min="6" max="6" width="12" style="102" bestFit="1" customWidth="1"/>
    <col min="7" max="7" width="12.85546875" style="102" customWidth="1"/>
    <col min="8" max="8" width="14.85546875" style="102" bestFit="1" customWidth="1"/>
    <col min="9" max="9" width="9.7109375" style="102" bestFit="1" customWidth="1"/>
    <col min="10" max="10" width="9.140625" style="102" bestFit="1" customWidth="1"/>
    <col min="11" max="11" width="12.42578125" style="102" customWidth="1"/>
    <col min="12" max="12" width="12" style="102" bestFit="1" customWidth="1"/>
    <col min="13" max="13" width="11.42578125" style="102"/>
    <col min="14" max="14" width="12.5703125" style="102" bestFit="1" customWidth="1"/>
    <col min="15" max="16384" width="11.42578125" style="102"/>
  </cols>
  <sheetData>
    <row r="1" spans="1:14" x14ac:dyDescent="0.25">
      <c r="A1" s="65"/>
      <c r="B1" s="65"/>
      <c r="C1" s="67" t="s">
        <v>420</v>
      </c>
      <c r="D1" s="67"/>
      <c r="E1" s="65"/>
      <c r="F1" s="65"/>
      <c r="G1" s="65"/>
      <c r="H1" s="65"/>
      <c r="I1" s="65"/>
      <c r="J1" s="65"/>
      <c r="K1" s="65"/>
      <c r="L1" s="65"/>
      <c r="M1" s="65"/>
      <c r="N1" s="66" t="s">
        <v>58</v>
      </c>
    </row>
    <row r="2" spans="1:14" x14ac:dyDescent="0.25">
      <c r="A2" s="65"/>
      <c r="B2" s="65"/>
      <c r="C2" s="272" t="s">
        <v>402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x14ac:dyDescent="0.25">
      <c r="A3" s="65"/>
      <c r="B3" s="65"/>
      <c r="C3" s="65"/>
      <c r="D3" s="67" t="s">
        <v>30</v>
      </c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x14ac:dyDescent="0.25">
      <c r="A5" s="65"/>
      <c r="B5" s="65"/>
      <c r="C5" s="208" t="s">
        <v>59</v>
      </c>
      <c r="D5" s="209"/>
      <c r="E5" s="207"/>
      <c r="F5" s="207"/>
      <c r="G5" s="207"/>
      <c r="H5" s="207"/>
      <c r="I5" s="65"/>
      <c r="J5" s="65"/>
      <c r="K5" s="65"/>
      <c r="L5" s="65"/>
      <c r="M5" s="65"/>
      <c r="N5" s="65"/>
    </row>
    <row r="6" spans="1:14" x14ac:dyDescent="0.25">
      <c r="A6" s="65"/>
      <c r="B6" s="65"/>
      <c r="C6" s="208" t="s">
        <v>60</v>
      </c>
      <c r="D6" s="209"/>
      <c r="E6" s="207"/>
      <c r="F6" s="207"/>
      <c r="G6" s="207"/>
      <c r="H6" s="207"/>
      <c r="I6" s="65"/>
      <c r="J6" s="65"/>
      <c r="K6" s="65"/>
      <c r="L6" s="65"/>
      <c r="M6" s="65"/>
      <c r="N6" s="65"/>
    </row>
    <row r="7" spans="1:14" s="103" customForma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s="104" customFormat="1" ht="11.25" x14ac:dyDescent="0.2">
      <c r="A8" s="410" t="s">
        <v>61</v>
      </c>
      <c r="B8" s="411"/>
      <c r="C8" s="69"/>
      <c r="D8" s="70" t="s">
        <v>28</v>
      </c>
      <c r="E8" s="69"/>
      <c r="F8" s="70" t="s">
        <v>28</v>
      </c>
      <c r="G8" s="70" t="s">
        <v>28</v>
      </c>
      <c r="H8" s="70" t="s">
        <v>28</v>
      </c>
      <c r="I8" s="385" t="s">
        <v>257</v>
      </c>
      <c r="J8" s="412" t="s">
        <v>75</v>
      </c>
      <c r="K8" s="413"/>
      <c r="L8" s="413"/>
      <c r="M8" s="413"/>
      <c r="N8" s="414"/>
    </row>
    <row r="9" spans="1:14" s="104" customFormat="1" ht="11.25" x14ac:dyDescent="0.2">
      <c r="A9" s="415" t="s">
        <v>67</v>
      </c>
      <c r="B9" s="416"/>
      <c r="C9" s="72"/>
      <c r="D9" s="73" t="s">
        <v>69</v>
      </c>
      <c r="E9" s="72"/>
      <c r="F9" s="73" t="s">
        <v>69</v>
      </c>
      <c r="G9" s="73" t="s">
        <v>70</v>
      </c>
      <c r="H9" s="73" t="s">
        <v>71</v>
      </c>
      <c r="I9" s="386" t="s">
        <v>258</v>
      </c>
      <c r="J9" s="70" t="s">
        <v>72</v>
      </c>
      <c r="K9" s="385" t="s">
        <v>73</v>
      </c>
      <c r="L9" s="385"/>
      <c r="M9" s="412" t="s">
        <v>76</v>
      </c>
      <c r="N9" s="414"/>
    </row>
    <row r="10" spans="1:14" s="104" customFormat="1" ht="11.25" x14ac:dyDescent="0.2">
      <c r="A10" s="408" t="s">
        <v>68</v>
      </c>
      <c r="B10" s="409"/>
      <c r="C10" s="74" t="s">
        <v>62</v>
      </c>
      <c r="D10" s="75" t="s">
        <v>63</v>
      </c>
      <c r="E10" s="74" t="s">
        <v>256</v>
      </c>
      <c r="F10" s="75" t="s">
        <v>64</v>
      </c>
      <c r="G10" s="75" t="s">
        <v>65</v>
      </c>
      <c r="H10" s="75" t="s">
        <v>66</v>
      </c>
      <c r="I10" s="383"/>
      <c r="J10" s="75" t="s">
        <v>254</v>
      </c>
      <c r="K10" s="75" t="s">
        <v>74</v>
      </c>
      <c r="L10" s="384" t="s">
        <v>19</v>
      </c>
      <c r="M10" s="384" t="s">
        <v>77</v>
      </c>
      <c r="N10" s="76" t="s">
        <v>255</v>
      </c>
    </row>
    <row r="11" spans="1:14" s="104" customFormat="1" ht="11.25" x14ac:dyDescent="0.2">
      <c r="A11" s="77"/>
      <c r="B11" s="78"/>
      <c r="C11" s="79"/>
      <c r="D11" s="80"/>
      <c r="E11" s="79"/>
      <c r="F11" s="80"/>
      <c r="G11" s="80"/>
      <c r="H11" s="80"/>
      <c r="I11" s="80"/>
      <c r="J11" s="81"/>
      <c r="K11" s="81"/>
      <c r="L11" s="82"/>
      <c r="M11" s="82"/>
      <c r="N11" s="82"/>
    </row>
    <row r="12" spans="1:14" s="104" customFormat="1" ht="11.25" x14ac:dyDescent="0.2">
      <c r="A12" s="83" t="s">
        <v>78</v>
      </c>
      <c r="B12" s="84"/>
      <c r="C12" s="85"/>
      <c r="D12" s="81"/>
      <c r="E12" s="85"/>
      <c r="F12" s="81"/>
      <c r="G12" s="81"/>
      <c r="H12" s="81"/>
      <c r="I12" s="81"/>
      <c r="J12" s="81"/>
      <c r="K12" s="81"/>
      <c r="L12" s="82"/>
      <c r="M12" s="82"/>
      <c r="N12" s="82"/>
    </row>
    <row r="13" spans="1:14" s="104" customFormat="1" ht="11.25" x14ac:dyDescent="0.2">
      <c r="A13" s="83" t="s">
        <v>79</v>
      </c>
      <c r="B13" s="84"/>
      <c r="C13" s="85"/>
      <c r="D13" s="81"/>
      <c r="E13" s="85"/>
      <c r="F13" s="81"/>
      <c r="G13" s="81"/>
      <c r="H13" s="81"/>
      <c r="I13" s="81"/>
      <c r="J13" s="81"/>
      <c r="K13" s="81"/>
      <c r="L13" s="82"/>
      <c r="M13" s="82"/>
      <c r="N13" s="82"/>
    </row>
    <row r="14" spans="1:14" s="104" customFormat="1" ht="11.25" x14ac:dyDescent="0.2">
      <c r="A14" s="86"/>
      <c r="B14" s="87"/>
      <c r="C14" s="88"/>
      <c r="D14" s="89"/>
      <c r="E14" s="90"/>
      <c r="F14" s="89"/>
      <c r="G14" s="89"/>
      <c r="H14" s="89"/>
      <c r="I14" s="89"/>
      <c r="J14" s="89"/>
      <c r="K14" s="91"/>
      <c r="L14" s="91"/>
      <c r="M14" s="91"/>
      <c r="N14" s="91"/>
    </row>
    <row r="15" spans="1:14" x14ac:dyDescent="0.25">
      <c r="A15" s="92"/>
      <c r="B15" s="93"/>
      <c r="C15" s="65"/>
      <c r="D15" s="65"/>
      <c r="E15" s="65"/>
      <c r="F15" s="65"/>
      <c r="G15" s="65"/>
      <c r="H15" s="94"/>
      <c r="I15" s="65"/>
      <c r="J15" s="65"/>
      <c r="K15" s="65"/>
      <c r="L15" s="65"/>
      <c r="M15" s="65"/>
      <c r="N15" s="95"/>
    </row>
    <row r="16" spans="1:14" x14ac:dyDescent="0.25">
      <c r="A16" s="408" t="s">
        <v>421</v>
      </c>
      <c r="B16" s="409"/>
      <c r="C16" s="65"/>
      <c r="D16" s="65"/>
      <c r="E16" s="65"/>
      <c r="F16" s="65"/>
      <c r="G16" s="65"/>
      <c r="H16" s="96"/>
      <c r="I16" s="65"/>
      <c r="J16" s="65"/>
      <c r="K16" s="65"/>
      <c r="L16" s="65"/>
      <c r="M16" s="65"/>
      <c r="N16" s="95"/>
    </row>
    <row r="17" spans="1:14" x14ac:dyDescent="0.25">
      <c r="A17" s="92"/>
      <c r="B17" s="93"/>
      <c r="C17" s="65"/>
      <c r="D17" s="65"/>
      <c r="E17" s="65"/>
      <c r="F17" s="65"/>
      <c r="G17" s="65"/>
      <c r="H17" s="94"/>
      <c r="I17" s="65"/>
      <c r="J17" s="65"/>
      <c r="K17" s="65"/>
      <c r="L17" s="65"/>
      <c r="M17" s="65"/>
      <c r="N17" s="95"/>
    </row>
    <row r="18" spans="1:14" x14ac:dyDescent="0.25">
      <c r="A18" s="408" t="s">
        <v>422</v>
      </c>
      <c r="B18" s="409"/>
      <c r="C18" s="65"/>
      <c r="D18" s="65"/>
      <c r="E18" s="65"/>
      <c r="F18" s="65"/>
      <c r="G18" s="65"/>
      <c r="H18" s="96"/>
      <c r="I18" s="65"/>
      <c r="J18" s="65"/>
      <c r="K18" s="65"/>
      <c r="L18" s="65"/>
      <c r="M18" s="65"/>
      <c r="N18" s="95"/>
    </row>
    <row r="19" spans="1:14" x14ac:dyDescent="0.25">
      <c r="A19" s="97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95"/>
    </row>
    <row r="20" spans="1:14" s="104" customFormat="1" ht="11.25" x14ac:dyDescent="0.2">
      <c r="A20" s="77"/>
      <c r="B20" s="78"/>
      <c r="C20" s="79"/>
      <c r="D20" s="80"/>
      <c r="E20" s="79"/>
      <c r="F20" s="80"/>
      <c r="G20" s="80"/>
      <c r="H20" s="80"/>
      <c r="I20" s="80"/>
      <c r="J20" s="253"/>
      <c r="K20" s="98" t="s">
        <v>83</v>
      </c>
      <c r="L20" s="99"/>
      <c r="M20" s="99"/>
      <c r="N20" s="99"/>
    </row>
    <row r="21" spans="1:14" s="104" customFormat="1" ht="11.25" x14ac:dyDescent="0.2">
      <c r="A21" s="83" t="s">
        <v>78</v>
      </c>
      <c r="B21" s="84"/>
      <c r="C21" s="85"/>
      <c r="D21" s="81"/>
      <c r="E21" s="85"/>
      <c r="F21" s="81"/>
      <c r="G21" s="81"/>
      <c r="H21" s="81"/>
      <c r="I21" s="81"/>
      <c r="J21" s="254"/>
      <c r="K21" s="100" t="s">
        <v>84</v>
      </c>
      <c r="L21" s="82"/>
      <c r="M21" s="82"/>
      <c r="N21" s="82"/>
    </row>
    <row r="22" spans="1:14" s="104" customFormat="1" ht="11.25" x14ac:dyDescent="0.2">
      <c r="A22" s="83" t="s">
        <v>80</v>
      </c>
      <c r="B22" s="84"/>
      <c r="C22" s="101" t="s">
        <v>90</v>
      </c>
      <c r="D22" s="81"/>
      <c r="E22" s="85"/>
      <c r="F22" s="81"/>
      <c r="G22" s="81"/>
      <c r="H22" s="81"/>
      <c r="I22" s="81"/>
      <c r="J22" s="254"/>
      <c r="K22" s="100" t="s">
        <v>85</v>
      </c>
      <c r="L22" s="82"/>
      <c r="M22" s="82"/>
      <c r="N22" s="82"/>
    </row>
    <row r="23" spans="1:14" s="104" customFormat="1" ht="11.25" x14ac:dyDescent="0.2">
      <c r="A23" s="83" t="s">
        <v>81</v>
      </c>
      <c r="B23" s="84"/>
      <c r="C23" s="101" t="s">
        <v>91</v>
      </c>
      <c r="D23" s="100">
        <v>1000000</v>
      </c>
      <c r="E23" s="101">
        <v>500</v>
      </c>
      <c r="F23" s="100">
        <v>500000000</v>
      </c>
      <c r="G23" s="100">
        <v>296000000</v>
      </c>
      <c r="H23" s="100">
        <v>296000000</v>
      </c>
      <c r="I23" s="101" t="s">
        <v>82</v>
      </c>
      <c r="J23" s="250">
        <v>59.2</v>
      </c>
      <c r="K23" s="100" t="s">
        <v>86</v>
      </c>
      <c r="L23" s="82">
        <v>500000000</v>
      </c>
      <c r="M23" s="82">
        <v>11134315</v>
      </c>
      <c r="N23" s="82">
        <v>29511140</v>
      </c>
    </row>
    <row r="24" spans="1:14" s="104" customFormat="1" ht="11.25" x14ac:dyDescent="0.2">
      <c r="A24" s="83"/>
      <c r="B24" s="84"/>
      <c r="C24" s="101"/>
      <c r="D24" s="100"/>
      <c r="E24" s="101"/>
      <c r="F24" s="100"/>
      <c r="G24" s="100"/>
      <c r="H24" s="100"/>
      <c r="I24" s="101"/>
      <c r="J24" s="250"/>
      <c r="K24" s="100"/>
      <c r="L24" s="82"/>
      <c r="M24" s="82"/>
      <c r="N24" s="82"/>
    </row>
    <row r="25" spans="1:14" s="104" customFormat="1" ht="11.25" x14ac:dyDescent="0.2">
      <c r="A25" s="83"/>
      <c r="B25" s="84"/>
      <c r="C25" s="101" t="s">
        <v>90</v>
      </c>
      <c r="D25" s="100"/>
      <c r="E25" s="101"/>
      <c r="F25" s="100"/>
      <c r="G25" s="100"/>
      <c r="H25" s="100"/>
      <c r="I25" s="101"/>
      <c r="J25" s="250"/>
      <c r="K25" s="100"/>
      <c r="L25" s="82"/>
      <c r="M25" s="82"/>
      <c r="N25" s="82"/>
    </row>
    <row r="26" spans="1:14" s="104" customFormat="1" ht="11.25" x14ac:dyDescent="0.2">
      <c r="A26" s="83" t="s">
        <v>88</v>
      </c>
      <c r="B26" s="84"/>
      <c r="C26" s="101" t="s">
        <v>91</v>
      </c>
      <c r="D26" s="100">
        <v>10000000</v>
      </c>
      <c r="E26" s="101">
        <v>280</v>
      </c>
      <c r="F26" s="100">
        <v>2800000000</v>
      </c>
      <c r="G26" s="100">
        <v>2000000000</v>
      </c>
      <c r="H26" s="100">
        <v>2000000000</v>
      </c>
      <c r="I26" s="101" t="s">
        <v>82</v>
      </c>
      <c r="J26" s="250">
        <v>71.427999999999997</v>
      </c>
      <c r="K26" s="100" t="s">
        <v>251</v>
      </c>
      <c r="L26" s="82">
        <v>2800000000</v>
      </c>
      <c r="M26" s="82">
        <v>15471281</v>
      </c>
      <c r="N26" s="82">
        <v>1886556150</v>
      </c>
    </row>
    <row r="27" spans="1:14" s="104" customFormat="1" ht="11.25" x14ac:dyDescent="0.2">
      <c r="A27" s="83"/>
      <c r="B27" s="84"/>
      <c r="C27" s="101"/>
      <c r="D27" s="100"/>
      <c r="E27" s="101"/>
      <c r="F27" s="100"/>
      <c r="G27" s="100"/>
      <c r="H27" s="100"/>
      <c r="I27" s="101"/>
      <c r="J27" s="250"/>
      <c r="K27" s="100" t="s">
        <v>252</v>
      </c>
      <c r="L27" s="82"/>
      <c r="M27" s="82"/>
      <c r="N27" s="82"/>
    </row>
    <row r="28" spans="1:14" s="104" customFormat="1" ht="11.25" x14ac:dyDescent="0.2">
      <c r="A28" s="83"/>
      <c r="B28" s="84"/>
      <c r="C28" s="101"/>
      <c r="D28" s="100"/>
      <c r="E28" s="101"/>
      <c r="F28" s="100"/>
      <c r="G28" s="100"/>
      <c r="H28" s="100"/>
      <c r="I28" s="101"/>
      <c r="J28" s="250"/>
      <c r="K28" s="100" t="s">
        <v>253</v>
      </c>
      <c r="L28" s="82"/>
      <c r="M28" s="82"/>
      <c r="N28" s="82"/>
    </row>
    <row r="29" spans="1:14" s="104" customFormat="1" ht="11.25" x14ac:dyDescent="0.2">
      <c r="A29" s="86"/>
      <c r="B29" s="87"/>
      <c r="C29" s="88"/>
      <c r="D29" s="89"/>
      <c r="E29" s="90"/>
      <c r="F29" s="89"/>
      <c r="G29" s="89"/>
      <c r="H29" s="89"/>
      <c r="I29" s="89"/>
      <c r="J29" s="251"/>
      <c r="K29" s="89"/>
      <c r="L29" s="252"/>
      <c r="M29" s="91"/>
      <c r="N29" s="91"/>
    </row>
    <row r="30" spans="1:14" x14ac:dyDescent="0.25">
      <c r="A30" s="92"/>
      <c r="B30" s="93"/>
      <c r="C30" s="65"/>
      <c r="D30" s="65"/>
      <c r="E30" s="65"/>
      <c r="F30" s="65"/>
      <c r="G30" s="65"/>
      <c r="H30" s="94"/>
      <c r="I30" s="65"/>
      <c r="J30" s="65"/>
      <c r="K30" s="65"/>
      <c r="L30" s="65"/>
      <c r="M30" s="65"/>
      <c r="N30" s="65"/>
    </row>
    <row r="31" spans="1:14" x14ac:dyDescent="0.25">
      <c r="A31" s="408" t="s">
        <v>421</v>
      </c>
      <c r="B31" s="409"/>
      <c r="C31" s="65"/>
      <c r="D31" s="65"/>
      <c r="E31" s="65"/>
      <c r="F31" s="65"/>
      <c r="G31" s="65"/>
      <c r="H31" s="215">
        <v>2296000000</v>
      </c>
      <c r="I31" s="65"/>
      <c r="J31" s="65"/>
      <c r="K31" s="65"/>
      <c r="L31" s="65"/>
      <c r="M31" s="65"/>
      <c r="N31" s="65"/>
    </row>
    <row r="32" spans="1:14" x14ac:dyDescent="0.25">
      <c r="A32" s="92"/>
      <c r="B32" s="93"/>
      <c r="C32" s="65"/>
      <c r="D32" s="65"/>
      <c r="E32" s="65"/>
      <c r="F32" s="65"/>
      <c r="G32" s="65"/>
      <c r="H32" s="216"/>
      <c r="I32" s="65"/>
      <c r="J32" s="65"/>
      <c r="K32" s="65"/>
      <c r="L32" s="65"/>
      <c r="M32" s="65"/>
      <c r="N32" s="65"/>
    </row>
    <row r="33" spans="1:14" x14ac:dyDescent="0.25">
      <c r="A33" s="408" t="s">
        <v>422</v>
      </c>
      <c r="B33" s="409"/>
      <c r="C33" s="65"/>
      <c r="D33" s="65"/>
      <c r="E33" s="65"/>
      <c r="F33" s="65"/>
      <c r="G33" s="65"/>
      <c r="H33" s="217">
        <v>2296000000</v>
      </c>
      <c r="I33" s="65"/>
      <c r="J33" s="65"/>
      <c r="K33" s="71"/>
      <c r="L33" s="65"/>
      <c r="M33" s="65"/>
      <c r="N33" s="65"/>
    </row>
  </sheetData>
  <mergeCells count="9">
    <mergeCell ref="A18:B18"/>
    <mergeCell ref="A31:B31"/>
    <mergeCell ref="A33:B33"/>
    <mergeCell ref="A8:B8"/>
    <mergeCell ref="J8:N8"/>
    <mergeCell ref="A9:B9"/>
    <mergeCell ref="M9:N9"/>
    <mergeCell ref="A10:B10"/>
    <mergeCell ref="A16:B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"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SAlVaGpTdY6jpBNx2qzK96elTAZMGpVIptswKFXpZ94=</DigestValue>
    </Reference>
    <Reference Type="http://www.w3.org/2000/09/xmldsig#Object" URI="#idOfficeObject">
      <DigestMethod Algorithm="http://www.w3.org/2001/04/xmlenc#sha256"/>
      <DigestValue>DNfvcuLNI/LfncN7JuGvSZQhEWDo40wXe6KCSpujE1A=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y9Yo7O4K0RX9LjKJCj+jOiQqw5jYmZnQaJlrh5hijLQ=</DigestValue>
    </Reference>
  </SignedInfo>
  <SignatureValue>HruzX1iNEDWtsyt8CKrNePRHcyT1MjyUMYtOCQWgJ24PnAOlVJyGCGqA99gme5q0DgjLYoSNfzFE
YgJFnqDiwPy0Ez1m40XNexdIGOT3DkEN9WcXbqgCUerRb1KCW1TGt82v0AITrFP/EY9K1hoMMThu
Ad1H1PxL+lloMQkaK3nlxK3TQ2YyD7QE3uWdQsx9m6974US/QFkDj+y6NzktkIfgj012OTktayF5
JuCu94FrhtYnTWl1Yp74fhqGLMRov70Dawg5SKuY58zOLaI3iO6IRSQk28Hk5txFkK9i/xwWZBCW
Xj58hgclcp3npt3SxD56lcf5CfClnbWExX2iFQ==</SignatureValue>
  <KeyInfo>
    <X509Data>
      <X509Certificate>MIIICTCCBfGgAwIBAgIIYftELlPK/gQwDQYJKoZIhvcNAQELBQAwWzEXMBUGA1UEBRMOUlVDIDgwMDUwMTcyLTExGjAYBgNVBAMTEUNBLURPQ1VNRU5UQSBTLkEuMRcwFQYDVQQKEw5ET0NVTUVOVEEgUy5BLjELMAkGA1UEBhMCUFkwHhcNMjAwNjAxMTk1MjQzWhcNMjIwNjAxMjAwMjQzWjCBqTELMAkGA1UEBhMCUFkxGTAXBgNVBAQMEEJJRURFUk1BTk4gU01JVEgxEjAQBgNVBAUTCUNJMTA1NTA1OTEWMBQGA1UEKgwNRU5SSVFVRSBEQVZJRDEXMBUGA1UECgwOUEVSU09OQSBGSVNJQ0ExETAPBgNVBAsMCEZJUk1BIEYyMScwJQYDVQQDDB5FTlJJUVVFIERBVklEIEJJRURFUk1BTk4gU01JVEgwggEiMA0GCSqGSIb3DQEBAQUAA4IBDwAwggEKAoIBAQChW268h0iIo1dQfQKbwIa/pwGYqJh22NSQ5NBBRyb6MaKHY/hVaoSlFUm1OoRqquhSXa3AedTTqTGJ/o5Fmt9vz6vwbHUlOL632GpUe7b4w8Nptpvt8lt4uzQ+KxP92VwFi4FJGqSUS+vX+MukCx7DnPvdS6beRYr49HWjzIuF3ejpCy2uEsHBSByPStD0zHwD9hGov1r3ETISMX+2KisAnKGtHqWxTZ+SK32vMaBkkuFUJhSwkX9Ud3nqSyxVp9e4glzOUnu3RXNFjxIZwLLkaD0jlGVD74heLxvZteCIlaptNZ+Z/QJyt5/6osIF27GckxO+TT78UFLJ4VsST0PLAgMBAAGjggOAMIIDfDAMBgNVHRMBAf8EAjAAMA4GA1UdDwEB/wQEAwIF4DAqBgNVHSUBAf8EIDAeBggrBgEFBQcDAQYIKwYBBQUHAwIGCCsGAQUFBwMEMB0GA1UdDgQWBBQnzrssE5QhdbmQt9Z5suJe9IleEzCBlwYIKwYBBQUHAQEEgYowgYcwOgYIKwYBBQUHMAGGLmh0dHBzOi8vd3d3LmRvY3VtZW50YS5jb20ucHkvZmlybWFkaWdpdGFsL29zY3AwSQYIKwYBBQUHMAKGPWh0dHBzOi8vd3d3LmRvY3VtZW50YS5jb20ucHkvZmlybWFkaWdpdGFsL2Rlc2Nhcmdhcy9jYWRvYy5jcnQwHwYDVR0jBBgwFoAUQCasJlxij8b1AlTkjcEaJtbupbIwTwYDVR0fBEgwRjBEoEKgQIY+aHR0cHM6Ly93d3cuZG9jdW1lbnRhLmNvbS5weS9maXJtYWRpZ2l0YWwvZGVzY2FyZ2FzL2NybGRvYy5jcmwwJAYDVR0RBB0wG4EZZW5yaXF1ZUBiaWVkZXJtYW5u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Madnqn1Kldhb1Kf4si7SbheEqgVaWUuf74Ul5I9s+jw06v3cNnj1V6kjE94FNpOm83ol1lEdLdtqzAn6FaWb2d/6OtE963pldch1iH1t0C0TP2V0I59UiboGNH+U3fMY1ldovzziIeZRgKKKKRe4sPgC/HQ+11oLop/dlfEk8F03gJgTFBXNLw70sIsCrt/eVu25EAxs5CPWiyTGLDmRHXPpaz8E0RccUzVFW7hUbi7nPMoL9ZWlHdzELXLEnNIxy2XNFBtnM0l4SroO24omxqk4w2WlBeJ2JxcI+6qins1a4bhlFFyesqBhZ41TjHPwxM8ncyZ+NGzbybli3R5zr5a/8Wm5jye6SHmxcW1Sn3AUn1ciXzVQL3z/HtbkW1tdYuDZ1trJQrSpISmockOC+snCy09oDcZQ7qFZLXSa/neJFcwGVVZ/kWk86/vIxqbpb8pau+8BCKG0ca2MPQB7hJgenHZuGDEFbTZPqiV198dncH0N+itlN1NwqaFcMORjvtOvFhSC2bqP2VVeQ6jG6Ewh7iwRF5vfjzc938ZyoWIGyND8udbu/cQ34MoqfDNbJDjQ3vktz8r75AvBHsRxR8dFk8HGMfSyCNKlOZ+WsD+m/gFSoy2WpXjAw8dWbodaOj0nvTGA8gisYeO0tfjkEb4IKHxC5As084axNK2Ll4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</Transform>
          <Transform Algorithm="http://www.w3.org/TR/2001/REC-xml-c14n-20010315"/>
        </Transforms>
        <DigestMethod Algorithm="http://www.w3.org/2001/04/xmlenc#sha256"/>
        <DigestValue>xHY1Aka6GgSyF1PJq3K1iyfFFwQ7kY6BqiTJlQhPDHk=</DigestValue>
      </Reference>
      <Reference URI="/xl/calcChain.xml?ContentType=application/vnd.openxmlformats-officedocument.spreadsheetml.calcChain+xml">
        <DigestMethod Algorithm="http://www.w3.org/2001/04/xmlenc#sha256"/>
        <DigestValue>TbFyIxCAR/japu9kA70xNQbXz7t8ljTQMoOeMBLR8M0=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fELFnqMc531iehO8E10qUnjU3FFGSSVfKvsVGL702GU=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tFh9Rj43C6yuiQ96grItfe1YLkNNoe8ZxnJUi7n/lcI=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CxTsvMiCyMS+t6zdFSKGywPnfDQYY3cxJ1NbmPeLcjw=</DigestValue>
      </Reference>
      <Reference URI="/xl/drawings/drawing10.xml?ContentType=application/vnd.openxmlformats-officedocument.drawing+xml">
        <DigestMethod Algorithm="http://www.w3.org/2001/04/xmlenc#sha256"/>
        <DigestValue>3j+e2XunM2TEX7r3KqJV3Pwdsb+nUvuGdH675n67guo=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G0Nn14kVZp2hahr2kps/vLQruwaREJXkF7mbtPfrSUg=</DigestValue>
      </Reference>
      <Reference URI="/xl/drawings/drawing4.xml?ContentType=application/vnd.openxmlformats-officedocument.drawing+xml">
        <DigestMethod Algorithm="http://www.w3.org/2001/04/xmlenc#sha256"/>
        <DigestValue>ic9TtEK3CdHyOnyClHzPTzz0XusLff2s2i/ZlQbqk3Q=</DigestValue>
      </Reference>
      <Reference URI="/xl/drawings/drawing5.xml?ContentType=application/vnd.openxmlformats-officedocument.drawing+xml">
        <DigestMethod Algorithm="http://www.w3.org/2001/04/xmlenc#sha256"/>
        <DigestValue>uX1kT8UlAhCXQ0gbrVEkQ7q3EGiENh3S9QcJ9tu5sYM=</DigestValue>
      </Reference>
      <Reference URI="/xl/drawings/drawing6.xml?ContentType=application/vnd.openxmlformats-officedocument.drawing+xml">
        <DigestMethod Algorithm="http://www.w3.org/2001/04/xmlenc#sha256"/>
        <DigestValue>mG5V32Nw6V6nPc5kae1Ks/Axuc89adHtO7DcLllKnMA=</DigestValue>
      </Reference>
      <Reference URI="/xl/drawings/drawing7.xml?ContentType=application/vnd.openxmlformats-officedocument.drawing+xml">
        <DigestMethod Algorithm="http://www.w3.org/2001/04/xmlenc#sha256"/>
        <DigestValue>C544iFQVHJC+X3ljZvk1y4xJfk7aru156Zjqtg6awhI=</DigestValue>
      </Reference>
      <Reference URI="/xl/drawings/drawing8.xml?ContentType=application/vnd.openxmlformats-officedocument.drawing+xml">
        <DigestMethod Algorithm="http://www.w3.org/2001/04/xmlenc#sha256"/>
        <DigestValue>lwCQVnGN+yk4LSN3tzgtU0xo0d8XBokHkWV9zG6upj0=</DigestValue>
      </Reference>
      <Reference URI="/xl/drawings/drawing9.xml?ContentType=application/vnd.openxmlformats-officedocument.drawing+xml">
        <DigestMethod Algorithm="http://www.w3.org/2001/04/xmlenc#sha256"/>
        <DigestValue>7hjFSI83nyEChY3WgdQtMJ7bWu2MJ/VFra+A8LNzFvo=</DigestValue>
      </Reference>
      <Reference URI="/xl/drawings/vmlDrawing1.vml?ContentType=application/vnd.openxmlformats-officedocument.vmlDrawing">
        <DigestMethod Algorithm="http://www.w3.org/2001/04/xmlenc#sha256"/>
        <DigestValue>y7sP7dNfEmwS2QlZ+7TvEmHJNg96GXFW3H2YW95eTCA=</DigestValue>
      </Reference>
      <Reference URI="/xl/embeddings/Documento_de_Microsoft_Word1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hRAo0nSRkB+Oe6TeVsNeqBw2BLl2X+3ngv6pCSqa9R4=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33QSKdlcZDJRPlyvWj0HRm1NnXHAE9v94nerEg9s+0A=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2.emf?ContentType=image/x-emf">
        <DigestMethod Algorithm="http://www.w3.org/2001/04/xmlenc#sha256"/>
        <DigestValue>tL73J8oSLLHyNbCxVF8wSJfb3r99nGNG+k0ZD2aELd0=</DigestValue>
      </Reference>
      <Reference URI="/xl/media/image3.emf?ContentType=image/x-emf">
        <DigestMethod Algorithm="http://www.w3.org/2001/04/xmlenc#sha256"/>
        <DigestValue>yAD8Y6dPo/7IZy3eRVAA8HslTGizP8trMy/igF96G+g=</DigestValue>
      </Reference>
      <Reference URI="/xl/media/image4.emf?ContentType=image/x-emf">
        <DigestMethod Algorithm="http://www.w3.org/2001/04/xmlenc#sha256"/>
        <DigestValue>DuBZby1H9Do2gIS0tBuJkgUIaOgSSVj0lpXEkt5XOVk=</DigestValue>
      </Reference>
      <Reference URI="/xl/media/image5.emf?ContentType=image/x-emf">
        <DigestMethod Algorithm="http://www.w3.org/2001/04/xmlenc#sha256"/>
        <DigestValue>jXqZDXTIlYTze76FhwxevhQ9274phkUdzJ+VOggkaCI=</DigestValue>
      </Reference>
      <Reference URI="/xl/media/image6.emf?ContentType=image/x-emf">
        <DigestMethod Algorithm="http://www.w3.org/2001/04/xmlenc#sha256"/>
        <DigestValue>LfYZqOuNUEzAzLXjm74cLF0DzLVMCnOHYW2lZmNdlw4=</DigestValue>
      </Reference>
      <Reference URI="/xl/media/image7.emf?ContentType=image/x-emf">
        <DigestMethod Algorithm="http://www.w3.org/2001/04/xmlenc#sha256"/>
        <DigestValue>W4za7HVg5NcigtSuOAo8KWpB48b+/rFP2AikhfCMakk=</DigestValue>
      </Reference>
      <Reference URI="/xl/media/image8.emf?ContentType=image/x-emf">
        <DigestMethod Algorithm="http://www.w3.org/2001/04/xmlenc#sha256"/>
        <DigestValue>B73jWHigK4KP4+0Yplox0VFYuWvdVWC8zjlzFQ5SjnU=</DigestValue>
      </Reference>
      <Reference URI="/xl/media/image9.png?ContentType=image/png">
        <DigestMethod Algorithm="http://www.w3.org/2001/04/xmlenc#sha256"/>
        <DigestValue>XnNb4YKXBNusZ3ToYofmVsoGlbzCbmMoIlUSAvixDMU=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sharedStrings.xml?ContentType=application/vnd.openxmlformats-officedocument.spreadsheetml.sharedStrings+xml">
        <DigestMethod Algorithm="http://www.w3.org/2001/04/xmlenc#sha256"/>
        <DigestValue>1OQMFL3lkYkumw1kJYq4UHii5rKpirobp3FBRJbeMJk=</DigestValue>
      </Reference>
      <Reference URI="/xl/styles.xml?ContentType=application/vnd.openxmlformats-officedocument.spreadsheetml.styles+xml">
        <DigestMethod Algorithm="http://www.w3.org/2001/04/xmlenc#sha256"/>
        <DigestValue>fhV6tlePcNwjAbeQ/hA7NWa9e6w4//+TqRu8wJ9nSsI=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4oPc9XvXWTRScC8L1JePOdYXScjYdZK/tKzAQ/tOZeI=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eLB441S4jezt0VvVWmzJhj77bNE1jFHTFk3ar9YXR7s=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6EHbEB4vaxhT3aNvoD1R1MZW0TJ8NcFSjqSO4lUF3kk=</DigestValue>
      </Reference>
      <Reference URI="/xl/worksheets/sheet10.xml?ContentType=application/vnd.openxmlformats-officedocument.spreadsheetml.worksheet+xml">
        <DigestMethod Algorithm="http://www.w3.org/2001/04/xmlenc#sha256"/>
        <DigestValue>uC/LPzZ4yQP9tLN/WOzORnOYirnb5bmqHPD9ufVWkpY=</DigestValue>
      </Reference>
      <Reference URI="/xl/worksheets/sheet11.xml?ContentType=application/vnd.openxmlformats-officedocument.spreadsheetml.worksheet+xml">
        <DigestMethod Algorithm="http://www.w3.org/2001/04/xmlenc#sha256"/>
        <DigestValue>5N0TgNBssj0lJzolV1TRTnIKNQzccvv7I5XQGfLPVKI=</DigestValue>
      </Reference>
      <Reference URI="/xl/worksheets/sheet12.xml?ContentType=application/vnd.openxmlformats-officedocument.spreadsheetml.worksheet+xml">
        <DigestMethod Algorithm="http://www.w3.org/2001/04/xmlenc#sha256"/>
        <DigestValue>J1d65F73ihvcASM7O7Y7igXj7KOD0H+RCcOgVDc44PI=</DigestValue>
      </Reference>
      <Reference URI="/xl/worksheets/sheet13.xml?ContentType=application/vnd.openxmlformats-officedocument.spreadsheetml.worksheet+xml">
        <DigestMethod Algorithm="http://www.w3.org/2001/04/xmlenc#sha256"/>
        <DigestValue>uyyx+NgE7U//tcE9WXAtnf/kLcWvwPvyTPjaZUV2cCc=</DigestValue>
      </Reference>
      <Reference URI="/xl/worksheets/sheet14.xml?ContentType=application/vnd.openxmlformats-officedocument.spreadsheetml.worksheet+xml">
        <DigestMethod Algorithm="http://www.w3.org/2001/04/xmlenc#sha256"/>
        <DigestValue>dCwZ5SDj0Dk7FmXxq1Q4gwG5zJOU542sLDTOz9ky0zg=</DigestValue>
      </Reference>
      <Reference URI="/xl/worksheets/sheet15.xml?ContentType=application/vnd.openxmlformats-officedocument.spreadsheetml.worksheet+xml">
        <DigestMethod Algorithm="http://www.w3.org/2001/04/xmlenc#sha256"/>
        <DigestValue>hHVZ7uvBYn5DGPW2VUNiM4/qnANECeQhfnQq5uRnrpg=</DigestValue>
      </Reference>
      <Reference URI="/xl/worksheets/sheet16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7.xml?ContentType=application/vnd.openxmlformats-officedocument.spreadsheetml.worksheet+xml">
        <DigestMethod Algorithm="http://www.w3.org/2001/04/xmlenc#sha256"/>
        <DigestValue>fCFi8l/ulv8z67N4+UZEujYQQ1t9hPGLShtUA1KlbUw=</DigestValue>
      </Reference>
      <Reference URI="/xl/worksheets/sheet18.xml?ContentType=application/vnd.openxmlformats-officedocument.spreadsheetml.worksheet+xml">
        <DigestMethod Algorithm="http://www.w3.org/2001/04/xmlenc#sha256"/>
        <DigestValue>32geORRvz2BbzO7YLBfilGgPkAp1iZw8k5hhAAW4hBw=</DigestValue>
      </Reference>
      <Reference URI="/xl/worksheets/sheet19.xml?ContentType=application/vnd.openxmlformats-officedocument.spreadsheetml.worksheet+xml">
        <DigestMethod Algorithm="http://www.w3.org/2001/04/xmlenc#sha256"/>
        <DigestValue>MGimmNyZxBcdMyYVf2zqgK91qMrL516eHzmYAs8+mtg=</DigestValue>
      </Reference>
      <Reference URI="/xl/worksheets/sheet2.xml?ContentType=application/vnd.openxmlformats-officedocument.spreadsheetml.worksheet+xml">
        <DigestMethod Algorithm="http://www.w3.org/2001/04/xmlenc#sha256"/>
        <DigestValue>Tqxw2qPPPVi6KvCh5uUJYFH0iYdeQNQMdtWjPow8x4w=</DigestValue>
      </Reference>
      <Reference URI="/xl/worksheets/sheet20.xml?ContentType=application/vnd.openxmlformats-officedocument.spreadsheetml.worksheet+xml">
        <DigestMethod Algorithm="http://www.w3.org/2001/04/xmlenc#sha256"/>
        <DigestValue>3PHFmOnjKE05Oj3Y1A1nTl62zG94ktFFjsatSSbl+Wk=</DigestValue>
      </Reference>
      <Reference URI="/xl/worksheets/sheet21.xml?ContentType=application/vnd.openxmlformats-officedocument.spreadsheetml.worksheet+xml">
        <DigestMethod Algorithm="http://www.w3.org/2001/04/xmlenc#sha256"/>
        <DigestValue>FhXVtwDFPP5Q8SL51o6zyfx7EwTOcal8sOvrsV8OTEo=</DigestValue>
      </Reference>
      <Reference URI="/xl/worksheets/sheet3.xml?ContentType=application/vnd.openxmlformats-officedocument.spreadsheetml.worksheet+xml">
        <DigestMethod Algorithm="http://www.w3.org/2001/04/xmlenc#sha256"/>
        <DigestValue>aQjFNpOh7fWr6MSHcMTdddUrBURvAJ1tirfxnzbg3EA=</DigestValue>
      </Reference>
      <Reference URI="/xl/worksheets/sheet4.xml?ContentType=application/vnd.openxmlformats-officedocument.spreadsheetml.worksheet+xml">
        <DigestMethod Algorithm="http://www.w3.org/2001/04/xmlenc#sha256"/>
        <DigestValue>MX1PtDkni/nGEvoGzeF8gICtNyDCdXXw6xGTTr7GsfM=</DigestValue>
      </Reference>
      <Reference URI="/xl/worksheets/sheet5.xml?ContentType=application/vnd.openxmlformats-officedocument.spreadsheetml.worksheet+xml">
        <DigestMethod Algorithm="http://www.w3.org/2001/04/xmlenc#sha256"/>
        <DigestValue>8LrmlcSSUSwqeNbTERnkV8XIagUIIbFJtt2sFIMqb4U=</DigestValue>
      </Reference>
      <Reference URI="/xl/worksheets/sheet6.xml?ContentType=application/vnd.openxmlformats-officedocument.spreadsheetml.worksheet+xml">
        <DigestMethod Algorithm="http://www.w3.org/2001/04/xmlenc#sha256"/>
        <DigestValue>v6g6L865WZadCvfFSOr2UkQ53i8h2ghlSIYTdWO+nc4=</DigestValue>
      </Reference>
      <Reference URI="/xl/worksheets/sheet7.xml?ContentType=application/vnd.openxmlformats-officedocument.spreadsheetml.worksheet+xml">
        <DigestMethod Algorithm="http://www.w3.org/2001/04/xmlenc#sha256"/>
        <DigestValue>hkKdxpV3Z2V04Yee9k94bqs5+0QzHPNwsyuniHXqU6g=</DigestValue>
      </Reference>
      <Reference URI="/xl/worksheets/sheet8.xml?ContentType=application/vnd.openxmlformats-officedocument.spreadsheetml.worksheet+xml">
        <DigestMethod Algorithm="http://www.w3.org/2001/04/xmlenc#sha256"/>
        <DigestValue>dpl6uqtsGqg6zvoKjDFfFZCZr66MvG2DdYeOWy61bj4=</DigestValue>
      </Reference>
      <Reference URI="/xl/worksheets/sheet9.xml?ContentType=application/vnd.openxmlformats-officedocument.spreadsheetml.worksheet+xml">
        <DigestMethod Algorithm="http://www.w3.org/2001/04/xmlenc#sha256"/>
        <DigestValue>cdnKjzvjOW5Go25+6QIn2aJCsWfX5jZdfwGR5m8kQWk=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2020-06-30T16:16:51Z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16.0.12827/20</OfficeVersion>
          <ApplicationVersion>16.0.12827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2020-06-30T16:16:51Z</xd:SigningTime>
          <xd:SigningCertificate>
            <xd:Cert>
              <xd:CertDigest>
                <DigestMethod Algorithm="http://www.w3.org/2001/04/xmlenc#sha256"/>
                <DigestValue>easp2qlAEL5JOhS6C+P9N0EQfgf9eWZaQbL8RZpxLfo=</DigestValue>
              </xd:CertDigest>
              <xd:IssuerSerial>
                <X509IssuerName>C=PY, O=DOCUMENTA S.A., CN=CA-DOCUMENTA S.A., SERIALNUMBER=RUC 80050172-1</X509IssuerName>
                <X509SerialNumber>7060311806598381060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TxJFdwNBf1vpukSbbH2m7Ce1Jcs2A8UCemLUpL5DgGI=</DigestValue>
    </Reference>
    <Reference Type="http://www.w3.org/2000/09/xmldsig#Object" URI="#idOfficeObject">
      <DigestMethod Algorithm="http://www.w3.org/2001/04/xmlenc#sha256"/>
      <DigestValue>DNfvcuLNI/LfncN7JuGvSZQhEWDo40wXe6KCSpujE1A=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t6c6g1pV+niZCyKNakonV5jfSHjnBgL8x8t6mbnoQJ4=</DigestValue>
    </Reference>
  </SignedInfo>
  <SignatureValue>MV6Jwy6pNNjtrcRi86KEfKv7GEIRpYaScR48DUKhkHGYr50Sxc22vtDacaU3KXYIsm4s8sJwqB5Q
W6odRxcBFgP9FQsfcv79swGQubt1/fsbNeezYSKdO4MiyGzp8hqo0eBUiKxkfSFfvDzHUas/qXmB
GPb/qsivcvXyKj7if0F1Yfpi4dQ6tPH0L4qn/yryceudN/mnnVoKl+0sMnWzqxZVK++RlL4Zu314
Cmc1g45BYBvsm9JS9s1ixQnWyKGrxkqrR1M/h0/0/srmBbjz3OFE6FNG/6pLA7kZS2ekDAgxGTdE
PshYauQU9BedlXHRCOLkRVmppVfGmrJkH6WTRA==</SignatureValue>
  <KeyInfo>
    <X509Data>
      <X509Certificate>MIIHtTCCBZ2gAwIBAgIQPytnzPnpwcBc0ziVcCOc4jANBgkqhkiG9w0BAQsFADBPMRcwFQYDVQQFEw5SVUMgODAwODAwOTktMDELMAkGA1UEBhMCUFkxETAPBgNVBAoMCFZJVCBTLkEuMRQwEgYDVQQDEwtDQS1WSVQgUy5BLjAeFw0xOTA1MDgyMDE0MTNaFw0yMTA1MDgyMDE0MTNaMIGUMRAwDgYDVQQqDAdIT1JBQ0lPMRUwEwYDVQQEDAxDQU1QT1MgRE9SSUExETAPBgNVBAUTCENJNDkyNjA1MR0wGwYDVQQDDBRIT1JBQ0lPIENBTVBPUyBET1JJQTERMA8GA1UECwwIRklSTUEgRjIxFzAVBgNVBAoMDlBFUlNPTkEgRklTSUNBMQswCQYDVQQGEwJQWTCCASIwDQYJKoZIhvcNAQEBBQADggEPADCCAQoCggEBAOIo094HkT1IuQoKP84P387W1sVxreCGmtbwiK7Cjf/PHiP4yn8rujI2MhI2+6lz1XroUeJNFeq4+aqJb+b+mxfFKqpYsPTKTehBaXaGge/C0sSInXzjIKy/BSkO60CpAE5P455DiOQcq99/8Ll3z15uBPxL9d2KiT37vI6/Iz1Hff2AQ7/+NbqkbNnI0LXHy255D5fyFrBOKSgzSfRKmZ+OqAOCTWkJNHBmzcH941nKkgM1KK6Tx3kE+qeupUT1/uSNYND0u9v3LVAyyAjOTmzgqNbTs483wjuvjypyURcQP0t4tzAxPjp5Vlzp4wfXB1W/e9NIuBMBsuajnJDjS18CAwEAAaOCA0UwggNBMAwGA1UdEwEB/wQCMAAwDgYDVR0PAQH/BAQDAgXgMCwGA1UdJQEB/wQiMCAGCCsGAQUFBwMEBggrBgEFBQcDAgYKKwYBBAGCNxQCAjAdBgNVHQ4EFgQU2LnpCpx+82vpNp3rX9CPlvvzr9c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bBgNVHREEFDASgRBIQ0RNQ0NAR01BSUw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ILk0ChhcUn+iQVUiWkMDYCLlhQMV7qPdK25wmnQ9/Y+lTslh4fC7G5nu6GCb4pN3JtPEt/nOapsc4O0Gy3uWZHP7XZ8XVb+NDdWOQF/igZNqY5FkEO8Z09dKWAiaC5sT3y7+DEblfdFApOTW0BaLkRqmtcQyKrhMr44Sr92JMem48q544ShDFD95OOSBqsHaGJ0kymlQupmA8rk2A/X5WKAOzS3TGZEOxc9GYvoT6Ii88v05jny/JlUOxh35O1IU4P4zFAjdrE0MyxydHD4q57YYKuVb0fvNYaophRhRGA4E0GPqBcAYYIB1ch3G/xWDVPhgEv+/xG8hhLQKqSaGD8jlFr5qe5No2xX7eKss9QNxgoDdahnHCDL6fSvSPiRGg7bnk/SyPslGsPQ8DZh/CX5z1Wv+ueKtLyXogAddYJNzP6k8RRWh2LRHHu/0fEsVDyPmuv4gWtXWxIdAb5eeM5103aECgNPadJYwYl3WSYFwdhU5vTvr04O/6tqQZHr7DDSiLeu9ve+migieb1v1e/nS+2B5eK0C0rop+TB/bf5Pv/QZC9HjHLGs15tLENNKFvSx/nGSui3YOjcLxOWjl67nRmSUGERpG0LXcGBznRc4xCU0rlCTs6dmpu7qtkRc6gpA9y26Dg+cXzX8ltg/0eKseA83xGDNwMn7TU6G0R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xHY1Aka6GgSyF1PJq3K1iyfFFwQ7kY6BqiTJlQhPDHk=</DigestValue>
      </Reference>
      <Reference URI="/xl/calcChain.xml?ContentType=application/vnd.openxmlformats-officedocument.spreadsheetml.calcChain+xml">
        <DigestMethod Algorithm="http://www.w3.org/2001/04/xmlenc#sha256"/>
        <DigestValue>TbFyIxCAR/japu9kA70xNQbXz7t8ljTQMoOeMBLR8M0=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fELFnqMc531iehO8E10qUnjU3FFGSSVfKvsVGL702GU=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tFh9Rj43C6yuiQ96grItfe1YLkNNoe8ZxnJUi7n/lcI=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CxTsvMiCyMS+t6zdFSKGywPnfDQYY3cxJ1NbmPeLcjw=</DigestValue>
      </Reference>
      <Reference URI="/xl/drawings/drawing10.xml?ContentType=application/vnd.openxmlformats-officedocument.drawing+xml">
        <DigestMethod Algorithm="http://www.w3.org/2001/04/xmlenc#sha256"/>
        <DigestValue>3j+e2XunM2TEX7r3KqJV3Pwdsb+nUvuGdH675n67guo=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G0Nn14kVZp2hahr2kps/vLQruwaREJXkF7mbtPfrSUg=</DigestValue>
      </Reference>
      <Reference URI="/xl/drawings/drawing4.xml?ContentType=application/vnd.openxmlformats-officedocument.drawing+xml">
        <DigestMethod Algorithm="http://www.w3.org/2001/04/xmlenc#sha256"/>
        <DigestValue>ic9TtEK3CdHyOnyClHzPTzz0XusLff2s2i/ZlQbqk3Q=</DigestValue>
      </Reference>
      <Reference URI="/xl/drawings/drawing5.xml?ContentType=application/vnd.openxmlformats-officedocument.drawing+xml">
        <DigestMethod Algorithm="http://www.w3.org/2001/04/xmlenc#sha256"/>
        <DigestValue>uX1kT8UlAhCXQ0gbrVEkQ7q3EGiENh3S9QcJ9tu5sYM=</DigestValue>
      </Reference>
      <Reference URI="/xl/drawings/drawing6.xml?ContentType=application/vnd.openxmlformats-officedocument.drawing+xml">
        <DigestMethod Algorithm="http://www.w3.org/2001/04/xmlenc#sha256"/>
        <DigestValue>mG5V32Nw6V6nPc5kae1Ks/Axuc89adHtO7DcLllKnMA=</DigestValue>
      </Reference>
      <Reference URI="/xl/drawings/drawing7.xml?ContentType=application/vnd.openxmlformats-officedocument.drawing+xml">
        <DigestMethod Algorithm="http://www.w3.org/2001/04/xmlenc#sha256"/>
        <DigestValue>C544iFQVHJC+X3ljZvk1y4xJfk7aru156Zjqtg6awhI=</DigestValue>
      </Reference>
      <Reference URI="/xl/drawings/drawing8.xml?ContentType=application/vnd.openxmlformats-officedocument.drawing+xml">
        <DigestMethod Algorithm="http://www.w3.org/2001/04/xmlenc#sha256"/>
        <DigestValue>lwCQVnGN+yk4LSN3tzgtU0xo0d8XBokHkWV9zG6upj0=</DigestValue>
      </Reference>
      <Reference URI="/xl/drawings/drawing9.xml?ContentType=application/vnd.openxmlformats-officedocument.drawing+xml">
        <DigestMethod Algorithm="http://www.w3.org/2001/04/xmlenc#sha256"/>
        <DigestValue>7hjFSI83nyEChY3WgdQtMJ7bWu2MJ/VFra+A8LNzFvo=</DigestValue>
      </Reference>
      <Reference URI="/xl/drawings/vmlDrawing1.vml?ContentType=application/vnd.openxmlformats-officedocument.vmlDrawing">
        <DigestMethod Algorithm="http://www.w3.org/2001/04/xmlenc#sha256"/>
        <DigestValue>y7sP7dNfEmwS2QlZ+7TvEmHJNg96GXFW3H2YW95eTCA=</DigestValue>
      </Reference>
      <Reference URI="/xl/embeddings/Documento_de_Microsoft_Word1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hRAo0nSRkB+Oe6TeVsNeqBw2BLl2X+3ngv6pCSqa9R4=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33QSKdlcZDJRPlyvWj0HRm1NnXHAE9v94nerEg9s+0A=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2.emf?ContentType=image/x-emf">
        <DigestMethod Algorithm="http://www.w3.org/2001/04/xmlenc#sha256"/>
        <DigestValue>tL73J8oSLLHyNbCxVF8wSJfb3r99nGNG+k0ZD2aELd0=</DigestValue>
      </Reference>
      <Reference URI="/xl/media/image3.emf?ContentType=image/x-emf">
        <DigestMethod Algorithm="http://www.w3.org/2001/04/xmlenc#sha256"/>
        <DigestValue>yAD8Y6dPo/7IZy3eRVAA8HslTGizP8trMy/igF96G+g=</DigestValue>
      </Reference>
      <Reference URI="/xl/media/image4.emf?ContentType=image/x-emf">
        <DigestMethod Algorithm="http://www.w3.org/2001/04/xmlenc#sha256"/>
        <DigestValue>DuBZby1H9Do2gIS0tBuJkgUIaOgSSVj0lpXEkt5XOVk=</DigestValue>
      </Reference>
      <Reference URI="/xl/media/image5.emf?ContentType=image/x-emf">
        <DigestMethod Algorithm="http://www.w3.org/2001/04/xmlenc#sha256"/>
        <DigestValue>jXqZDXTIlYTze76FhwxevhQ9274phkUdzJ+VOggkaCI=</DigestValue>
      </Reference>
      <Reference URI="/xl/media/image6.emf?ContentType=image/x-emf">
        <DigestMethod Algorithm="http://www.w3.org/2001/04/xmlenc#sha256"/>
        <DigestValue>LfYZqOuNUEzAzLXjm74cLF0DzLVMCnOHYW2lZmNdlw4=</DigestValue>
      </Reference>
      <Reference URI="/xl/media/image7.emf?ContentType=image/x-emf">
        <DigestMethod Algorithm="http://www.w3.org/2001/04/xmlenc#sha256"/>
        <DigestValue>W4za7HVg5NcigtSuOAo8KWpB48b+/rFP2AikhfCMakk=</DigestValue>
      </Reference>
      <Reference URI="/xl/media/image8.emf?ContentType=image/x-emf">
        <DigestMethod Algorithm="http://www.w3.org/2001/04/xmlenc#sha256"/>
        <DigestValue>B73jWHigK4KP4+0Yplox0VFYuWvdVWC8zjlzFQ5SjnU=</DigestValue>
      </Reference>
      <Reference URI="/xl/media/image9.png?ContentType=image/png">
        <DigestMethod Algorithm="http://www.w3.org/2001/04/xmlenc#sha256"/>
        <DigestValue>XnNb4YKXBNusZ3ToYofmVsoGlbzCbmMoIlUSAvixDMU=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sharedStrings.xml?ContentType=application/vnd.openxmlformats-officedocument.spreadsheetml.sharedStrings+xml">
        <DigestMethod Algorithm="http://www.w3.org/2001/04/xmlenc#sha256"/>
        <DigestValue>1OQMFL3lkYkumw1kJYq4UHii5rKpirobp3FBRJbeMJk=</DigestValue>
      </Reference>
      <Reference URI="/xl/styles.xml?ContentType=application/vnd.openxmlformats-officedocument.spreadsheetml.styles+xml">
        <DigestMethod Algorithm="http://www.w3.org/2001/04/xmlenc#sha256"/>
        <DigestValue>fhV6tlePcNwjAbeQ/hA7NWa9e6w4//+TqRu8wJ9nSsI=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4oPc9XvXWTRScC8L1JePOdYXScjYdZK/tKzAQ/tOZeI=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eLB441S4jezt0VvVWmzJhj77bNE1jFHTFk3ar9YXR7s=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6EHbEB4vaxhT3aNvoD1R1MZW0TJ8NcFSjqSO4lUF3kk=</DigestValue>
      </Reference>
      <Reference URI="/xl/worksheets/sheet10.xml?ContentType=application/vnd.openxmlformats-officedocument.spreadsheetml.worksheet+xml">
        <DigestMethod Algorithm="http://www.w3.org/2001/04/xmlenc#sha256"/>
        <DigestValue>uC/LPzZ4yQP9tLN/WOzORnOYirnb5bmqHPD9ufVWkpY=</DigestValue>
      </Reference>
      <Reference URI="/xl/worksheets/sheet11.xml?ContentType=application/vnd.openxmlformats-officedocument.spreadsheetml.worksheet+xml">
        <DigestMethod Algorithm="http://www.w3.org/2001/04/xmlenc#sha256"/>
        <DigestValue>5N0TgNBssj0lJzolV1TRTnIKNQzccvv7I5XQGfLPVKI=</DigestValue>
      </Reference>
      <Reference URI="/xl/worksheets/sheet12.xml?ContentType=application/vnd.openxmlformats-officedocument.spreadsheetml.worksheet+xml">
        <DigestMethod Algorithm="http://www.w3.org/2001/04/xmlenc#sha256"/>
        <DigestValue>J1d65F73ihvcASM7O7Y7igXj7KOD0H+RCcOgVDc44PI=</DigestValue>
      </Reference>
      <Reference URI="/xl/worksheets/sheet13.xml?ContentType=application/vnd.openxmlformats-officedocument.spreadsheetml.worksheet+xml">
        <DigestMethod Algorithm="http://www.w3.org/2001/04/xmlenc#sha256"/>
        <DigestValue>uyyx+NgE7U//tcE9WXAtnf/kLcWvwPvyTPjaZUV2cCc=</DigestValue>
      </Reference>
      <Reference URI="/xl/worksheets/sheet14.xml?ContentType=application/vnd.openxmlformats-officedocument.spreadsheetml.worksheet+xml">
        <DigestMethod Algorithm="http://www.w3.org/2001/04/xmlenc#sha256"/>
        <DigestValue>dCwZ5SDj0Dk7FmXxq1Q4gwG5zJOU542sLDTOz9ky0zg=</DigestValue>
      </Reference>
      <Reference URI="/xl/worksheets/sheet15.xml?ContentType=application/vnd.openxmlformats-officedocument.spreadsheetml.worksheet+xml">
        <DigestMethod Algorithm="http://www.w3.org/2001/04/xmlenc#sha256"/>
        <DigestValue>hHVZ7uvBYn5DGPW2VUNiM4/qnANECeQhfnQq5uRnrpg=</DigestValue>
      </Reference>
      <Reference URI="/xl/worksheets/sheet16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7.xml?ContentType=application/vnd.openxmlformats-officedocument.spreadsheetml.worksheet+xml">
        <DigestMethod Algorithm="http://www.w3.org/2001/04/xmlenc#sha256"/>
        <DigestValue>fCFi8l/ulv8z67N4+UZEujYQQ1t9hPGLShtUA1KlbUw=</DigestValue>
      </Reference>
      <Reference URI="/xl/worksheets/sheet18.xml?ContentType=application/vnd.openxmlformats-officedocument.spreadsheetml.worksheet+xml">
        <DigestMethod Algorithm="http://www.w3.org/2001/04/xmlenc#sha256"/>
        <DigestValue>32geORRvz2BbzO7YLBfilGgPkAp1iZw8k5hhAAW4hBw=</DigestValue>
      </Reference>
      <Reference URI="/xl/worksheets/sheet19.xml?ContentType=application/vnd.openxmlformats-officedocument.spreadsheetml.worksheet+xml">
        <DigestMethod Algorithm="http://www.w3.org/2001/04/xmlenc#sha256"/>
        <DigestValue>MGimmNyZxBcdMyYVf2zqgK91qMrL516eHzmYAs8+mtg=</DigestValue>
      </Reference>
      <Reference URI="/xl/worksheets/sheet2.xml?ContentType=application/vnd.openxmlformats-officedocument.spreadsheetml.worksheet+xml">
        <DigestMethod Algorithm="http://www.w3.org/2001/04/xmlenc#sha256"/>
        <DigestValue>Tqxw2qPPPVi6KvCh5uUJYFH0iYdeQNQMdtWjPow8x4w=</DigestValue>
      </Reference>
      <Reference URI="/xl/worksheets/sheet20.xml?ContentType=application/vnd.openxmlformats-officedocument.spreadsheetml.worksheet+xml">
        <DigestMethod Algorithm="http://www.w3.org/2001/04/xmlenc#sha256"/>
        <DigestValue>3PHFmOnjKE05Oj3Y1A1nTl62zG94ktFFjsatSSbl+Wk=</DigestValue>
      </Reference>
      <Reference URI="/xl/worksheets/sheet21.xml?ContentType=application/vnd.openxmlformats-officedocument.spreadsheetml.worksheet+xml">
        <DigestMethod Algorithm="http://www.w3.org/2001/04/xmlenc#sha256"/>
        <DigestValue>FhXVtwDFPP5Q8SL51o6zyfx7EwTOcal8sOvrsV8OTEo=</DigestValue>
      </Reference>
      <Reference URI="/xl/worksheets/sheet3.xml?ContentType=application/vnd.openxmlformats-officedocument.spreadsheetml.worksheet+xml">
        <DigestMethod Algorithm="http://www.w3.org/2001/04/xmlenc#sha256"/>
        <DigestValue>aQjFNpOh7fWr6MSHcMTdddUrBURvAJ1tirfxnzbg3EA=</DigestValue>
      </Reference>
      <Reference URI="/xl/worksheets/sheet4.xml?ContentType=application/vnd.openxmlformats-officedocument.spreadsheetml.worksheet+xml">
        <DigestMethod Algorithm="http://www.w3.org/2001/04/xmlenc#sha256"/>
        <DigestValue>MX1PtDkni/nGEvoGzeF8gICtNyDCdXXw6xGTTr7GsfM=</DigestValue>
      </Reference>
      <Reference URI="/xl/worksheets/sheet5.xml?ContentType=application/vnd.openxmlformats-officedocument.spreadsheetml.worksheet+xml">
        <DigestMethod Algorithm="http://www.w3.org/2001/04/xmlenc#sha256"/>
        <DigestValue>8LrmlcSSUSwqeNbTERnkV8XIagUIIbFJtt2sFIMqb4U=</DigestValue>
      </Reference>
      <Reference URI="/xl/worksheets/sheet6.xml?ContentType=application/vnd.openxmlformats-officedocument.spreadsheetml.worksheet+xml">
        <DigestMethod Algorithm="http://www.w3.org/2001/04/xmlenc#sha256"/>
        <DigestValue>v6g6L865WZadCvfFSOr2UkQ53i8h2ghlSIYTdWO+nc4=</DigestValue>
      </Reference>
      <Reference URI="/xl/worksheets/sheet7.xml?ContentType=application/vnd.openxmlformats-officedocument.spreadsheetml.worksheet+xml">
        <DigestMethod Algorithm="http://www.w3.org/2001/04/xmlenc#sha256"/>
        <DigestValue>hkKdxpV3Z2V04Yee9k94bqs5+0QzHPNwsyuniHXqU6g=</DigestValue>
      </Reference>
      <Reference URI="/xl/worksheets/sheet8.xml?ContentType=application/vnd.openxmlformats-officedocument.spreadsheetml.worksheet+xml">
        <DigestMethod Algorithm="http://www.w3.org/2001/04/xmlenc#sha256"/>
        <DigestValue>dpl6uqtsGqg6zvoKjDFfFZCZr66MvG2DdYeOWy61bj4=</DigestValue>
      </Reference>
      <Reference URI="/xl/worksheets/sheet9.xml?ContentType=application/vnd.openxmlformats-officedocument.spreadsheetml.worksheet+xml">
        <DigestMethod Algorithm="http://www.w3.org/2001/04/xmlenc#sha256"/>
        <DigestValue>cdnKjzvjOW5Go25+6QIn2aJCsWfX5jZdfwGR5m8kQWk=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2020-06-30T18:47:23Z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16.0.12827/20</OfficeVersion>
          <ApplicationVersion>16.0.12827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2020-06-30T18:47:23Z</xd:SigningTime>
          <xd:SigningCertificate>
            <xd:Cert>
              <xd:CertDigest>
                <DigestMethod Algorithm="http://www.w3.org/2001/04/xmlenc#sha256"/>
                <DigestValue>fciDhpYuXfrWqvbTTgGuyLPAcnwOwnmTDDpON391qO8=</DigestValue>
              </xd:CertDigest>
              <xd:IssuerSerial>
                <X509IssuerName>CN=CA-VIT S.A., O=VIT S.A., C=PY, SERIALNUMBER=RUC 80080099-0</X509IssuerName>
                <X509SerialNumber>83966737827445388739625130579661659362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Z7b/UsbYntDociYqw0jByfDXr/A/cGj1gXtMPU3X4Bk=</DigestValue>
    </Reference>
    <Reference Type="http://www.w3.org/2000/09/xmldsig#Object" URI="#idOfficeObject">
      <DigestMethod Algorithm="http://www.w3.org/2001/04/xmlenc#sha256"/>
      <DigestValue>DNfvcuLNI/LfncN7JuGvSZQhEWDo40wXe6KCSpujE1A=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6+69TububhUdNq9KyGCYQD7THdTQLpOXrNvjNt8DSPE=</DigestValue>
    </Reference>
  </SignedInfo>
  <SignatureValue>oMY40XPNKzBP7gx68Ey4sI4ruyYlJ16o66tXiVBlFqdPr2IaH1tlzD7FZVJS+iafD1mfemx8cIXv
BvNe/B3DcLibi4T52ns8S/YwreB+fCUiYYXJyPvFSdzzMSnh4josQnTfAbBW4F2DhjkdjLga0qsz
AAT8GVOrloOBX0TNSODdSQjlDWbqabrLIj2nJHLuhco5yLa/FUoyAoubAoxWa6yK1cbO8l1Wiqi+
kr4EDpuTMAHQKc7pKGGl+K+ZqOs5T3ojoUK6MVDL4R58VJYBRD/GxZsffmG/DW60WqNO05HbUhPI
A/lL3R+/sMShjvEAWPxbkFGlYl1pGFzTRQKNUw==</SignatureValue>
  <KeyInfo>
    <X509Data>
      <X509Certificate>MIIH0TCCBbmgAwIBAgIQYVERZhw5ARpc1XOxrGVrZTANBgkqhkiG9w0BAQsFADBPMRcwFQYDVQQFEw5SVUMgODAwODAwOTktMDELMAkGA1UEBhMCUFkxETAPBgNVBAoMCFZJVCBTLkEuMRQwEgYDVQQDEwtDQS1WSVQgUy5BLjAeFw0xOTA1MTAxMjUwNTdaFw0yMTA1MTAxMjUwNTdaMIGqMRcwFQYDVQQqDA5KT0FRVUlOIEFSVFVSTzEZMBcGA1UEBAwQQkVOSVRFWiBGQU5USUxMSTERMA8GA1UEBRMIQ0k4NjQ5MDkxKDAmBgNVBAMMH0pPQVFVSU4gQVJUVVJPIEJFTklURVogRkFOVElMTEkxETAPBgNVBAsMCEZJUk1BIEYyMRcwFQYDVQQKDA5QRVJTT05BIEZJU0lDQTELMAkGA1UEBhMCUFkwggEiMA0GCSqGSIb3DQEBAQUAA4IBDwAwggEKAoIBAQCsqFXqprx3NwFAkKB7xGrDUtE8Y0eJ4+Ed9KITRUVvvZcm2ovt08HQs7GZnY3dcJ3uqZA542IpV8NZkv7d6QEe+h1fzcyIZa3N8ZxoM/oFffocyo4gizcrxCRXG4RfGWKOSLpuPMRdqA10V6mwjTpO7rM8BeyKD8vbHiXstvYoaaUK0w6/koLa5tWKdxceV9Dn0545n37ujcdmUhK/Bl+Mv2YgC2p6azeRkwuVb8Qyy2RBZF+IHugmMaQT2ixjmux13I63BbVrKuxru2Bxcv1w+uLwOYAT+wzF7O9oYt4bqDQnv84sVCc2G7ofLnFLbGBLdSB+OcN5C8ONsZmEKiUtAgMBAAGjggNLMIIDRzAMBgNVHRMBAf8EAjAAMA4GA1UdDwEB/wQEAwIF4DAsBgNVHSUBAf8EIjAgBggrBgEFBQcDBAYIKwYBBQUHAwIGCisGAQQBgjcUAgIwHQYDVR0OBBYEFBviMS2JdA/d4OXz8FZ5jCa9XGzm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QYDVR0RBBowGIEWSk9BUVVJTkFCRkBIT1RNQUlMLkNPTTB2BggrBgEFBQcBAQRqMGgwKAYIKwYBBQUHMAGGHGh0dHBzOi8vd3d3LmVmaXJtYS5jb20ucHkvdmEwPAYIKwYBBQUHMAKGMGh0dHBzOi8vd3d3LmVmaXJtYS5jb20ucHkvcmVwb3NpdG9yaW8vZWZpcm1hLmNydDBCBgNVHR8EOzA5MDegNaAzhjFodHRwczovL3d3dy5lZmlybWEuY29tLnB5L3JlcG9zaXRvcmlvL2VmaXJtYTEuY3JsMA0GCSqGSIb3DQEBCwUAA4ICAQCZERjpio+y30jxOVRkHQlnfQJOcjNJvjPHYmLeYufqJhIuc9uNKsZUfiVmvioaBEvTrG4vUQLu4mzHMNLb+bVmdTSyh0lNDM2Zmg7GJxyY23UuZ2F0naIHEB1tK+b7pSJ71Lngz2t5Uwbs2a8SbhmyGu+/vvWczOhcckwWHBVdOTVdyCxa4RhFIkqmicbce28KecHPb630uiDC6jl+bpB9ZugGsObCFKyB4A5VasOXtRnG/46cIrNC2xpPHTJ1uhqPLLq0/rsDNPXj4NA/1pwDfQ5YC65B3dWosRWyDMr5NOV2eydpGwtLeedwYKGtGyA0X+AyqOitMC0E1Lh/Luv07dNAFR3A8hBDOdmBc58XyY2op7idECs6gP+TlMFEW8Vr+SQoc6HyeyOIdTvPOuunTvDfdO8UiKX2mQ+I/qMAcH/tpAXamEwexvDsj9dWBKkkwDJm6w612XP0QhzoifOjM7QW0i05j3IzLbgkTi+a2k5qkNV79KXWoJM/3wGvK6DIBCe9B2lfpGkEoLDE3O03IhyDczdlQkU29rBXakyPSkHpd9ZkNhsO3LP7O+AqSzs1AmXg1GlyeJUABTzY6hADocNOKiFmznL9r2VLt1a2a5L9t6VvY7czrmSRf9m/CejScPRypwJNwN9sk5siJATwgmBqflfOpGpJPMXbm+8o4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xHY1Aka6GgSyF1PJq3K1iyfFFwQ7kY6BqiTJlQhPDHk=</DigestValue>
      </Reference>
      <Reference URI="/xl/calcChain.xml?ContentType=application/vnd.openxmlformats-officedocument.spreadsheetml.calcChain+xml">
        <DigestMethod Algorithm="http://www.w3.org/2001/04/xmlenc#sha256"/>
        <DigestValue>TbFyIxCAR/japu9kA70xNQbXz7t8ljTQMoOeMBLR8M0=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fELFnqMc531iehO8E10qUnjU3FFGSSVfKvsVGL702GU=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MUaN50pifxAQWjfqS7LrT85mur5b5rvxAqbtf10J+dI=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tFh9Rj43C6yuiQ96grItfe1YLkNNoe8ZxnJUi7n/lcI=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l6JraaIXAVuwMYOuu4ponXXW0OslP+GOLKPxtlDY2gQ=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09yPpGq3MZQpK0RtFseVsnCjoRpNef/CSSG5VHcDFaE=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drawing1.xml?ContentType=application/vnd.openxmlformats-officedocument.drawing+xml">
        <DigestMethod Algorithm="http://www.w3.org/2001/04/xmlenc#sha256"/>
        <DigestValue>CxTsvMiCyMS+t6zdFSKGywPnfDQYY3cxJ1NbmPeLcjw=</DigestValue>
      </Reference>
      <Reference URI="/xl/drawings/drawing10.xml?ContentType=application/vnd.openxmlformats-officedocument.drawing+xml">
        <DigestMethod Algorithm="http://www.w3.org/2001/04/xmlenc#sha256"/>
        <DigestValue>3j+e2XunM2TEX7r3KqJV3Pwdsb+nUvuGdH675n67guo=</DigestValue>
      </Reference>
      <Reference URI="/xl/drawings/drawing11.xml?ContentType=application/vnd.openxmlformats-officedocument.drawing+xml">
        <DigestMethod Algorithm="http://www.w3.org/2001/04/xmlenc#sha256"/>
        <DigestValue>6VPOgmRqSSa/z4OsNNw+9kqty9Dj3+MIN+ZkRx2yr1o=</DigestValue>
      </Reference>
      <Reference URI="/xl/drawings/drawing2.xml?ContentType=application/vnd.openxmlformats-officedocument.drawing+xml">
        <DigestMethod Algorithm="http://www.w3.org/2001/04/xmlenc#sha256"/>
        <DigestValue>oY6fCyEPXDWryVqB5QcefYtmNuer41ZbCa2xM8RvW5M=</DigestValue>
      </Reference>
      <Reference URI="/xl/drawings/drawing3.xml?ContentType=application/vnd.openxmlformats-officedocument.drawing+xml">
        <DigestMethod Algorithm="http://www.w3.org/2001/04/xmlenc#sha256"/>
        <DigestValue>G0Nn14kVZp2hahr2kps/vLQruwaREJXkF7mbtPfrSUg=</DigestValue>
      </Reference>
      <Reference URI="/xl/drawings/drawing4.xml?ContentType=application/vnd.openxmlformats-officedocument.drawing+xml">
        <DigestMethod Algorithm="http://www.w3.org/2001/04/xmlenc#sha256"/>
        <DigestValue>ic9TtEK3CdHyOnyClHzPTzz0XusLff2s2i/ZlQbqk3Q=</DigestValue>
      </Reference>
      <Reference URI="/xl/drawings/drawing5.xml?ContentType=application/vnd.openxmlformats-officedocument.drawing+xml">
        <DigestMethod Algorithm="http://www.w3.org/2001/04/xmlenc#sha256"/>
        <DigestValue>uX1kT8UlAhCXQ0gbrVEkQ7q3EGiENh3S9QcJ9tu5sYM=</DigestValue>
      </Reference>
      <Reference URI="/xl/drawings/drawing6.xml?ContentType=application/vnd.openxmlformats-officedocument.drawing+xml">
        <DigestMethod Algorithm="http://www.w3.org/2001/04/xmlenc#sha256"/>
        <DigestValue>mG5V32Nw6V6nPc5kae1Ks/Axuc89adHtO7DcLllKnMA=</DigestValue>
      </Reference>
      <Reference URI="/xl/drawings/drawing7.xml?ContentType=application/vnd.openxmlformats-officedocument.drawing+xml">
        <DigestMethod Algorithm="http://www.w3.org/2001/04/xmlenc#sha256"/>
        <DigestValue>C544iFQVHJC+X3ljZvk1y4xJfk7aru156Zjqtg6awhI=</DigestValue>
      </Reference>
      <Reference URI="/xl/drawings/drawing8.xml?ContentType=application/vnd.openxmlformats-officedocument.drawing+xml">
        <DigestMethod Algorithm="http://www.w3.org/2001/04/xmlenc#sha256"/>
        <DigestValue>lwCQVnGN+yk4LSN3tzgtU0xo0d8XBokHkWV9zG6upj0=</DigestValue>
      </Reference>
      <Reference URI="/xl/drawings/drawing9.xml?ContentType=application/vnd.openxmlformats-officedocument.drawing+xml">
        <DigestMethod Algorithm="http://www.w3.org/2001/04/xmlenc#sha256"/>
        <DigestValue>7hjFSI83nyEChY3WgdQtMJ7bWu2MJ/VFra+A8LNzFvo=</DigestValue>
      </Reference>
      <Reference URI="/xl/drawings/vmlDrawing1.vml?ContentType=application/vnd.openxmlformats-officedocument.vmlDrawing">
        <DigestMethod Algorithm="http://www.w3.org/2001/04/xmlenc#sha256"/>
        <DigestValue>y7sP7dNfEmwS2QlZ+7TvEmHJNg96GXFW3H2YW95eTCA=</DigestValue>
      </Reference>
      <Reference URI="/xl/embeddings/Documento_de_Microsoft_Word1.docx?ContentType=application/vnd.openxmlformats-officedocument.wordprocessingml.document">
        <DigestMethod Algorithm="http://www.w3.org/2001/04/xmlenc#sha256"/>
        <DigestValue>2+Q4Jp5VvnbheD1W3mxNf8ciSLdeW+RISDGkAa7Mdds=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hRAo0nSRkB+Oe6TeVsNeqBw2BLl2X+3ngv6pCSqa9R4=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33QSKdlcZDJRPlyvWj0HRm1NnXHAE9v94nerEg9s+0A=</DigestValue>
      </Reference>
      <Reference URI="/xl/media/image1.emf?ContentType=image/x-emf">
        <DigestMethod Algorithm="http://www.w3.org/2001/04/xmlenc#sha256"/>
        <DigestValue>39xeoNb/aknKyfWh+4YaJZ+IrnMx+FsfMD5T5BBc8bw=</DigestValue>
      </Reference>
      <Reference URI="/xl/media/image2.emf?ContentType=image/x-emf">
        <DigestMethod Algorithm="http://www.w3.org/2001/04/xmlenc#sha256"/>
        <DigestValue>tL73J8oSLLHyNbCxVF8wSJfb3r99nGNG+k0ZD2aELd0=</DigestValue>
      </Reference>
      <Reference URI="/xl/media/image3.emf?ContentType=image/x-emf">
        <DigestMethod Algorithm="http://www.w3.org/2001/04/xmlenc#sha256"/>
        <DigestValue>yAD8Y6dPo/7IZy3eRVAA8HslTGizP8trMy/igF96G+g=</DigestValue>
      </Reference>
      <Reference URI="/xl/media/image4.emf?ContentType=image/x-emf">
        <DigestMethod Algorithm="http://www.w3.org/2001/04/xmlenc#sha256"/>
        <DigestValue>DuBZby1H9Do2gIS0tBuJkgUIaOgSSVj0lpXEkt5XOVk=</DigestValue>
      </Reference>
      <Reference URI="/xl/media/image5.emf?ContentType=image/x-emf">
        <DigestMethod Algorithm="http://www.w3.org/2001/04/xmlenc#sha256"/>
        <DigestValue>jXqZDXTIlYTze76FhwxevhQ9274phkUdzJ+VOggkaCI=</DigestValue>
      </Reference>
      <Reference URI="/xl/media/image6.emf?ContentType=image/x-emf">
        <DigestMethod Algorithm="http://www.w3.org/2001/04/xmlenc#sha256"/>
        <DigestValue>LfYZqOuNUEzAzLXjm74cLF0DzLVMCnOHYW2lZmNdlw4=</DigestValue>
      </Reference>
      <Reference URI="/xl/media/image7.emf?ContentType=image/x-emf">
        <DigestMethod Algorithm="http://www.w3.org/2001/04/xmlenc#sha256"/>
        <DigestValue>W4za7HVg5NcigtSuOAo8KWpB48b+/rFP2AikhfCMakk=</DigestValue>
      </Reference>
      <Reference URI="/xl/media/image8.emf?ContentType=image/x-emf">
        <DigestMethod Algorithm="http://www.w3.org/2001/04/xmlenc#sha256"/>
        <DigestValue>B73jWHigK4KP4+0Yplox0VFYuWvdVWC8zjlzFQ5SjnU=</DigestValue>
      </Reference>
      <Reference URI="/xl/media/image9.png?ContentType=image/png">
        <DigestMethod Algorithm="http://www.w3.org/2001/04/xmlenc#sha256"/>
        <DigestValue>XnNb4YKXBNusZ3ToYofmVsoGlbzCbmMoIlUSAvixDMU=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m0wotic9fB9lLSMvQSL2C8mj+00zTgrbSsb4Jui7wdk=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50koqNrR1ic4+lkmhJdWESLQUrq5GCxeoznQMXXm9zs=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0gd/kLP/4LnDJ1MfLUFwo9ZklLOGA4/f0E5QEdl+54s=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XrbEaHYQcMLK0l1FNEjOmMyIQftuCu9o4kq/sAjrwW0=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YtOtbRO76Ma88pkN1/0DlzRQFx2verTIwgiA4I/dYSE=</DigestValue>
      </Reference>
      <Reference URI="/xl/sharedStrings.xml?ContentType=application/vnd.openxmlformats-officedocument.spreadsheetml.sharedStrings+xml">
        <DigestMethod Algorithm="http://www.w3.org/2001/04/xmlenc#sha256"/>
        <DigestValue>1OQMFL3lkYkumw1kJYq4UHii5rKpirobp3FBRJbeMJk=</DigestValue>
      </Reference>
      <Reference URI="/xl/styles.xml?ContentType=application/vnd.openxmlformats-officedocument.spreadsheetml.styles+xml">
        <DigestMethod Algorithm="http://www.w3.org/2001/04/xmlenc#sha256"/>
        <DigestValue>fhV6tlePcNwjAbeQ/hA7NWa9e6w4//+TqRu8wJ9nSsI=</DigestValue>
      </Reference>
      <Reference URI="/xl/theme/theme1.xml?ContentType=application/vnd.openxmlformats-officedocument.theme+xml">
        <DigestMethod Algorithm="http://www.w3.org/2001/04/xmlenc#sha256"/>
        <DigestValue>y9/o+8rOZ7WcZ+RvGvz47D9aw6YQv1ngthYeL7qfv4U=</DigestValue>
      </Reference>
      <Reference URI="/xl/workbook.xml?ContentType=application/vnd.openxmlformats-officedocument.spreadsheetml.sheet.main+xml">
        <DigestMethod Algorithm="http://www.w3.org/2001/04/xmlenc#sha256"/>
        <DigestValue>4oPc9XvXWTRScC8L1JePOdYXScjYdZK/tKzAQ/tOZeI=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OZN3816x952FMFlNoTE5TTjh0Prg8LGiyQwISpXPzn0=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KSvMPc92CI6mP9VIkVIJwBFyvcMBNsRDtriEism+/Bg=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/i/BU9+YPIaJsy86hRRN7pkozHpecg5XjL8Icwx98Mk=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iDKRbQeUJNoMTGkmhj7I3OaYgUfiKKxJjZm0/XUcKEI=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eLB441S4jezt0VvVWmzJhj77bNE1jFHTFk3ar9YXR7s=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lHnnYDirKb6jIxGHnqbP97pjMgmbUlToG4p69Ye0Gm8=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nUVdzvshlLUgRaM7X4sHX/9tln+OftfDhfnaA+Y9Nzk=</DigestValue>
      </Reference>
      <Reference URI="/xl/worksheets/sheet1.xml?ContentType=application/vnd.openxmlformats-officedocument.spreadsheetml.worksheet+xml">
        <DigestMethod Algorithm="http://www.w3.org/2001/04/xmlenc#sha256"/>
        <DigestValue>6EHbEB4vaxhT3aNvoD1R1MZW0TJ8NcFSjqSO4lUF3kk=</DigestValue>
      </Reference>
      <Reference URI="/xl/worksheets/sheet10.xml?ContentType=application/vnd.openxmlformats-officedocument.spreadsheetml.worksheet+xml">
        <DigestMethod Algorithm="http://www.w3.org/2001/04/xmlenc#sha256"/>
        <DigestValue>uC/LPzZ4yQP9tLN/WOzORnOYirnb5bmqHPD9ufVWkpY=</DigestValue>
      </Reference>
      <Reference URI="/xl/worksheets/sheet11.xml?ContentType=application/vnd.openxmlformats-officedocument.spreadsheetml.worksheet+xml">
        <DigestMethod Algorithm="http://www.w3.org/2001/04/xmlenc#sha256"/>
        <DigestValue>5N0TgNBssj0lJzolV1TRTnIKNQzccvv7I5XQGfLPVKI=</DigestValue>
      </Reference>
      <Reference URI="/xl/worksheets/sheet12.xml?ContentType=application/vnd.openxmlformats-officedocument.spreadsheetml.worksheet+xml">
        <DigestMethod Algorithm="http://www.w3.org/2001/04/xmlenc#sha256"/>
        <DigestValue>J1d65F73ihvcASM7O7Y7igXj7KOD0H+RCcOgVDc44PI=</DigestValue>
      </Reference>
      <Reference URI="/xl/worksheets/sheet13.xml?ContentType=application/vnd.openxmlformats-officedocument.spreadsheetml.worksheet+xml">
        <DigestMethod Algorithm="http://www.w3.org/2001/04/xmlenc#sha256"/>
        <DigestValue>uyyx+NgE7U//tcE9WXAtnf/kLcWvwPvyTPjaZUV2cCc=</DigestValue>
      </Reference>
      <Reference URI="/xl/worksheets/sheet14.xml?ContentType=application/vnd.openxmlformats-officedocument.spreadsheetml.worksheet+xml">
        <DigestMethod Algorithm="http://www.w3.org/2001/04/xmlenc#sha256"/>
        <DigestValue>dCwZ5SDj0Dk7FmXxq1Q4gwG5zJOU542sLDTOz9ky0zg=</DigestValue>
      </Reference>
      <Reference URI="/xl/worksheets/sheet15.xml?ContentType=application/vnd.openxmlformats-officedocument.spreadsheetml.worksheet+xml">
        <DigestMethod Algorithm="http://www.w3.org/2001/04/xmlenc#sha256"/>
        <DigestValue>hHVZ7uvBYn5DGPW2VUNiM4/qnANECeQhfnQq5uRnrpg=</DigestValue>
      </Reference>
      <Reference URI="/xl/worksheets/sheet16.xml?ContentType=application/vnd.openxmlformats-officedocument.spreadsheetml.worksheet+xml">
        <DigestMethod Algorithm="http://www.w3.org/2001/04/xmlenc#sha256"/>
        <DigestValue>jGEvGgyTm1bZMH3ggqfHkDAAySKJUsy9LUGXW3pa/Ro=</DigestValue>
      </Reference>
      <Reference URI="/xl/worksheets/sheet17.xml?ContentType=application/vnd.openxmlformats-officedocument.spreadsheetml.worksheet+xml">
        <DigestMethod Algorithm="http://www.w3.org/2001/04/xmlenc#sha256"/>
        <DigestValue>fCFi8l/ulv8z67N4+UZEujYQQ1t9hPGLShtUA1KlbUw=</DigestValue>
      </Reference>
      <Reference URI="/xl/worksheets/sheet18.xml?ContentType=application/vnd.openxmlformats-officedocument.spreadsheetml.worksheet+xml">
        <DigestMethod Algorithm="http://www.w3.org/2001/04/xmlenc#sha256"/>
        <DigestValue>32geORRvz2BbzO7YLBfilGgPkAp1iZw8k5hhAAW4hBw=</DigestValue>
      </Reference>
      <Reference URI="/xl/worksheets/sheet19.xml?ContentType=application/vnd.openxmlformats-officedocument.spreadsheetml.worksheet+xml">
        <DigestMethod Algorithm="http://www.w3.org/2001/04/xmlenc#sha256"/>
        <DigestValue>MGimmNyZxBcdMyYVf2zqgK91qMrL516eHzmYAs8+mtg=</DigestValue>
      </Reference>
      <Reference URI="/xl/worksheets/sheet2.xml?ContentType=application/vnd.openxmlformats-officedocument.spreadsheetml.worksheet+xml">
        <DigestMethod Algorithm="http://www.w3.org/2001/04/xmlenc#sha256"/>
        <DigestValue>Tqxw2qPPPVi6KvCh5uUJYFH0iYdeQNQMdtWjPow8x4w=</DigestValue>
      </Reference>
      <Reference URI="/xl/worksheets/sheet20.xml?ContentType=application/vnd.openxmlformats-officedocument.spreadsheetml.worksheet+xml">
        <DigestMethod Algorithm="http://www.w3.org/2001/04/xmlenc#sha256"/>
        <DigestValue>3PHFmOnjKE05Oj3Y1A1nTl62zG94ktFFjsatSSbl+Wk=</DigestValue>
      </Reference>
      <Reference URI="/xl/worksheets/sheet21.xml?ContentType=application/vnd.openxmlformats-officedocument.spreadsheetml.worksheet+xml">
        <DigestMethod Algorithm="http://www.w3.org/2001/04/xmlenc#sha256"/>
        <DigestValue>FhXVtwDFPP5Q8SL51o6zyfx7EwTOcal8sOvrsV8OTEo=</DigestValue>
      </Reference>
      <Reference URI="/xl/worksheets/sheet3.xml?ContentType=application/vnd.openxmlformats-officedocument.spreadsheetml.worksheet+xml">
        <DigestMethod Algorithm="http://www.w3.org/2001/04/xmlenc#sha256"/>
        <DigestValue>aQjFNpOh7fWr6MSHcMTdddUrBURvAJ1tirfxnzbg3EA=</DigestValue>
      </Reference>
      <Reference URI="/xl/worksheets/sheet4.xml?ContentType=application/vnd.openxmlformats-officedocument.spreadsheetml.worksheet+xml">
        <DigestMethod Algorithm="http://www.w3.org/2001/04/xmlenc#sha256"/>
        <DigestValue>MX1PtDkni/nGEvoGzeF8gICtNyDCdXXw6xGTTr7GsfM=</DigestValue>
      </Reference>
      <Reference URI="/xl/worksheets/sheet5.xml?ContentType=application/vnd.openxmlformats-officedocument.spreadsheetml.worksheet+xml">
        <DigestMethod Algorithm="http://www.w3.org/2001/04/xmlenc#sha256"/>
        <DigestValue>8LrmlcSSUSwqeNbTERnkV8XIagUIIbFJtt2sFIMqb4U=</DigestValue>
      </Reference>
      <Reference URI="/xl/worksheets/sheet6.xml?ContentType=application/vnd.openxmlformats-officedocument.spreadsheetml.worksheet+xml">
        <DigestMethod Algorithm="http://www.w3.org/2001/04/xmlenc#sha256"/>
        <DigestValue>v6g6L865WZadCvfFSOr2UkQ53i8h2ghlSIYTdWO+nc4=</DigestValue>
      </Reference>
      <Reference URI="/xl/worksheets/sheet7.xml?ContentType=application/vnd.openxmlformats-officedocument.spreadsheetml.worksheet+xml">
        <DigestMethod Algorithm="http://www.w3.org/2001/04/xmlenc#sha256"/>
        <DigestValue>hkKdxpV3Z2V04Yee9k94bqs5+0QzHPNwsyuniHXqU6g=</DigestValue>
      </Reference>
      <Reference URI="/xl/worksheets/sheet8.xml?ContentType=application/vnd.openxmlformats-officedocument.spreadsheetml.worksheet+xml">
        <DigestMethod Algorithm="http://www.w3.org/2001/04/xmlenc#sha256"/>
        <DigestValue>dpl6uqtsGqg6zvoKjDFfFZCZr66MvG2DdYeOWy61bj4=</DigestValue>
      </Reference>
      <Reference URI="/xl/worksheets/sheet9.xml?ContentType=application/vnd.openxmlformats-officedocument.spreadsheetml.worksheet+xml">
        <DigestMethod Algorithm="http://www.w3.org/2001/04/xmlenc#sha256"/>
        <DigestValue>cdnKjzvjOW5Go25+6QIn2aJCsWfX5jZdfwGR5m8kQWk=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2020-06-30T18:49:29Z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16.0.12827/20</OfficeVersion>
          <ApplicationVersion>16.0.12827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2020-06-30T18:49:29Z</xd:SigningTime>
          <xd:SigningCertificate>
            <xd:Cert>
              <xd:CertDigest>
                <DigestMethod Algorithm="http://www.w3.org/2001/04/xmlenc#sha256"/>
                <DigestValue>ToiKV4Zx7G37AM0ChBEhVit4wDyWwHLT9MOM2Q6OhBs=</DigestValue>
              </xd:CertDigest>
              <xd:IssuerSerial>
                <X509IssuerName>CN=CA-VIT S.A., O=VIT S.A., C=PY, SERIALNUMBER=RUC 80080099-0</X509IssuerName>
                <X509SerialNumber>129356044527648493498326801296428198757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+K+Y7p0Q2HMxfEFUskJ5cQXa/+o=</DigestValue>
    </Reference>
    <Reference URI="#idOfficeObject" Type="http://www.w3.org/2000/09/xmldsig#Object">
      <DigestMethod Algorithm="http://www.w3.org/2000/09/xmldsig#sha1"/>
      <DigestValue>sU8fEimbbEKc1jIhGJAFC+25fGg=</DigestValue>
    </Reference>
  </SignedInfo>
  <SignatureValue>
    eBmcrQlPmTCyd7VWtJbespV2RDb+A6C8jiU8/3iZNQnPWbJKjnBhwaF8pcKthFMyzpltl47T
    mVMXVbntOWQlLDxPc6o2WmvNnYokDr9UALyOKTbu3YaAa1gRgX0TPvLa4zKzmE5i/9b2IqzH
    5HbHe1T+uWEftZrDCCrgnpyZzTJXzlYMmTUnbW2ISbf+/OlD/R99nljYt6Jr/VTslbLfTBUA
    thk23ypx9Pvavc+bIrWU57ohVfeKfuyRUuGtSuYbvJTlfXyxvbfg34ms+5Tbdq6Vb4kqp5o/
    sInWnjAzVQPOOAEUk/HNraj/RStqQJH3WWoHC7HSm0HBgA7yikpvoQ==
  </SignatureValue>
  <KeyInfo>
    <KeyValue>
      <RSAKeyValue>
        <Modulus>
            2WNdQLGk/GAgf4oeWmHFWhN9uUruXv6JfOD6vomiBOU3uhtVFxWHLQx79z53GPsPXMsprbmK
            URG09SvJj7b3U8jBoa7OFhMI94zJtPOrrktociS96mKWoG4fXM04ky3bLI6HljaiwBFPvIsu
            lhS1lXKTC43InuawczfV14BO6Mq5tGSax33U8albJo0SZId7hEkoVjczFKjkfjanPyzDwl57
            9454i1FIh13eEXQLCcWcdToXGs0kuwT2xt3JMNFSZuE+qcyLLEvpZ2K46kqAyeuQVPg4e/KC
            MS0+tjIIAHfavfzIv3RglSQWQHM9bx6j3UCWGdaulnGxIcKUraf43w==
          </Modulus>
        <Exponent>AQAB</Exponent>
      </RSAKeyValue>
    </KeyValue>
    <X509Data>
      <X509Certificate>
          MIIIAjCCBeqgAwIBAgIITEUQn2WzxTIwDQYJKoZIhvcNAQELBQAwWzEXMBUGA1UEBRMOUlVD
          IDgwMDUwMTcyLTExGjAYBgNVBAMTEUNBLURPQ1VNRU5UQSBTLkEuMRcwFQYDVQQKEw5ET0NV
          TUVOVEEgUy5BLjELMAkGA1UEBhMCUFkwHhcNMTkxMjMwMTM1ODQ3WhcNMjExMjI5MTQwODQ3
          WjCBnzELMAkGA1UEBhMCUFkxFTATBgNVBAQMDERJQVogQkVOSVRFWjESMBAGA1UEBRMJQ0ky
          Mzg3NDI4MRUwEwYDVQQqDAxET0xMWSBFTUlMSUExFzAVBgNVBAoMDlBFUlNPTkEgRklTSUNB
          MREwDwYDVQQLDAhGSVJNQSBGMjEiMCAGA1UEAwwZRE9MTFkgRU1JTElBIERJQVogQkVOSVRF
          WjCCASIwDQYJKoZIhvcNAQEBBQADggEPADCCAQoCggEBANljXUCxpPxgIH+KHlphxVoTfblK
          7l7+iXzg+r6JogTlN7obVRcVhy0Me/c+dxj7D1zLKa25ilERtPUryY+291PIwaGuzhYTCPeM
          ybTzq65LaHIkvepilqBuH1zNOJMt2yyOh5Y2osART7yLLpYUtZVykwuNyJ7msHM31deATujK
          ubRkmsd91PGpWyaNEmSHe4RJKFY3MxSo5H42pz8sw8Jee/eOeItRSIdd3hF0CwnFnHU6FxrN
          JLsE9sbdyTDRUmbhPqnMiyxL6WdiuOpKgMnrkFT4OHvygjEtPrYyCAB32r38yL90YJUkFkBz
          PW8eo91AlhnWrpZxsSHClK2n+N8CAwEAAaOCA4MwggN/MAwGA1UdEwEB/wQCMAAwDgYDVR0P
          AQH/BAQDAgXgMCoGA1UdJQEB/wQgMB4GCCsGAQUFBwMBBggrBgEFBQcDAgYIKwYBBQUHAwQw
          HQYDVR0OBBYEFHS43mX92QXAc6fm96nAx0c6PVt5MIGXBggrBgEFBQcBAQSBijCBhzA6Bggr
          BgEFBQcwAYYuaHR0cHM6Ly93d3cuZG9jdW1lbnRhLmNvbS5weS9maXJtYWRpZ2l0YWwvb3Nj
          cDBJBggrBgEFBQcwAoY9aHR0cHM6Ly93d3cuZG9jdW1lbnRhLmNvbS5weS9maXJtYWRpZ2l0
          YWwvZGVzY2FyZ2FzL2NhZG9jLmNydDAfBgNVHSMEGDAWgBRAJqwmXGKPxvUCVOSNwRom1u6l
          sjBPBgNVHR8ESDBGMESgQqBAhj5odHRwczovL3d3dy5kb2N1bWVudGEuY29tLnB5L2Zpcm1h
          ZGlnaXRhbC9kZXNjYXJnYXMvY3JsZG9jLmNybDAnBgNVHREEIDAegRxkb2xseS5kaWF6QGJh
          a2VydGlsbHkuY29tLnB5MIIB3QYDVR0gBIIB1DCCAdAwggHMBg4rBgEEAYL5OwEBAQYBATCC
          AbgwPwYIKwYBBQUHAgEWM2h0dHBzOi8vd3d3LmRvY3VtZW50YS5jb20ucHkvZmlybWFkaWdp
          dGFsL2Rlc2NhcmdhczCBwAYIKwYBBQUHAgIwgbMagbBFc3RlIGVzIHVuIGNlcnRpZmljYWRv
          IGRlIHBlcnNvbmEgZu1zaWNhIGN1eWEgY2xhdmUgcHJpdmFkYSBlc3ThIGNvbnRlbmlkYSBl
          biB1biBt82R1bG8gZGUgaGFyZHdhcmUgc2VndXJvIHkgc3UgZmluYWxpZGFkIGVzIGF1dGVu
          dGljYXIgYSBzdSB0aXR1bGFyIG8gZ2VuZXJhciBmaXJtYXMgZGlnaXRhbGVzLjCBsQYIKwYB
          BQUHAgIwgaQagaFUaGlzIGlzIGFuIGVuZCB1c2VyIGNlcnRpZmljYXRlIHdob3NlIHByaXZh
          dGUga2V5IGlzIGVtYmVkZGVkIHdpdGhpbiBhIHNlY3VyZSBoYXJkd2FyZSBtb2R1bGUgdGhh
          dCBhaW1zIHRvIGF1dGhlbnRpY2F0ZSBpdHMgb3duZXIgb3IgZ2VuZXJhdGUgZGlnaXRhbCBz
          aWduYXR1cmVzLjANBgkqhkiG9w0BAQsFAAOCAgEA5Z2C2TGwBK9IjIoVug6M+ngG+23lOijo
          vFzWWJ3Vr3IMVmLeD2v/GCE1jz41c/VrnxuLEUsc5ALEfFwppCY153DXIb0FrzfkNfknkg94
          4l6ZjEsRGPwNqtO+nLp6QAWgg7gQjv+2UQvruFQu31hsc5jkKNj+B6mEZUxxw4zVgrikKkAs
          JBrkKGXSGdSurgx2O8VrfREQFiaf3uHcO2+Tam5KLGToctZM24z6iniBX6hs0Wu54ld5CC3e
          2jZC3GPNlPjSbTWB7YQmOzOnOdlTWZU9sbpuBQASKo5aSijB2lB/qxkGMGD2au+WPta7cAfu
          8/o6jfT6eBj1suq78sDjbXXni+Vh3RLzLXMa0UPLAhCQdaJx/dBnLNnJaFNiy4Nja1EjFtoG
          flXqaVJiP5UxHuyXBUI6jkDB03qhMejesZnFuXhyyG4c+JT21PlzJZp0RnU3ciGOd1Wi9BEV
          +fx1IhRGqL+oWcPPMAh1Hdak7L5fPiZe79HYRFL1hxzNaakefcvyt4KrlluXDtMYaOne3RyN
          fVB9aR5AFlySGeTHfQZBuVeaj6VwLqn8NaMFh80oYcme/p6uNGALroLSm/gAxFQax8jioRsC
          brf2sKQxubJXIghem4L+XfbX0CNPRjT72LnsYdWwnx0V0aGv5aRMQERnrack5J+cNdoG3kEi
          38k=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unrydxRKv3INsieqPQ28zZUXpQU=</DigestValue>
      </Reference>
      <Reference URI="/xl/calcChain.xml?ContentType=application/vnd.openxmlformats-officedocument.spreadsheetml.calcChain+xml">
        <DigestMethod Algorithm="http://www.w3.org/2000/09/xmldsig#sha1"/>
        <DigestValue>+6WOPUNlPYDegUEUM5mN2Wfo0Zo=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XjHokPTyMw+6MaHboGBnjrFvsaE=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UwnKyyuOUnlw8jJSwizsRpbacE0=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yU2dLYfbPhD0VcZnQeqJ8Fu1nfc=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K5MqmiWIJf+LtA/BRhZ3M0Bt3qI=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xNu9NqRHR6PDHfxTJWZJqiG0vxQ=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i7jxgZTkWBerH7eBaAIusDPbN2g=</DigestValue>
      </Reference>
      <Reference URI="/xl/drawings/drawing1.xml?ContentType=application/vnd.openxmlformats-officedocument.drawing+xml">
        <DigestMethod Algorithm="http://www.w3.org/2000/09/xmldsig#sha1"/>
        <DigestValue>9/5ffJn+arl5uCKWMwsritrx16o=</DigestValue>
      </Reference>
      <Reference URI="/xl/drawings/drawing10.xml?ContentType=application/vnd.openxmlformats-officedocument.drawing+xml">
        <DigestMethod Algorithm="http://www.w3.org/2000/09/xmldsig#sha1"/>
        <DigestValue>8gW2l/vAqG4D6FlLquaspg7BQNE=</DigestValue>
      </Reference>
      <Reference URI="/xl/drawings/drawing11.xml?ContentType=application/vnd.openxmlformats-officedocument.drawing+xml">
        <DigestMethod Algorithm="http://www.w3.org/2000/09/xmldsig#sha1"/>
        <DigestValue>LQsTNvmhZCw3KIhnRB0ws4ojnzM=</DigestValue>
      </Reference>
      <Reference URI="/xl/drawings/drawing2.xml?ContentType=application/vnd.openxmlformats-officedocument.drawing+xml">
        <DigestMethod Algorithm="http://www.w3.org/2000/09/xmldsig#sha1"/>
        <DigestValue>9xZPAdE/4VfDvnm+lGfk89MPBPo=</DigestValue>
      </Reference>
      <Reference URI="/xl/drawings/drawing3.xml?ContentType=application/vnd.openxmlformats-officedocument.drawing+xml">
        <DigestMethod Algorithm="http://www.w3.org/2000/09/xmldsig#sha1"/>
        <DigestValue>pkd3pvl2kD81v2c6FohmyA2bTl4=</DigestValue>
      </Reference>
      <Reference URI="/xl/drawings/drawing4.xml?ContentType=application/vnd.openxmlformats-officedocument.drawing+xml">
        <DigestMethod Algorithm="http://www.w3.org/2000/09/xmldsig#sha1"/>
        <DigestValue>xr2mzsHmWoJ7xFyfaLa5oJzjYyY=</DigestValue>
      </Reference>
      <Reference URI="/xl/drawings/drawing5.xml?ContentType=application/vnd.openxmlformats-officedocument.drawing+xml">
        <DigestMethod Algorithm="http://www.w3.org/2000/09/xmldsig#sha1"/>
        <DigestValue>CKL8EhOpx3CN1YcZ7s73FTUvuqg=</DigestValue>
      </Reference>
      <Reference URI="/xl/drawings/drawing6.xml?ContentType=application/vnd.openxmlformats-officedocument.drawing+xml">
        <DigestMethod Algorithm="http://www.w3.org/2000/09/xmldsig#sha1"/>
        <DigestValue>dU/kytSpxr5zvvfO0d0CxI5EP60=</DigestValue>
      </Reference>
      <Reference URI="/xl/drawings/drawing7.xml?ContentType=application/vnd.openxmlformats-officedocument.drawing+xml">
        <DigestMethod Algorithm="http://www.w3.org/2000/09/xmldsig#sha1"/>
        <DigestValue>kdOjRuIHKiMsfcTKsd8c7bepEVI=</DigestValue>
      </Reference>
      <Reference URI="/xl/drawings/drawing8.xml?ContentType=application/vnd.openxmlformats-officedocument.drawing+xml">
        <DigestMethod Algorithm="http://www.w3.org/2000/09/xmldsig#sha1"/>
        <DigestValue>AL0lisSsUQunYBG0hXVGFI+2lpQ=</DigestValue>
      </Reference>
      <Reference URI="/xl/drawings/drawing9.xml?ContentType=application/vnd.openxmlformats-officedocument.drawing+xml">
        <DigestMethod Algorithm="http://www.w3.org/2000/09/xmldsig#sha1"/>
        <DigestValue>BW8DJi7TtRVIRSaw0pNHUtVjma8=</DigestValue>
      </Reference>
      <Reference URI="/xl/drawings/vmlDrawing1.vml?ContentType=application/vnd.openxmlformats-officedocument.vmlDrawing">
        <DigestMethod Algorithm="http://www.w3.org/2000/09/xmldsig#sha1"/>
        <DigestValue>XHQkfuWBT1AdzQt7/zpC1Z2LPmQ=</DigestValue>
      </Reference>
      <Reference URI="/xl/embeddings/Documento_de_Microsoft_Word1.docx?ContentType=application/vnd.openxmlformats-officedocument.wordprocessingml.document">
        <DigestMethod Algorithm="http://www.w3.org/2000/09/xmldsig#sha1"/>
        <DigestValue>utx9rtVPqdG3m2SAjGpdTNFWSdo=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5/2k47fHw0PODRn5K5i1MUTUK30=</DigestValue>
      </Reference>
      <Reference URI="/xl/media/image1.emf?ContentType=image/x-emf">
        <DigestMethod Algorithm="http://www.w3.org/2000/09/xmldsig#sha1"/>
        <DigestValue>E8aN/CYEO1xeckhoTcPLErBPjhI=</DigestValue>
      </Reference>
      <Reference URI="/xl/media/image2.emf?ContentType=image/x-emf">
        <DigestMethod Algorithm="http://www.w3.org/2000/09/xmldsig#sha1"/>
        <DigestValue>cK/U6dVLwHVSvTfCmmaEKExS2TI=</DigestValue>
      </Reference>
      <Reference URI="/xl/media/image3.emf?ContentType=image/x-emf">
        <DigestMethod Algorithm="http://www.w3.org/2000/09/xmldsig#sha1"/>
        <DigestValue>VzGbxPlCLWm+d8s3F2UqZurM2a0=</DigestValue>
      </Reference>
      <Reference URI="/xl/media/image4.emf?ContentType=image/x-emf">
        <DigestMethod Algorithm="http://www.w3.org/2000/09/xmldsig#sha1"/>
        <DigestValue>V1c/K7qSlKIBgEUlEl2WmIrI1rE=</DigestValue>
      </Reference>
      <Reference URI="/xl/media/image5.emf?ContentType=image/x-emf">
        <DigestMethod Algorithm="http://www.w3.org/2000/09/xmldsig#sha1"/>
        <DigestValue>Hf2Gsw4+zAgAkm07H2nKC/Chcwk=</DigestValue>
      </Reference>
      <Reference URI="/xl/media/image6.emf?ContentType=image/x-emf">
        <DigestMethod Algorithm="http://www.w3.org/2000/09/xmldsig#sha1"/>
        <DigestValue>LKvUD57nKh6fFoqXOgLHh5LTwzo=</DigestValue>
      </Reference>
      <Reference URI="/xl/media/image7.emf?ContentType=image/x-emf">
        <DigestMethod Algorithm="http://www.w3.org/2000/09/xmldsig#sha1"/>
        <DigestValue>v8nX5XU7Mn+gb0rfglKnXIjClTg=</DigestValue>
      </Reference>
      <Reference URI="/xl/media/image8.emf?ContentType=image/x-emf">
        <DigestMethod Algorithm="http://www.w3.org/2000/09/xmldsig#sha1"/>
        <DigestValue>fCDCslpjhqFnIEL12PUwlqcjpL0=</DigestValue>
      </Reference>
      <Reference URI="/xl/media/image9.png?ContentType=image/png">
        <DigestMethod Algorithm="http://www.w3.org/2000/09/xmldsig#sha1"/>
        <DigestValue>QPL742zCv3LpN+gaM0dLi4SJIiQ=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Mx6j1WTGR8r25zj8E7cektCYELY=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qf54v+d3og2c7CP6Yo13BzNJbx4=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Pyzw2cmOL89AUKbDTZqnfkO68W8=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FhQzLC4SFQ58inh7AyefYo2FRsg=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mPzZc49Qf77Pu4QIZSy2npEBTeY=</DigestValue>
      </Reference>
      <Reference URI="/xl/sharedStrings.xml?ContentType=application/vnd.openxmlformats-officedocument.spreadsheetml.sharedStrings+xml">
        <DigestMethod Algorithm="http://www.w3.org/2000/09/xmldsig#sha1"/>
        <DigestValue>fQFz4HT5VVjtQNhIG6Zdbar8lO4=</DigestValue>
      </Reference>
      <Reference URI="/xl/styles.xml?ContentType=application/vnd.openxmlformats-officedocument.spreadsheetml.styles+xml">
        <DigestMethod Algorithm="http://www.w3.org/2000/09/xmldsig#sha1"/>
        <DigestValue>lNQ2OWwjvm74g8vGMDk04UUt5GQ=</DigestValue>
      </Reference>
      <Reference URI="/xl/theme/theme1.xml?ContentType=application/vnd.openxmlformats-officedocument.theme+xml">
        <DigestMethod Algorithm="http://www.w3.org/2000/09/xmldsig#sha1"/>
        <DigestValue>fueD81nt0NMxJWJmJsR6h4T3N1c=</DigestValue>
      </Reference>
      <Reference URI="/xl/workbook.xml?ContentType=application/vnd.openxmlformats-officedocument.spreadsheetml.sheet.main+xml">
        <DigestMethod Algorithm="http://www.w3.org/2000/09/xmldsig#sha1"/>
        <DigestValue>1UGYnqtthoL24q5b7Hg9SHQyC/8=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aqo80APRE15X41rxDvib0ctLMf8=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IC++VC4bXicnXlX/Zj6Wupi7yCE=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rXn8PtQpEhElh8AuzFRx0ctOw8k=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RnNEiOPqCUFwFESZzPGiPPO7OoM=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qgY1fA+lg2Rx/FuBA3ZAkm5DA9g=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HyltGlINEqHdoGpSXCSvzsnYpQs=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q+2AQHMZpZNuiBvSKdHhxVMdQbQ=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1GlQxWqymTNtq2zOJ+uKDiT0gpM=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ooLMcESQQf0UvPKTPvZVteTcrwM=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xe1HTfm+2dOvb1qNtIuvV2y/VDw=</DigestValue>
      </Reference>
      <Reference URI="/xl/worksheets/sheet1.xml?ContentType=application/vnd.openxmlformats-officedocument.spreadsheetml.worksheet+xml">
        <DigestMethod Algorithm="http://www.w3.org/2000/09/xmldsig#sha1"/>
        <DigestValue>TzBlWoSbOIhGXUuqWCo9+/kluOg=</DigestValue>
      </Reference>
      <Reference URI="/xl/worksheets/sheet10.xml?ContentType=application/vnd.openxmlformats-officedocument.spreadsheetml.worksheet+xml">
        <DigestMethod Algorithm="http://www.w3.org/2000/09/xmldsig#sha1"/>
        <DigestValue>6gUvvOe0rLMjZrmzEllIYthZRJc=</DigestValue>
      </Reference>
      <Reference URI="/xl/worksheets/sheet11.xml?ContentType=application/vnd.openxmlformats-officedocument.spreadsheetml.worksheet+xml">
        <DigestMethod Algorithm="http://www.w3.org/2000/09/xmldsig#sha1"/>
        <DigestValue>PVeqtCbkt/5GlgxUXunTCq0mdnk=</DigestValue>
      </Reference>
      <Reference URI="/xl/worksheets/sheet12.xml?ContentType=application/vnd.openxmlformats-officedocument.spreadsheetml.worksheet+xml">
        <DigestMethod Algorithm="http://www.w3.org/2000/09/xmldsig#sha1"/>
        <DigestValue>yMaCJH+MeOPNl7Xcqvuzevrs2Vc=</DigestValue>
      </Reference>
      <Reference URI="/xl/worksheets/sheet13.xml?ContentType=application/vnd.openxmlformats-officedocument.spreadsheetml.worksheet+xml">
        <DigestMethod Algorithm="http://www.w3.org/2000/09/xmldsig#sha1"/>
        <DigestValue>gi9oKHa6hB42d4LnwSICla/DYRA=</DigestValue>
      </Reference>
      <Reference URI="/xl/worksheets/sheet14.xml?ContentType=application/vnd.openxmlformats-officedocument.spreadsheetml.worksheet+xml">
        <DigestMethod Algorithm="http://www.w3.org/2000/09/xmldsig#sha1"/>
        <DigestValue>Tsiq5Mh80wqPhp+bc5Dg/JG1NEs=</DigestValue>
      </Reference>
      <Reference URI="/xl/worksheets/sheet15.xml?ContentType=application/vnd.openxmlformats-officedocument.spreadsheetml.worksheet+xml">
        <DigestMethod Algorithm="http://www.w3.org/2000/09/xmldsig#sha1"/>
        <DigestValue>ViNlQfneA5FYWh6tNbP/Yn3cmXE=</DigestValue>
      </Reference>
      <Reference URI="/xl/worksheets/sheet16.xml?ContentType=application/vnd.openxmlformats-officedocument.spreadsheetml.worksheet+xml">
        <DigestMethod Algorithm="http://www.w3.org/2000/09/xmldsig#sha1"/>
        <DigestValue>qAIbJKyq3QeRhnDmSKbNiuYJ/ws=</DigestValue>
      </Reference>
      <Reference URI="/xl/worksheets/sheet17.xml?ContentType=application/vnd.openxmlformats-officedocument.spreadsheetml.worksheet+xml">
        <DigestMethod Algorithm="http://www.w3.org/2000/09/xmldsig#sha1"/>
        <DigestValue>Av6hDU0IWMjrAbxvw36iQzjxiRw=</DigestValue>
      </Reference>
      <Reference URI="/xl/worksheets/sheet18.xml?ContentType=application/vnd.openxmlformats-officedocument.spreadsheetml.worksheet+xml">
        <DigestMethod Algorithm="http://www.w3.org/2000/09/xmldsig#sha1"/>
        <DigestValue>lHEX64ai3aYbyifkDpUHYE9A+88=</DigestValue>
      </Reference>
      <Reference URI="/xl/worksheets/sheet19.xml?ContentType=application/vnd.openxmlformats-officedocument.spreadsheetml.worksheet+xml">
        <DigestMethod Algorithm="http://www.w3.org/2000/09/xmldsig#sha1"/>
        <DigestValue>fqiXBsCgxk/7s9ZmbFVJuODG31w=</DigestValue>
      </Reference>
      <Reference URI="/xl/worksheets/sheet2.xml?ContentType=application/vnd.openxmlformats-officedocument.spreadsheetml.worksheet+xml">
        <DigestMethod Algorithm="http://www.w3.org/2000/09/xmldsig#sha1"/>
        <DigestValue>/2l9CAuLo9GaVO/XhiYklQfqsI0=</DigestValue>
      </Reference>
      <Reference URI="/xl/worksheets/sheet20.xml?ContentType=application/vnd.openxmlformats-officedocument.spreadsheetml.worksheet+xml">
        <DigestMethod Algorithm="http://www.w3.org/2000/09/xmldsig#sha1"/>
        <DigestValue>dUYK+7V7QevkpwBxOhOvIEbNBEs=</DigestValue>
      </Reference>
      <Reference URI="/xl/worksheets/sheet21.xml?ContentType=application/vnd.openxmlformats-officedocument.spreadsheetml.worksheet+xml">
        <DigestMethod Algorithm="http://www.w3.org/2000/09/xmldsig#sha1"/>
        <DigestValue>QY0IVSSKMDH07xoDV/9nN1OB6jc=</DigestValue>
      </Reference>
      <Reference URI="/xl/worksheets/sheet3.xml?ContentType=application/vnd.openxmlformats-officedocument.spreadsheetml.worksheet+xml">
        <DigestMethod Algorithm="http://www.w3.org/2000/09/xmldsig#sha1"/>
        <DigestValue>bWWVXrpf2ZM79cQ7aAIVSCC/p/E=</DigestValue>
      </Reference>
      <Reference URI="/xl/worksheets/sheet4.xml?ContentType=application/vnd.openxmlformats-officedocument.spreadsheetml.worksheet+xml">
        <DigestMethod Algorithm="http://www.w3.org/2000/09/xmldsig#sha1"/>
        <DigestValue>afvKCELaB0u8ZliyTKnRI69+dv8=</DigestValue>
      </Reference>
      <Reference URI="/xl/worksheets/sheet5.xml?ContentType=application/vnd.openxmlformats-officedocument.spreadsheetml.worksheet+xml">
        <DigestMethod Algorithm="http://www.w3.org/2000/09/xmldsig#sha1"/>
        <DigestValue>V39CYyVdvMYzAn61gX5zP8Nn+tY=</DigestValue>
      </Reference>
      <Reference URI="/xl/worksheets/sheet6.xml?ContentType=application/vnd.openxmlformats-officedocument.spreadsheetml.worksheet+xml">
        <DigestMethod Algorithm="http://www.w3.org/2000/09/xmldsig#sha1"/>
        <DigestValue>yUyji088wGdpMOSaiSxuHFDv3wg=</DigestValue>
      </Reference>
      <Reference URI="/xl/worksheets/sheet7.xml?ContentType=application/vnd.openxmlformats-officedocument.spreadsheetml.worksheet+xml">
        <DigestMethod Algorithm="http://www.w3.org/2000/09/xmldsig#sha1"/>
        <DigestValue>dcNOBH/CknM9RHgpkAvUsnhYhoI=</DigestValue>
      </Reference>
      <Reference URI="/xl/worksheets/sheet8.xml?ContentType=application/vnd.openxmlformats-officedocument.spreadsheetml.worksheet+xml">
        <DigestMethod Algorithm="http://www.w3.org/2000/09/xmldsig#sha1"/>
        <DigestValue>3ZcLvZwGA2/MBKX14rZyws8whDY=</DigestValue>
      </Reference>
      <Reference URI="/xl/worksheets/sheet9.xml?ContentType=application/vnd.openxmlformats-officedocument.spreadsheetml.worksheet+xml">
        <DigestMethod Algorithm="http://www.w3.org/2000/09/xmldsig#sha1"/>
        <DigestValue>EzdggLV4Q50rLV0j/4zRa7dM2h0=</DigestValue>
      </Reference>
    </Manifest>
    <SignatureProperties>
      <SignatureProperty Id="idSignatureTime" Target="#idPackageSignature">
        <mdssi:SignatureTime>
          <mdssi:Format>YYYY-MM-DDThh:mm:ssTZD</mdssi:Format>
          <mdssi:Value>2020-06-30T20:51:34Z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APROBAR DOCUMENTO</SignatureComments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8</vt:i4>
      </vt:variant>
    </vt:vector>
  </HeadingPairs>
  <TitlesOfParts>
    <vt:vector size="29" baseType="lpstr">
      <vt:lpstr>BAL</vt:lpstr>
      <vt:lpstr>EST resul</vt:lpstr>
      <vt:lpstr>EPN</vt:lpstr>
      <vt:lpstr>Flujo</vt:lpstr>
      <vt:lpstr>notas y anexos</vt:lpstr>
      <vt:lpstr>anexo a</vt:lpstr>
      <vt:lpstr>anexo b</vt:lpstr>
      <vt:lpstr>anexo c</vt:lpstr>
      <vt:lpstr>anexo d</vt:lpstr>
      <vt:lpstr>anexo e</vt:lpstr>
      <vt:lpstr>anexo f</vt:lpstr>
      <vt:lpstr>anexo g</vt:lpstr>
      <vt:lpstr>anexo h</vt:lpstr>
      <vt:lpstr>anexo I</vt:lpstr>
      <vt:lpstr>anexo j</vt:lpstr>
      <vt:lpstr>anexo 1</vt:lpstr>
      <vt:lpstr>anexo 2</vt:lpstr>
      <vt:lpstr>anexo 3</vt:lpstr>
      <vt:lpstr>anexo 4 balance</vt:lpstr>
      <vt:lpstr>anexo 5 cuadro resul</vt:lpstr>
      <vt:lpstr>composicion cartera</vt:lpstr>
      <vt:lpstr>'notas y anexos'!OLE_LINK23</vt:lpstr>
      <vt:lpstr>'notas y anexos'!OLE_LINK24</vt:lpstr>
      <vt:lpstr>'notas y anexos'!OLE_LINK25</vt:lpstr>
      <vt:lpstr>'notas y anexos'!OLE_LINK26</vt:lpstr>
      <vt:lpstr>'notas y anexos'!OLE_LINK27</vt:lpstr>
      <vt:lpstr>'notas y anexos'!OLE_LINK33</vt:lpstr>
      <vt:lpstr>'notas y anexos'!OLE_LINK6</vt:lpstr>
      <vt:lpstr>'notas y anexos'!OLE_LINK9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2020-06-30T12:43:47Z</dcterms:modified>
</cp:coreProperties>
</file>