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styles.xml" ContentType="application/vnd.openxmlformats-officedocument.spreadsheetml.styles+xml"/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Default Extension="sigs" ContentType="application/vnd.openxmlformats-package.digital-signature-origin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_xmlsignatures/sig2.xml" ContentType="application/vnd.openxmlformats-package.digital-signature-xmlsignature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scar.diesel\Documents\"/>
    </mc:Choice>
  </mc:AlternateContent>
  <bookViews>
    <workbookView xWindow="0" yWindow="0" windowWidth="20490" windowHeight="7050" tabRatio="494"/>
  </bookViews>
  <sheets>
    <sheet name="Balance" sheetId="1" r:id="rId1"/>
    <sheet name="Patrimonio" sheetId="3" r:id="rId2"/>
  </sheets>
  <definedNames>
    <definedName name="_xlnm.Print_Area" localSheetId="0">Balance!$B$1:$H$46</definedName>
  </definedNames>
  <calcPr calcId="162913"/>
  <fileRecoveryPr repairLoad="1"/>
</workbook>
</file>

<file path=xl/calcChain.xml><?xml version="1.0" encoding="utf-8"?>
<calcChain xmlns="http://schemas.openxmlformats.org/spreadsheetml/2006/main">
  <c r="F7" i="3" l="1"/>
  <c r="H7" i="3" s="1"/>
  <c r="F8" i="3"/>
  <c r="F9" i="3"/>
  <c r="F10" i="3"/>
  <c r="F11" i="3"/>
  <c r="F12" i="3"/>
  <c r="E13" i="3"/>
  <c r="F13" i="3" s="1"/>
  <c r="G12" i="3" s="1"/>
  <c r="H13" i="3" s="1"/>
  <c r="F14" i="3"/>
  <c r="G14" i="3" s="1"/>
  <c r="C15" i="3"/>
  <c r="D15" i="3"/>
  <c r="E15" i="3"/>
  <c r="G12" i="1"/>
  <c r="G20" i="1" s="1"/>
  <c r="G22" i="1"/>
  <c r="G31" i="1" s="1"/>
  <c r="I24" i="1"/>
  <c r="H26" i="1"/>
  <c r="C32" i="1"/>
  <c r="C47" i="1"/>
  <c r="C49" i="1"/>
  <c r="G49" i="1"/>
  <c r="H49" i="1"/>
  <c r="D23" i="3" l="1"/>
  <c r="E23" i="3" s="1"/>
  <c r="H14" i="3"/>
  <c r="F15" i="3"/>
  <c r="G32" i="1"/>
  <c r="H32" i="1" s="1"/>
  <c r="H17" i="3" l="1"/>
  <c r="H15" i="3"/>
  <c r="H23" i="3"/>
</calcChain>
</file>

<file path=xl/sharedStrings.xml><?xml version="1.0" encoding="utf-8"?>
<sst xmlns="http://schemas.openxmlformats.org/spreadsheetml/2006/main" count="105" uniqueCount="79">
  <si>
    <t>LINEA RIO: (021) 416.3000</t>
  </si>
  <si>
    <t>ESTRELLA Y AYOLAS</t>
  </si>
  <si>
    <t>www.rio.com.py</t>
  </si>
  <si>
    <t xml:space="preserve"> </t>
  </si>
  <si>
    <t>ACTIVO</t>
  </si>
  <si>
    <t>PASIVO</t>
  </si>
  <si>
    <t>GUARANIES</t>
  </si>
  <si>
    <t>Disponible</t>
  </si>
  <si>
    <t>Obligaciones p/Interm.Financ.Sector  Financiero</t>
  </si>
  <si>
    <t>Valores Publicos Nacionales</t>
  </si>
  <si>
    <t xml:space="preserve">  -Banco Central del Paraguay - FGD</t>
  </si>
  <si>
    <t>Créd.Vigentes p/Interm.Financ.S. Financ.</t>
  </si>
  <si>
    <t xml:space="preserve">  -Otras Instituciones Financieras</t>
  </si>
  <si>
    <t>Créd.Vigentes p/Interm.Financ.S.No Financ.</t>
  </si>
  <si>
    <t>Obligaciones p/interm.Financ.Sector  No Financiero</t>
  </si>
  <si>
    <t>Créditos Diversos</t>
  </si>
  <si>
    <t>Obligaciones Diversas</t>
  </si>
  <si>
    <t>Créditos Vencidos p/Interm.Financiera</t>
  </si>
  <si>
    <t xml:space="preserve">Provisiones </t>
  </si>
  <si>
    <t>Inversiones</t>
  </si>
  <si>
    <t>Bienes de Uso</t>
  </si>
  <si>
    <t>Cargos Diferidos</t>
  </si>
  <si>
    <t>TOTAL PASIVO</t>
  </si>
  <si>
    <t xml:space="preserve">PATRIMONIO </t>
  </si>
  <si>
    <t>Capital Social</t>
  </si>
  <si>
    <t>Capital Integrado</t>
  </si>
  <si>
    <t>Aportes no capitalizados</t>
  </si>
  <si>
    <t>Primas de emisión</t>
  </si>
  <si>
    <t>Reserva Revalúo</t>
  </si>
  <si>
    <t>Reserva Facultativa</t>
  </si>
  <si>
    <t>Reserva Legal</t>
  </si>
  <si>
    <t>Resultado del Ejercicio anterior</t>
  </si>
  <si>
    <t>Utilidad del Ejercicio</t>
  </si>
  <si>
    <t>TOTAL PATRIMONIO</t>
  </si>
  <si>
    <t>TOTAL   ACTIVO</t>
  </si>
  <si>
    <t>TOTAL   PASIVO Y PATRIMONIO NETO</t>
  </si>
  <si>
    <t>CTAS.CONTINGENCIA  GS.</t>
  </si>
  <si>
    <t>CUENTAS DE ORDEN GS.</t>
  </si>
  <si>
    <t>PERDIDAS</t>
  </si>
  <si>
    <t>GANANCIAS</t>
  </si>
  <si>
    <t>Perd.p/Oblig.p/Interm.Financ.S. Financ.</t>
  </si>
  <si>
    <t>Ganancias p/Cred.Vig.p/Interm.Financ.S.Financ.</t>
  </si>
  <si>
    <t>Perd.p/Oblig.p/Interm.Financ.S.  No Financ.</t>
  </si>
  <si>
    <t>Ganancias p/Cred.Vig.p/Interm.Financ.S.No Financ.</t>
  </si>
  <si>
    <t>Perdidas por Valuación</t>
  </si>
  <si>
    <t>Ganancias p/Créd.Vencidos p/Interm.Financ.</t>
  </si>
  <si>
    <t>Pérdidas por Incobrabilidad</t>
  </si>
  <si>
    <t>Ganancias p/Valuación</t>
  </si>
  <si>
    <t>Pérdidas Por Servicios</t>
  </si>
  <si>
    <t>Rentas de Valores Publicos y Privados</t>
  </si>
  <si>
    <t>Pérdidas Operativas</t>
  </si>
  <si>
    <t>Desafectación de Previsiones</t>
  </si>
  <si>
    <t>Ajuste Resultado Ejercicios Anteriores</t>
  </si>
  <si>
    <t>Ganancias por Servicios</t>
  </si>
  <si>
    <t>Otras Ganancias Operativas</t>
  </si>
  <si>
    <t>TOTAL DEBE</t>
  </si>
  <si>
    <t>TOTAL HABER</t>
  </si>
  <si>
    <t>CONCEPTO</t>
  </si>
  <si>
    <t>Saldo inicial</t>
  </si>
  <si>
    <t>Movimientos</t>
  </si>
  <si>
    <t xml:space="preserve">  Aumento</t>
  </si>
  <si>
    <t>Disminución</t>
  </si>
  <si>
    <t>Primas de Emisión</t>
  </si>
  <si>
    <t>Adelantos Irrevocables a Cuenta de Capital</t>
  </si>
  <si>
    <t>Ajustes al Patrimonio</t>
  </si>
  <si>
    <t>Reservas</t>
  </si>
  <si>
    <t>Reservas Facultativas</t>
  </si>
  <si>
    <t>Resultados Acumulados</t>
  </si>
  <si>
    <t>Resultados del Ejercicio</t>
  </si>
  <si>
    <t>TOTAL Patrimonio Neto</t>
  </si>
  <si>
    <t>iracis</t>
  </si>
  <si>
    <t>RENDIMIENTO</t>
  </si>
  <si>
    <t>AL 31/12/2020</t>
  </si>
  <si>
    <t>Ganancias Extraordinarias</t>
  </si>
  <si>
    <t>ESTADO DE SITUACION PATRIMONIAL AL 30 DE SETIEMBRE DE 2020</t>
  </si>
  <si>
    <t>AL 30/09/2020</t>
  </si>
  <si>
    <t>ESTADO DE EVOLUCIÓN DEL PATRIMONIO NETO AL 30 DE SETIEMBRE DE 2020
(Expresado en guaraníes)</t>
  </si>
  <si>
    <t>Saldos al 30/09/2020</t>
  </si>
  <si>
    <t>ESTADO DE RESULTADOS AL 30 DE SETIEMBRE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</si>
</sst>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2" formatCode="#.##0"/>
    <numFmt numFmtId="173" formatCode="_-* #,##0.00\ _P_t_s_-;\-* #,##0.00\ _P_t_s_-;_-* \-??\ _P_t_s_-;_-@_-"/>
    <numFmt numFmtId="174" formatCode="#,###"/>
    <numFmt numFmtId="175" formatCode="000"/>
    <numFmt numFmtId="176" formatCode="#,###.00%"/>
    <numFmt numFmtId="177" formatCode="#,###%"/>
    <numFmt numFmtId="179" formatCode="000%"/>
  </numFmts>
  <fonts count="35" x14ac:knownFonts="1"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u/>
      <sz val="10"/>
      <color indexed="12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b/>
      <i/>
      <sz val="9"/>
      <name val="Arial"/>
      <family val="2"/>
    </font>
    <font>
      <b/>
      <sz val="7"/>
      <name val="Arial"/>
      <family val="2"/>
    </font>
    <font>
      <b/>
      <sz val="8"/>
      <color indexed="9"/>
      <name val="Arial"/>
      <family val="2"/>
    </font>
    <font>
      <b/>
      <i/>
      <sz val="10"/>
      <name val="Arial"/>
      <family val="2"/>
    </font>
    <font>
      <b/>
      <i/>
      <sz val="8"/>
      <color indexed="9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2"/>
      <color indexed="18"/>
      <name val="Tahoma"/>
      <family val="2"/>
    </font>
    <font>
      <b/>
      <i/>
      <sz val="12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53"/>
      <name val="Times New Roman"/>
      <family val="1"/>
    </font>
    <font>
      <sz val="10"/>
      <color indexed="53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10"/>
      <color indexed="18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color indexed="9"/>
      <name val="Times New Roman"/>
      <family val="1"/>
    </font>
    <font>
      <sz val="11"/>
      <color indexed="8"/>
      <name val="Calibri"/>
      <family val="2"/>
      <charset val="1"/>
    </font>
    <font>
      <sz val="10"/>
      <name val="Arial"/>
      <family val="2"/>
    </font>
    <font>
      <sz val="10"/>
      <color theme="0"/>
      <name val="Times New Roman"/>
      <family val="1"/>
    </font>
    <font>
      <sz val="10"/>
      <color theme="1" tint="0.499984740745262"/>
      <name val="Times New Roman"/>
      <family val="1"/>
    </font>
    <font>
      <b/>
      <i/>
      <sz val="14"/>
      <color theme="0"/>
      <name val="Arial"/>
      <family val="2"/>
    </font>
    <font>
      <b/>
      <sz val="14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3"/>
        <bgColor indexed="55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4.9989318521683403E-2"/>
        <bgColor indexed="64"/>
      </patternFill>
    </fill>
  </fills>
  <borders count="29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</borders>
  <cellStyleXfs count="8">
    <xf numFmtId="0" fontId="0" fillId="0" borderId="0"/>
    <xf numFmtId="175" fontId="30" fillId="0" borderId="0" applyFill="0" applyBorder="0" applyAlignment="0" applyProtection="0"/>
    <xf numFmtId="0" fontId="29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3" fontId="30" fillId="0" borderId="0" applyFill="0" applyBorder="0" applyAlignment="0" applyProtection="0"/>
    <xf numFmtId="0" fontId="30" fillId="0" borderId="0"/>
    <xf numFmtId="9" fontId="30" fillId="0" borderId="0" applyFill="0" applyBorder="0" applyAlignment="0" applyProtection="0"/>
  </cellStyleXfs>
  <cellXfs count="112">
    <xf numFmtId="0" fontId="0" fillId="0" borderId="0" xfId="0"/>
    <xf numFmtId="0" fontId="0" fillId="0" borderId="0" xfId="0" applyFont="1"/>
    <xf numFmtId="0" fontId="1" fillId="0" borderId="0" xfId="0" applyFont="1"/>
    <xf numFmtId="0" fontId="3" fillId="0" borderId="0" xfId="3" applyNumberFormat="1" applyFont="1" applyFill="1" applyBorder="1" applyAlignment="1" applyProtection="1"/>
    <xf numFmtId="172" fontId="0" fillId="0" borderId="0" xfId="0" applyNumberFormat="1" applyFont="1"/>
    <xf numFmtId="172" fontId="1" fillId="0" borderId="0" xfId="0" applyNumberFormat="1" applyFont="1"/>
    <xf numFmtId="0" fontId="5" fillId="2" borderId="1" xfId="0" applyFont="1" applyFill="1" applyBorder="1"/>
    <xf numFmtId="0" fontId="5" fillId="2" borderId="2" xfId="0" applyFont="1" applyFill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5" fillId="2" borderId="4" xfId="0" applyFont="1" applyFill="1" applyBorder="1"/>
    <xf numFmtId="0" fontId="6" fillId="0" borderId="5" xfId="0" applyFont="1" applyBorder="1"/>
    <xf numFmtId="3" fontId="7" fillId="3" borderId="6" xfId="0" applyNumberFormat="1" applyFont="1" applyFill="1" applyBorder="1"/>
    <xf numFmtId="172" fontId="7" fillId="0" borderId="0" xfId="0" applyNumberFormat="1" applyFont="1" applyBorder="1"/>
    <xf numFmtId="3" fontId="6" fillId="3" borderId="7" xfId="0" applyNumberFormat="1" applyFont="1" applyFill="1" applyBorder="1"/>
    <xf numFmtId="0" fontId="6" fillId="0" borderId="8" xfId="0" applyFont="1" applyBorder="1"/>
    <xf numFmtId="3" fontId="7" fillId="3" borderId="9" xfId="0" applyNumberFormat="1" applyFont="1" applyFill="1" applyBorder="1"/>
    <xf numFmtId="3" fontId="6" fillId="3" borderId="0" xfId="0" applyNumberFormat="1" applyFont="1" applyFill="1" applyBorder="1"/>
    <xf numFmtId="3" fontId="6" fillId="0" borderId="0" xfId="0" applyNumberFormat="1" applyFont="1" applyFill="1" applyBorder="1"/>
    <xf numFmtId="3" fontId="6" fillId="0" borderId="0" xfId="5" applyNumberFormat="1" applyFont="1" applyFill="1" applyBorder="1" applyAlignment="1" applyProtection="1"/>
    <xf numFmtId="3" fontId="1" fillId="0" borderId="0" xfId="0" applyNumberFormat="1" applyFont="1"/>
    <xf numFmtId="3" fontId="6" fillId="0" borderId="0" xfId="0" applyNumberFormat="1" applyFont="1" applyBorder="1"/>
    <xf numFmtId="3" fontId="7" fillId="0" borderId="9" xfId="0" applyNumberFormat="1" applyFont="1" applyBorder="1"/>
    <xf numFmtId="3" fontId="5" fillId="2" borderId="4" xfId="0" applyNumberFormat="1" applyFont="1" applyFill="1" applyBorder="1"/>
    <xf numFmtId="3" fontId="5" fillId="2" borderId="2" xfId="0" applyNumberFormat="1" applyFont="1" applyFill="1" applyBorder="1" applyAlignment="1">
      <alignment horizontal="right"/>
    </xf>
    <xf numFmtId="0" fontId="1" fillId="3" borderId="8" xfId="0" applyFont="1" applyFill="1" applyBorder="1"/>
    <xf numFmtId="3" fontId="1" fillId="3" borderId="9" xfId="0" applyNumberFormat="1" applyFont="1" applyFill="1" applyBorder="1"/>
    <xf numFmtId="172" fontId="7" fillId="0" borderId="9" xfId="0" applyNumberFormat="1" applyFont="1" applyBorder="1"/>
    <xf numFmtId="0" fontId="5" fillId="2" borderId="8" xfId="0" applyFont="1" applyFill="1" applyBorder="1"/>
    <xf numFmtId="3" fontId="5" fillId="2" borderId="0" xfId="0" applyNumberFormat="1" applyFont="1" applyFill="1" applyBorder="1"/>
    <xf numFmtId="3" fontId="5" fillId="2" borderId="9" xfId="0" applyNumberFormat="1" applyFont="1" applyFill="1" applyBorder="1" applyAlignment="1">
      <alignment horizontal="right"/>
    </xf>
    <xf numFmtId="0" fontId="6" fillId="3" borderId="8" xfId="0" applyFont="1" applyFill="1" applyBorder="1"/>
    <xf numFmtId="0" fontId="6" fillId="0" borderId="5" xfId="0" applyFont="1" applyFill="1" applyBorder="1"/>
    <xf numFmtId="3" fontId="7" fillId="0" borderId="6" xfId="0" applyNumberFormat="1" applyFont="1" applyFill="1" applyBorder="1"/>
    <xf numFmtId="0" fontId="6" fillId="0" borderId="8" xfId="0" applyFont="1" applyFill="1" applyBorder="1"/>
    <xf numFmtId="3" fontId="7" fillId="0" borderId="9" xfId="0" applyNumberFormat="1" applyFont="1" applyFill="1" applyBorder="1"/>
    <xf numFmtId="0" fontId="8" fillId="0" borderId="0" xfId="0" applyFont="1"/>
    <xf numFmtId="172" fontId="0" fillId="3" borderId="0" xfId="0" applyNumberFormat="1" applyFont="1" applyFill="1"/>
    <xf numFmtId="172" fontId="6" fillId="3" borderId="8" xfId="0" applyNumberFormat="1" applyFont="1" applyFill="1" applyBorder="1"/>
    <xf numFmtId="3" fontId="1" fillId="0" borderId="0" xfId="0" applyNumberFormat="1" applyFont="1" applyBorder="1"/>
    <xf numFmtId="3" fontId="1" fillId="0" borderId="9" xfId="0" applyNumberFormat="1" applyFont="1" applyBorder="1"/>
    <xf numFmtId="0" fontId="5" fillId="2" borderId="10" xfId="0" applyFont="1" applyFill="1" applyBorder="1"/>
    <xf numFmtId="3" fontId="5" fillId="2" borderId="11" xfId="0" applyNumberFormat="1" applyFont="1" applyFill="1" applyBorder="1"/>
    <xf numFmtId="172" fontId="9" fillId="0" borderId="0" xfId="0" applyNumberFormat="1" applyFont="1" applyBorder="1"/>
    <xf numFmtId="3" fontId="5" fillId="2" borderId="12" xfId="0" applyNumberFormat="1" applyFont="1" applyFill="1" applyBorder="1"/>
    <xf numFmtId="0" fontId="4" fillId="0" borderId="0" xfId="0" applyFont="1"/>
    <xf numFmtId="0" fontId="6" fillId="0" borderId="0" xfId="0" applyFont="1"/>
    <xf numFmtId="0" fontId="6" fillId="0" borderId="0" xfId="0" applyFont="1" applyBorder="1"/>
    <xf numFmtId="172" fontId="10" fillId="0" borderId="0" xfId="0" applyNumberFormat="1" applyFont="1" applyBorder="1"/>
    <xf numFmtId="0" fontId="1" fillId="0" borderId="0" xfId="0" applyFont="1" applyBorder="1"/>
    <xf numFmtId="0" fontId="11" fillId="2" borderId="10" xfId="0" applyFont="1" applyFill="1" applyBorder="1"/>
    <xf numFmtId="172" fontId="5" fillId="2" borderId="12" xfId="0" applyNumberFormat="1" applyFont="1" applyFill="1" applyBorder="1"/>
    <xf numFmtId="174" fontId="5" fillId="2" borderId="11" xfId="0" applyNumberFormat="1" applyFont="1" applyFill="1" applyBorder="1"/>
    <xf numFmtId="0" fontId="12" fillId="0" borderId="0" xfId="0" applyFont="1"/>
    <xf numFmtId="0" fontId="5" fillId="2" borderId="5" xfId="0" applyFont="1" applyFill="1" applyBorder="1"/>
    <xf numFmtId="0" fontId="5" fillId="2" borderId="7" xfId="0" applyFont="1" applyFill="1" applyBorder="1" applyAlignment="1">
      <alignment horizontal="right"/>
    </xf>
    <xf numFmtId="0" fontId="12" fillId="0" borderId="3" xfId="0" applyFont="1" applyBorder="1"/>
    <xf numFmtId="0" fontId="5" fillId="2" borderId="7" xfId="0" applyFont="1" applyFill="1" applyBorder="1"/>
    <xf numFmtId="0" fontId="11" fillId="2" borderId="7" xfId="0" applyFont="1" applyFill="1" applyBorder="1"/>
    <xf numFmtId="0" fontId="5" fillId="2" borderId="6" xfId="0" applyFont="1" applyFill="1" applyBorder="1" applyAlignment="1">
      <alignment horizontal="right"/>
    </xf>
    <xf numFmtId="174" fontId="7" fillId="3" borderId="6" xfId="0" applyNumberFormat="1" applyFont="1" applyFill="1" applyBorder="1"/>
    <xf numFmtId="0" fontId="6" fillId="0" borderId="7" xfId="0" applyFont="1" applyBorder="1"/>
    <xf numFmtId="174" fontId="7" fillId="3" borderId="9" xfId="0" applyNumberFormat="1" applyFont="1" applyFill="1" applyBorder="1"/>
    <xf numFmtId="174" fontId="0" fillId="0" borderId="0" xfId="0" applyNumberFormat="1" applyFont="1"/>
    <xf numFmtId="0" fontId="6" fillId="0" borderId="13" xfId="0" applyFont="1" applyBorder="1"/>
    <xf numFmtId="174" fontId="7" fillId="3" borderId="14" xfId="0" applyNumberFormat="1" applyFont="1" applyFill="1" applyBorder="1"/>
    <xf numFmtId="0" fontId="13" fillId="2" borderId="12" xfId="0" applyFont="1" applyFill="1" applyBorder="1"/>
    <xf numFmtId="0" fontId="14" fillId="0" borderId="0" xfId="0" applyFont="1"/>
    <xf numFmtId="0" fontId="15" fillId="0" borderId="0" xfId="0" applyFont="1" applyFill="1"/>
    <xf numFmtId="0" fontId="16" fillId="0" borderId="0" xfId="0" applyFont="1" applyFill="1" applyBorder="1" applyAlignment="1">
      <alignment vertical="center" wrapText="1"/>
    </xf>
    <xf numFmtId="0" fontId="17" fillId="0" borderId="0" xfId="0" applyFont="1" applyFill="1"/>
    <xf numFmtId="0" fontId="18" fillId="4" borderId="15" xfId="0" applyFont="1" applyFill="1" applyBorder="1" applyAlignment="1">
      <alignment horizontal="center" vertical="center"/>
    </xf>
    <xf numFmtId="0" fontId="15" fillId="0" borderId="16" xfId="0" applyFont="1" applyFill="1" applyBorder="1"/>
    <xf numFmtId="174" fontId="15" fillId="0" borderId="17" xfId="5" applyNumberFormat="1" applyFont="1" applyFill="1" applyBorder="1" applyAlignment="1" applyProtection="1">
      <alignment horizontal="right"/>
    </xf>
    <xf numFmtId="174" fontId="15" fillId="0" borderId="18" xfId="5" applyNumberFormat="1" applyFont="1" applyFill="1" applyBorder="1" applyAlignment="1" applyProtection="1">
      <alignment horizontal="right"/>
    </xf>
    <xf numFmtId="0" fontId="15" fillId="0" borderId="19" xfId="0" applyFont="1" applyFill="1" applyBorder="1"/>
    <xf numFmtId="174" fontId="15" fillId="0" borderId="20" xfId="5" applyNumberFormat="1" applyFont="1" applyFill="1" applyBorder="1" applyAlignment="1" applyProtection="1">
      <alignment horizontal="right"/>
    </xf>
    <xf numFmtId="174" fontId="15" fillId="0" borderId="21" xfId="5" applyNumberFormat="1" applyFont="1" applyFill="1" applyBorder="1" applyAlignment="1" applyProtection="1">
      <alignment horizontal="right"/>
    </xf>
    <xf numFmtId="0" fontId="15" fillId="0" borderId="22" xfId="0" applyFont="1" applyFill="1" applyBorder="1"/>
    <xf numFmtId="174" fontId="15" fillId="0" borderId="23" xfId="5" applyNumberFormat="1" applyFont="1" applyFill="1" applyBorder="1" applyAlignment="1" applyProtection="1">
      <alignment horizontal="right"/>
    </xf>
    <xf numFmtId="0" fontId="18" fillId="4" borderId="10" xfId="0" applyFont="1" applyFill="1" applyBorder="1" applyAlignment="1">
      <alignment horizontal="left"/>
    </xf>
    <xf numFmtId="174" fontId="18" fillId="4" borderId="15" xfId="0" applyNumberFormat="1" applyFont="1" applyFill="1" applyBorder="1" applyAlignment="1">
      <alignment horizontal="right"/>
    </xf>
    <xf numFmtId="174" fontId="18" fillId="4" borderId="12" xfId="0" applyNumberFormat="1" applyFont="1" applyFill="1" applyBorder="1" applyAlignment="1">
      <alignment horizontal="right"/>
    </xf>
    <xf numFmtId="174" fontId="18" fillId="4" borderId="11" xfId="0" applyNumberFormat="1" applyFont="1" applyFill="1" applyBorder="1" applyAlignment="1">
      <alignment horizontal="right"/>
    </xf>
    <xf numFmtId="3" fontId="19" fillId="0" borderId="0" xfId="0" applyNumberFormat="1" applyFont="1" applyFill="1"/>
    <xf numFmtId="0" fontId="20" fillId="0" borderId="0" xfId="0" applyFont="1" applyFill="1"/>
    <xf numFmtId="0" fontId="21" fillId="0" borderId="0" xfId="0" applyFont="1" applyFill="1"/>
    <xf numFmtId="172" fontId="22" fillId="0" borderId="0" xfId="0" applyNumberFormat="1" applyFont="1" applyFill="1"/>
    <xf numFmtId="176" fontId="22" fillId="0" borderId="0" xfId="0" applyNumberFormat="1" applyFont="1" applyFill="1"/>
    <xf numFmtId="4" fontId="15" fillId="0" borderId="0" xfId="0" applyNumberFormat="1" applyFont="1" applyFill="1"/>
    <xf numFmtId="172" fontId="21" fillId="0" borderId="0" xfId="0" applyNumberFormat="1" applyFont="1" applyFill="1"/>
    <xf numFmtId="177" fontId="22" fillId="0" borderId="0" xfId="0" applyNumberFormat="1" applyFont="1" applyFill="1"/>
    <xf numFmtId="173" fontId="23" fillId="0" borderId="0" xfId="5" applyFont="1" applyFill="1" applyBorder="1" applyAlignment="1" applyProtection="1">
      <alignment horizontal="right"/>
    </xf>
    <xf numFmtId="172" fontId="24" fillId="0" borderId="0" xfId="0" applyNumberFormat="1" applyFont="1"/>
    <xf numFmtId="173" fontId="25" fillId="0" borderId="0" xfId="5" applyFont="1" applyFill="1" applyBorder="1" applyAlignment="1" applyProtection="1">
      <alignment horizontal="right"/>
    </xf>
    <xf numFmtId="0" fontId="26" fillId="0" borderId="0" xfId="0" applyFont="1" applyFill="1"/>
    <xf numFmtId="172" fontId="28" fillId="2" borderId="24" xfId="0" applyNumberFormat="1" applyFont="1" applyFill="1" applyBorder="1" applyAlignment="1">
      <alignment horizontal="center"/>
    </xf>
    <xf numFmtId="179" fontId="21" fillId="0" borderId="0" xfId="7" applyNumberFormat="1" applyFont="1" applyFill="1" applyBorder="1" applyAlignment="1" applyProtection="1"/>
    <xf numFmtId="176" fontId="15" fillId="0" borderId="0" xfId="0" applyNumberFormat="1" applyFont="1" applyFill="1"/>
    <xf numFmtId="3" fontId="15" fillId="0" borderId="0" xfId="0" applyNumberFormat="1" applyFont="1" applyFill="1"/>
    <xf numFmtId="0" fontId="31" fillId="5" borderId="0" xfId="0" applyFont="1" applyFill="1"/>
    <xf numFmtId="172" fontId="31" fillId="6" borderId="0" xfId="0" applyNumberFormat="1" applyFont="1" applyFill="1"/>
    <xf numFmtId="174" fontId="15" fillId="0" borderId="0" xfId="0" applyNumberFormat="1" applyFont="1" applyFill="1"/>
    <xf numFmtId="10" fontId="15" fillId="0" borderId="25" xfId="7" applyNumberFormat="1" applyFont="1" applyFill="1" applyBorder="1" applyAlignment="1" applyProtection="1">
      <alignment horizontal="center"/>
    </xf>
    <xf numFmtId="10" fontId="31" fillId="5" borderId="0" xfId="0" applyNumberFormat="1" applyFont="1" applyFill="1"/>
    <xf numFmtId="10" fontId="32" fillId="5" borderId="0" xfId="0" applyNumberFormat="1" applyFont="1" applyFill="1"/>
    <xf numFmtId="174" fontId="15" fillId="0" borderId="26" xfId="5" applyNumberFormat="1" applyFont="1" applyFill="1" applyBorder="1" applyAlignment="1" applyProtection="1">
      <alignment horizontal="right"/>
    </xf>
    <xf numFmtId="174" fontId="15" fillId="0" borderId="27" xfId="5" applyNumberFormat="1" applyFont="1" applyFill="1" applyBorder="1" applyAlignment="1" applyProtection="1">
      <alignment horizontal="right"/>
    </xf>
    <xf numFmtId="0" fontId="33" fillId="7" borderId="0" xfId="0" applyFont="1" applyFill="1" applyAlignment="1">
      <alignment horizontal="center"/>
    </xf>
    <xf numFmtId="0" fontId="34" fillId="7" borderId="0" xfId="0" applyFont="1" applyFill="1" applyAlignment="1">
      <alignment horizontal="center"/>
    </xf>
    <xf numFmtId="0" fontId="16" fillId="4" borderId="15" xfId="0" applyFont="1" applyFill="1" applyBorder="1" applyAlignment="1">
      <alignment horizontal="center" vertical="center" wrapText="1"/>
    </xf>
    <xf numFmtId="0" fontId="18" fillId="4" borderId="15" xfId="0" applyFont="1" applyFill="1" applyBorder="1" applyAlignment="1">
      <alignment horizontal="center" vertical="center"/>
    </xf>
    <xf numFmtId="0" fontId="27" fillId="0" borderId="28" xfId="0" applyFont="1" applyFill="1" applyBorder="1" applyAlignment="1">
      <alignment horizontal="center" vertical="center" wrapText="1"/>
    </xf>
  </cellXfs>
  <cellStyles count="8">
    <cellStyle name="Comma 3" xfId="1"/>
    <cellStyle name="Excel Built-in Normal" xfId="2"/>
    <cellStyle name="Hipervínculo" xfId="3" builtinId="8"/>
    <cellStyle name="Hyperlink 2" xfId="4"/>
    <cellStyle name="Millares" xfId="5" builtinId="3"/>
    <cellStyle name="Normal" xfId="0" builtinId="0"/>
    <cellStyle name="Normal 4" xfId="6"/>
    <cellStyle name="Porcentaje" xfId="7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</xdr:row>
      <xdr:rowOff>28575</xdr:rowOff>
    </xdr:from>
    <xdr:to>
      <xdr:col>2</xdr:col>
      <xdr:colOff>142875</xdr:colOff>
      <xdr:row>5</xdr:row>
      <xdr:rowOff>142875</xdr:rowOff>
    </xdr:to>
    <xdr:pic>
      <xdr:nvPicPr>
        <xdr:cNvPr id="102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90500"/>
          <a:ext cx="21526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io.com.py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98"/>
  <sheetViews>
    <sheetView showGridLines="0" tabSelected="1" workbookViewId="0">
      <selection activeCell="L9" sqref="L9"/>
    </sheetView>
  </sheetViews>
  <sheetFormatPr baseColWidth="10" defaultRowHeight="12.75" x14ac:dyDescent="0.2"/>
  <cols>
    <col min="1" max="1" width="1.140625" style="1" customWidth="1"/>
    <col min="2" max="2" width="29.7109375" style="1" customWidth="1"/>
    <col min="3" max="3" width="19.5703125" style="1" customWidth="1"/>
    <col min="4" max="4" width="1.28515625" style="1" customWidth="1"/>
    <col min="5" max="5" width="30.140625" style="1" customWidth="1"/>
    <col min="6" max="6" width="14.140625" style="1" customWidth="1"/>
    <col min="7" max="7" width="19.5703125" style="1" customWidth="1"/>
    <col min="8" max="8" width="14.42578125" style="1" hidden="1" customWidth="1"/>
    <col min="9" max="9" width="17.28515625" style="1" hidden="1" customWidth="1"/>
    <col min="10" max="10" width="0" style="1" hidden="1" customWidth="1"/>
    <col min="11" max="16384" width="11.42578125" style="1"/>
  </cols>
  <sheetData>
    <row r="2" spans="2:9" x14ac:dyDescent="0.2">
      <c r="F2" s="2"/>
    </row>
    <row r="3" spans="2:9" x14ac:dyDescent="0.2">
      <c r="B3"/>
      <c r="F3" s="2"/>
    </row>
    <row r="4" spans="2:9" s="2" customFormat="1" x14ac:dyDescent="0.2">
      <c r="B4" s="1"/>
      <c r="C4" s="4"/>
      <c r="D4" s="1"/>
      <c r="E4" s="1"/>
      <c r="F4" s="1"/>
      <c r="G4" s="1"/>
      <c r="H4" s="2" t="s">
        <v>3</v>
      </c>
    </row>
    <row r="5" spans="2:9" s="2" customFormat="1" x14ac:dyDescent="0.2">
      <c r="B5"/>
      <c r="C5" s="1"/>
      <c r="D5" s="1"/>
      <c r="E5" s="1"/>
      <c r="F5" s="2" t="s">
        <v>0</v>
      </c>
      <c r="G5" s="1"/>
    </row>
    <row r="6" spans="2:9" s="2" customFormat="1" x14ac:dyDescent="0.2">
      <c r="B6" s="1"/>
      <c r="C6" s="1"/>
      <c r="D6" s="1"/>
      <c r="E6" s="1"/>
      <c r="F6" s="2" t="s">
        <v>1</v>
      </c>
      <c r="G6" s="1"/>
    </row>
    <row r="7" spans="2:9" s="2" customFormat="1" x14ac:dyDescent="0.2">
      <c r="B7" s="1"/>
      <c r="C7" s="1"/>
      <c r="D7" s="1"/>
      <c r="E7" s="1"/>
      <c r="F7" s="3" t="s">
        <v>2</v>
      </c>
      <c r="G7" s="1"/>
      <c r="H7" s="5" t="s">
        <v>3</v>
      </c>
    </row>
    <row r="8" spans="2:9" s="2" customFormat="1" x14ac:dyDescent="0.2">
      <c r="B8" s="1"/>
      <c r="C8" s="4"/>
      <c r="D8" s="1"/>
      <c r="E8" s="1"/>
      <c r="F8" s="1"/>
      <c r="G8" s="1"/>
      <c r="H8" s="5"/>
    </row>
    <row r="9" spans="2:9" s="2" customFormat="1" ht="18.75" customHeight="1" x14ac:dyDescent="0.25">
      <c r="B9" s="108" t="s">
        <v>74</v>
      </c>
      <c r="C9" s="108"/>
      <c r="D9" s="108"/>
      <c r="E9" s="108"/>
      <c r="F9" s="108"/>
      <c r="G9" s="108"/>
      <c r="H9" s="2" t="s">
        <v>3</v>
      </c>
    </row>
    <row r="10" spans="2:9" s="2" customFormat="1" x14ac:dyDescent="0.2">
      <c r="C10" s="5" t="s">
        <v>3</v>
      </c>
      <c r="H10" s="5" t="s">
        <v>3</v>
      </c>
    </row>
    <row r="11" spans="2:9" s="2" customFormat="1" x14ac:dyDescent="0.2">
      <c r="B11" s="6" t="s">
        <v>4</v>
      </c>
      <c r="C11" s="7"/>
      <c r="D11" s="8"/>
      <c r="E11" s="6" t="s">
        <v>5</v>
      </c>
      <c r="F11" s="9"/>
      <c r="G11" s="7" t="s">
        <v>6</v>
      </c>
    </row>
    <row r="12" spans="2:9" s="2" customFormat="1" x14ac:dyDescent="0.2">
      <c r="B12" s="10" t="s">
        <v>7</v>
      </c>
      <c r="C12" s="11">
        <v>311704416884</v>
      </c>
      <c r="D12" s="12"/>
      <c r="E12" s="10" t="s">
        <v>8</v>
      </c>
      <c r="F12" s="13"/>
      <c r="G12" s="11">
        <f>+F13+F14</f>
        <v>706463178639</v>
      </c>
    </row>
    <row r="13" spans="2:9" s="2" customFormat="1" x14ac:dyDescent="0.2">
      <c r="B13" s="14" t="s">
        <v>9</v>
      </c>
      <c r="C13" s="15">
        <v>136670089858</v>
      </c>
      <c r="D13" s="12"/>
      <c r="E13" s="14" t="s">
        <v>10</v>
      </c>
      <c r="F13" s="16">
        <v>3026383971</v>
      </c>
      <c r="G13" s="15"/>
      <c r="I13" s="19"/>
    </row>
    <row r="14" spans="2:9" s="2" customFormat="1" x14ac:dyDescent="0.2">
      <c r="B14" s="14" t="s">
        <v>11</v>
      </c>
      <c r="C14" s="15">
        <v>452516860570</v>
      </c>
      <c r="D14" s="12"/>
      <c r="E14" s="14" t="s">
        <v>12</v>
      </c>
      <c r="F14" s="17">
        <v>703436794668</v>
      </c>
      <c r="G14" s="15"/>
      <c r="H14" s="5" t="s">
        <v>3</v>
      </c>
      <c r="I14" s="5"/>
    </row>
    <row r="15" spans="2:9" s="2" customFormat="1" x14ac:dyDescent="0.2">
      <c r="B15" s="14" t="s">
        <v>13</v>
      </c>
      <c r="C15" s="15">
        <v>1782780555374</v>
      </c>
      <c r="D15" s="12"/>
      <c r="E15" s="14" t="s">
        <v>14</v>
      </c>
      <c r="F15" s="18"/>
      <c r="G15" s="15">
        <v>2188246925573</v>
      </c>
      <c r="H15" s="5"/>
    </row>
    <row r="16" spans="2:9" s="2" customFormat="1" x14ac:dyDescent="0.2">
      <c r="B16" s="14" t="s">
        <v>15</v>
      </c>
      <c r="C16" s="15">
        <v>235740981162</v>
      </c>
      <c r="D16" s="12"/>
      <c r="E16" s="14" t="s">
        <v>16</v>
      </c>
      <c r="F16" s="17"/>
      <c r="G16" s="15">
        <v>35919231241</v>
      </c>
      <c r="H16" s="5"/>
    </row>
    <row r="17" spans="2:9" s="2" customFormat="1" x14ac:dyDescent="0.2">
      <c r="B17" s="14" t="s">
        <v>17</v>
      </c>
      <c r="C17" s="15">
        <v>80127170297</v>
      </c>
      <c r="D17" s="12"/>
      <c r="E17" s="14" t="s">
        <v>18</v>
      </c>
      <c r="F17" s="17"/>
      <c r="G17" s="15">
        <v>10337677647</v>
      </c>
      <c r="H17" s="5"/>
    </row>
    <row r="18" spans="2:9" s="2" customFormat="1" x14ac:dyDescent="0.2">
      <c r="B18" s="14" t="s">
        <v>19</v>
      </c>
      <c r="C18" s="15">
        <v>307203208368</v>
      </c>
      <c r="D18" s="12"/>
      <c r="E18" s="14"/>
      <c r="F18" s="20"/>
      <c r="G18" s="21"/>
      <c r="H18" s="5"/>
    </row>
    <row r="19" spans="2:9" s="2" customFormat="1" x14ac:dyDescent="0.2">
      <c r="B19" s="14" t="s">
        <v>20</v>
      </c>
      <c r="C19" s="15">
        <v>14227649859</v>
      </c>
      <c r="D19" s="12"/>
      <c r="E19" s="14" t="s">
        <v>3</v>
      </c>
      <c r="F19" s="20"/>
      <c r="G19" s="21" t="s">
        <v>3</v>
      </c>
      <c r="H19" s="5"/>
    </row>
    <row r="20" spans="2:9" s="2" customFormat="1" x14ac:dyDescent="0.2">
      <c r="B20" s="14" t="s">
        <v>21</v>
      </c>
      <c r="C20" s="15">
        <v>15200812973</v>
      </c>
      <c r="D20" s="12"/>
      <c r="E20" s="6" t="s">
        <v>22</v>
      </c>
      <c r="F20" s="22"/>
      <c r="G20" s="23">
        <f>SUM(G12:G19)</f>
        <v>2940967013100</v>
      </c>
      <c r="H20" s="35"/>
    </row>
    <row r="21" spans="2:9" s="2" customFormat="1" x14ac:dyDescent="0.2">
      <c r="B21" s="24"/>
      <c r="C21" s="25"/>
      <c r="D21" s="26"/>
      <c r="E21" s="27" t="s">
        <v>23</v>
      </c>
      <c r="F21" s="28" t="s">
        <v>3</v>
      </c>
      <c r="G21" s="29" t="s">
        <v>6</v>
      </c>
      <c r="H21" s="5"/>
    </row>
    <row r="22" spans="2:9" s="2" customFormat="1" x14ac:dyDescent="0.2">
      <c r="B22" s="30" t="s">
        <v>3</v>
      </c>
      <c r="C22" s="15" t="s">
        <v>3</v>
      </c>
      <c r="D22" s="12"/>
      <c r="E22" s="31" t="s">
        <v>24</v>
      </c>
      <c r="F22" s="13" t="s">
        <v>3</v>
      </c>
      <c r="G22" s="32">
        <f>+F23+F24+F25</f>
        <v>360706600000</v>
      </c>
      <c r="H22" s="5"/>
    </row>
    <row r="23" spans="2:9" s="2" customFormat="1" ht="12" customHeight="1" x14ac:dyDescent="0.2">
      <c r="B23" s="30"/>
      <c r="C23" s="15"/>
      <c r="D23" s="12"/>
      <c r="E23" s="33" t="s">
        <v>25</v>
      </c>
      <c r="F23" s="16">
        <v>348606600000</v>
      </c>
      <c r="G23" s="34"/>
      <c r="H23" s="5" t="s">
        <v>3</v>
      </c>
    </row>
    <row r="24" spans="2:9" s="2" customFormat="1" x14ac:dyDescent="0.2">
      <c r="B24" s="30"/>
      <c r="C24" s="15"/>
      <c r="D24" s="12"/>
      <c r="E24" s="33" t="s">
        <v>26</v>
      </c>
      <c r="F24" s="16">
        <v>0</v>
      </c>
      <c r="G24" s="34"/>
      <c r="H24" s="5" t="s">
        <v>3</v>
      </c>
      <c r="I24" s="36">
        <f>+C24-G24</f>
        <v>0</v>
      </c>
    </row>
    <row r="25" spans="2:9" s="2" customFormat="1" x14ac:dyDescent="0.2">
      <c r="B25" s="30"/>
      <c r="C25" s="15"/>
      <c r="D25" s="12"/>
      <c r="E25" s="33" t="s">
        <v>27</v>
      </c>
      <c r="F25" s="16">
        <v>12100000000</v>
      </c>
      <c r="G25" s="34"/>
    </row>
    <row r="26" spans="2:9" s="2" customFormat="1" x14ac:dyDescent="0.2">
      <c r="B26" s="30"/>
      <c r="C26" s="15"/>
      <c r="D26" s="12"/>
      <c r="E26" s="14" t="s">
        <v>28</v>
      </c>
      <c r="F26" s="16"/>
      <c r="G26" s="34">
        <v>1684672973</v>
      </c>
      <c r="H26" s="2">
        <f>C24-G24</f>
        <v>0</v>
      </c>
    </row>
    <row r="27" spans="2:9" s="2" customFormat="1" x14ac:dyDescent="0.2">
      <c r="B27" s="30"/>
      <c r="C27" s="15"/>
      <c r="D27" s="12"/>
      <c r="E27" s="14" t="s">
        <v>29</v>
      </c>
      <c r="F27" s="16"/>
      <c r="G27" s="34">
        <v>10782086327</v>
      </c>
    </row>
    <row r="28" spans="2:9" s="2" customFormat="1" ht="15" customHeight="1" x14ac:dyDescent="0.25">
      <c r="B28" s="30"/>
      <c r="C28" s="15"/>
      <c r="D28" s="12"/>
      <c r="E28" s="14" t="s">
        <v>30</v>
      </c>
      <c r="F28" s="16"/>
      <c r="G28" s="34">
        <v>5931290853</v>
      </c>
      <c r="H28" s="44"/>
    </row>
    <row r="29" spans="2:9" s="2" customFormat="1" ht="13.5" customHeight="1" x14ac:dyDescent="0.2">
      <c r="B29" s="30"/>
      <c r="C29" s="15"/>
      <c r="D29" s="12"/>
      <c r="E29" s="14" t="s">
        <v>31</v>
      </c>
      <c r="F29" s="16"/>
      <c r="G29" s="15">
        <v>0</v>
      </c>
    </row>
    <row r="30" spans="2:9" s="2" customFormat="1" ht="14.25" customHeight="1" x14ac:dyDescent="0.2">
      <c r="B30" s="30"/>
      <c r="C30" s="15"/>
      <c r="D30" s="12"/>
      <c r="E30" s="14" t="s">
        <v>32</v>
      </c>
      <c r="F30" s="16"/>
      <c r="G30" s="15">
        <v>16100082092</v>
      </c>
      <c r="H30" s="52"/>
    </row>
    <row r="31" spans="2:9" s="2" customFormat="1" ht="13.5" thickBot="1" x14ac:dyDescent="0.25">
      <c r="B31" s="37"/>
      <c r="C31" s="15"/>
      <c r="D31" s="12"/>
      <c r="E31" s="14" t="s">
        <v>33</v>
      </c>
      <c r="F31" s="38"/>
      <c r="G31" s="39">
        <f>SUM(G22:G30)</f>
        <v>395204732245</v>
      </c>
    </row>
    <row r="32" spans="2:9" s="2" customFormat="1" ht="13.5" thickBot="1" x14ac:dyDescent="0.25">
      <c r="B32" s="40" t="s">
        <v>34</v>
      </c>
      <c r="C32" s="41">
        <f>SUM(C12:C31)</f>
        <v>3336171745345</v>
      </c>
      <c r="D32" s="42"/>
      <c r="E32" s="40" t="s">
        <v>35</v>
      </c>
      <c r="F32" s="43"/>
      <c r="G32" s="41">
        <f>G31+G20</f>
        <v>3336171745345</v>
      </c>
      <c r="H32" s="19">
        <f>G32-C32</f>
        <v>0</v>
      </c>
    </row>
    <row r="33" spans="2:9" s="2" customFormat="1" ht="13.5" thickBot="1" x14ac:dyDescent="0.25">
      <c r="B33" s="45"/>
      <c r="E33" s="46" t="s">
        <v>3</v>
      </c>
      <c r="F33" s="47"/>
      <c r="G33" s="48"/>
    </row>
    <row r="34" spans="2:9" s="2" customFormat="1" ht="13.5" thickBot="1" x14ac:dyDescent="0.25">
      <c r="B34" s="45"/>
      <c r="C34" s="49" t="s">
        <v>36</v>
      </c>
      <c r="D34" s="50"/>
      <c r="E34" s="51">
        <v>68194718068</v>
      </c>
      <c r="F34" s="35"/>
      <c r="G34" s="46"/>
    </row>
    <row r="35" spans="2:9" s="2" customFormat="1" ht="18.75" thickBot="1" x14ac:dyDescent="0.3">
      <c r="B35" s="45"/>
      <c r="C35" s="49" t="s">
        <v>37</v>
      </c>
      <c r="D35" s="50"/>
      <c r="E35" s="51">
        <v>5621452515147</v>
      </c>
      <c r="F35" s="35"/>
      <c r="G35" s="44"/>
    </row>
    <row r="36" spans="2:9" s="2" customFormat="1" ht="18" x14ac:dyDescent="0.25">
      <c r="B36" s="45"/>
      <c r="C36" s="45"/>
      <c r="D36" s="45"/>
      <c r="E36" s="45"/>
      <c r="F36" s="45"/>
      <c r="G36" s="44"/>
    </row>
    <row r="37" spans="2:9" s="2" customFormat="1" ht="18.75" x14ac:dyDescent="0.3">
      <c r="B37" s="107" t="s">
        <v>78</v>
      </c>
      <c r="C37" s="107"/>
      <c r="D37" s="107"/>
      <c r="E37" s="107"/>
      <c r="F37" s="107"/>
      <c r="G37" s="107"/>
    </row>
    <row r="38" spans="2:9" s="2" customFormat="1" x14ac:dyDescent="0.2">
      <c r="B38" s="45"/>
      <c r="E38" s="45"/>
      <c r="F38" s="45"/>
    </row>
    <row r="39" spans="2:9" s="2" customFormat="1" x14ac:dyDescent="0.2">
      <c r="B39" s="53" t="s">
        <v>38</v>
      </c>
      <c r="C39" s="54" t="s">
        <v>6</v>
      </c>
      <c r="D39" s="55"/>
      <c r="E39" s="56" t="s">
        <v>39</v>
      </c>
      <c r="F39" s="57"/>
      <c r="G39" s="58" t="s">
        <v>6</v>
      </c>
    </row>
    <row r="40" spans="2:9" s="2" customFormat="1" x14ac:dyDescent="0.2">
      <c r="B40" s="10" t="s">
        <v>40</v>
      </c>
      <c r="C40" s="59">
        <v>30871590409</v>
      </c>
      <c r="D40" s="12"/>
      <c r="E40" s="10" t="s">
        <v>41</v>
      </c>
      <c r="F40" s="60"/>
      <c r="G40" s="59">
        <v>24630053373</v>
      </c>
    </row>
    <row r="41" spans="2:9" x14ac:dyDescent="0.2">
      <c r="B41" s="14" t="s">
        <v>42</v>
      </c>
      <c r="C41" s="61">
        <v>86002124193</v>
      </c>
      <c r="D41" s="12"/>
      <c r="E41" s="14" t="s">
        <v>43</v>
      </c>
      <c r="F41" s="46"/>
      <c r="G41" s="61">
        <v>143881353744</v>
      </c>
      <c r="H41" s="1" t="s">
        <v>3</v>
      </c>
      <c r="I41" s="62"/>
    </row>
    <row r="42" spans="2:9" x14ac:dyDescent="0.2">
      <c r="B42" s="14" t="s">
        <v>44</v>
      </c>
      <c r="C42" s="61">
        <v>385386717213</v>
      </c>
      <c r="D42" s="12"/>
      <c r="E42" s="14" t="s">
        <v>45</v>
      </c>
      <c r="F42" s="46"/>
      <c r="G42" s="61">
        <v>13187554936</v>
      </c>
      <c r="I42"/>
    </row>
    <row r="43" spans="2:9" x14ac:dyDescent="0.2">
      <c r="B43" s="14" t="s">
        <v>46</v>
      </c>
      <c r="C43" s="61">
        <v>120290649420</v>
      </c>
      <c r="D43" s="12"/>
      <c r="E43" s="14" t="s">
        <v>47</v>
      </c>
      <c r="F43" s="46"/>
      <c r="G43" s="61">
        <v>386664266072</v>
      </c>
    </row>
    <row r="44" spans="2:9" x14ac:dyDescent="0.2">
      <c r="B44" s="14" t="s">
        <v>48</v>
      </c>
      <c r="C44" s="61">
        <v>3074148029</v>
      </c>
      <c r="D44" s="12"/>
      <c r="E44" s="14" t="s">
        <v>49</v>
      </c>
      <c r="F44" s="48"/>
      <c r="G44" s="61">
        <v>1318105999</v>
      </c>
    </row>
    <row r="45" spans="2:9" ht="15" customHeight="1" x14ac:dyDescent="0.2">
      <c r="B45" s="14" t="s">
        <v>50</v>
      </c>
      <c r="C45" s="61">
        <v>332702390478</v>
      </c>
      <c r="D45" s="12"/>
      <c r="E45" s="14" t="s">
        <v>51</v>
      </c>
      <c r="F45" s="48"/>
      <c r="G45" s="61">
        <v>108666033222</v>
      </c>
    </row>
    <row r="46" spans="2:9" x14ac:dyDescent="0.2">
      <c r="B46" s="14" t="s">
        <v>52</v>
      </c>
      <c r="C46" s="61">
        <v>337624414</v>
      </c>
      <c r="D46" s="12"/>
      <c r="E46" s="14" t="s">
        <v>53</v>
      </c>
      <c r="F46" s="46"/>
      <c r="G46" s="61">
        <v>14865119635</v>
      </c>
    </row>
    <row r="47" spans="2:9" x14ac:dyDescent="0.2">
      <c r="B47" s="14" t="s">
        <v>32</v>
      </c>
      <c r="C47" s="61">
        <f>G30</f>
        <v>16100082092</v>
      </c>
      <c r="D47" s="12"/>
      <c r="E47" s="14" t="s">
        <v>54</v>
      </c>
      <c r="F47" s="46"/>
      <c r="G47" s="61">
        <v>262773264013</v>
      </c>
    </row>
    <row r="48" spans="2:9" ht="13.5" thickBot="1" x14ac:dyDescent="0.25">
      <c r="B48" s="63"/>
      <c r="C48" s="64"/>
      <c r="D48" s="12"/>
      <c r="E48" s="63" t="s">
        <v>73</v>
      </c>
      <c r="F48" s="46"/>
      <c r="G48" s="64">
        <v>18779575254</v>
      </c>
    </row>
    <row r="49" spans="2:8" ht="13.5" thickBot="1" x14ac:dyDescent="0.25">
      <c r="B49" s="40" t="s">
        <v>55</v>
      </c>
      <c r="C49" s="51">
        <f>SUM(C40:C48)</f>
        <v>974765326248</v>
      </c>
      <c r="D49" s="42"/>
      <c r="E49" s="40" t="s">
        <v>56</v>
      </c>
      <c r="F49" s="65"/>
      <c r="G49" s="51">
        <f>SUM(G40:G48)</f>
        <v>974765326248</v>
      </c>
      <c r="H49" s="62">
        <f>G49-C49</f>
        <v>0</v>
      </c>
    </row>
    <row r="65" spans="3:3" x14ac:dyDescent="0.2">
      <c r="C65"/>
    </row>
    <row r="95" spans="5:6" x14ac:dyDescent="0.2">
      <c r="E95" s="66"/>
      <c r="F95" s="66"/>
    </row>
    <row r="96" spans="5:6" x14ac:dyDescent="0.2">
      <c r="E96" s="66"/>
      <c r="F96" s="66"/>
    </row>
    <row r="97" spans="2:2" x14ac:dyDescent="0.2">
      <c r="B97" s="66"/>
    </row>
    <row r="98" spans="2:2" x14ac:dyDescent="0.2">
      <c r="B98" s="66"/>
    </row>
  </sheetData>
  <sheetProtection selectLockedCells="1" selectUnlockedCells="1"/>
  <mergeCells count="2">
    <mergeCell ref="B37:G37"/>
    <mergeCell ref="B9:G9"/>
  </mergeCells>
  <hyperlinks>
    <hyperlink ref="F7" r:id="rId1"/>
  </hyperlinks>
  <pageMargins left="1.7319444444444445" right="0.74791666666666667" top="0.11805555555555555" bottom="0.19652777777777777" header="0.51180555555555551" footer="0.51180555555555551"/>
  <pageSetup paperSize="9" firstPageNumber="0" orientation="landscape" horizontalDpi="300" verticalDpi="30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4"/>
  <sheetViews>
    <sheetView showGridLines="0" workbookViewId="0">
      <selection activeCell="C21" sqref="C21"/>
    </sheetView>
  </sheetViews>
  <sheetFormatPr baseColWidth="10" defaultRowHeight="12.75" x14ac:dyDescent="0.2"/>
  <cols>
    <col min="1" max="1" width="6.42578125" style="67" customWidth="1"/>
    <col min="2" max="2" width="44.5703125" style="67" customWidth="1"/>
    <col min="3" max="4" width="18.85546875" style="67" customWidth="1"/>
    <col min="5" max="5" width="14.85546875" style="67" customWidth="1"/>
    <col min="6" max="6" width="18.85546875" style="67" customWidth="1"/>
    <col min="7" max="7" width="14.42578125" style="67" hidden="1" customWidth="1"/>
    <col min="8" max="8" width="15.42578125" style="67" hidden="1" customWidth="1"/>
    <col min="9" max="9" width="11.42578125" style="67" hidden="1" customWidth="1"/>
    <col min="10" max="16384" width="11.42578125" style="67"/>
  </cols>
  <sheetData>
    <row r="3" spans="1:9" ht="13.5" thickBot="1" x14ac:dyDescent="0.25"/>
    <row r="4" spans="1:9" ht="30.75" customHeight="1" thickBot="1" x14ac:dyDescent="0.3">
      <c r="B4" s="109" t="s">
        <v>76</v>
      </c>
      <c r="C4" s="109"/>
      <c r="D4" s="109"/>
      <c r="E4" s="109"/>
      <c r="F4" s="109"/>
      <c r="G4" s="68"/>
      <c r="H4" s="69"/>
      <c r="I4" s="69"/>
    </row>
    <row r="5" spans="1:9" ht="12.75" customHeight="1" thickBot="1" x14ac:dyDescent="0.25">
      <c r="B5" s="110" t="s">
        <v>57</v>
      </c>
      <c r="C5" s="110" t="s">
        <v>58</v>
      </c>
      <c r="D5" s="110" t="s">
        <v>59</v>
      </c>
      <c r="E5" s="110"/>
      <c r="F5" s="110" t="s">
        <v>77</v>
      </c>
    </row>
    <row r="6" spans="1:9" ht="21" customHeight="1" thickBot="1" x14ac:dyDescent="0.25">
      <c r="B6" s="110"/>
      <c r="C6" s="110"/>
      <c r="D6" s="70" t="s">
        <v>60</v>
      </c>
      <c r="E6" s="70" t="s">
        <v>61</v>
      </c>
      <c r="F6" s="110"/>
    </row>
    <row r="7" spans="1:9" x14ac:dyDescent="0.2">
      <c r="B7" s="71" t="s">
        <v>25</v>
      </c>
      <c r="C7" s="105">
        <v>334239600000</v>
      </c>
      <c r="D7" s="73">
        <v>14367000000</v>
      </c>
      <c r="E7" s="72">
        <v>0</v>
      </c>
      <c r="F7" s="73">
        <f t="shared" ref="F7:F14" si="0">+C7+D7-E7</f>
        <v>348606600000</v>
      </c>
      <c r="H7" s="101">
        <f>F7-G7</f>
        <v>348606600000</v>
      </c>
    </row>
    <row r="8" spans="1:9" x14ac:dyDescent="0.2">
      <c r="B8" s="74" t="s">
        <v>62</v>
      </c>
      <c r="C8" s="106">
        <v>11500000000</v>
      </c>
      <c r="D8" s="76">
        <v>600000000</v>
      </c>
      <c r="E8" s="75">
        <v>0</v>
      </c>
      <c r="F8" s="76">
        <f t="shared" si="0"/>
        <v>12100000000</v>
      </c>
    </row>
    <row r="9" spans="1:9" x14ac:dyDescent="0.2">
      <c r="A9"/>
      <c r="B9" s="74" t="s">
        <v>63</v>
      </c>
      <c r="C9" s="106">
        <v>0</v>
      </c>
      <c r="D9" s="76">
        <v>0</v>
      </c>
      <c r="E9" s="75">
        <v>0</v>
      </c>
      <c r="F9" s="76">
        <f t="shared" si="0"/>
        <v>0</v>
      </c>
    </row>
    <row r="10" spans="1:9" x14ac:dyDescent="0.2">
      <c r="B10" s="74" t="s">
        <v>64</v>
      </c>
      <c r="C10" s="106">
        <v>0</v>
      </c>
      <c r="D10" s="76">
        <v>0</v>
      </c>
      <c r="E10" s="75">
        <v>0</v>
      </c>
      <c r="F10" s="76">
        <f t="shared" si="0"/>
        <v>0</v>
      </c>
    </row>
    <row r="11" spans="1:9" x14ac:dyDescent="0.2">
      <c r="B11" s="74" t="s">
        <v>65</v>
      </c>
      <c r="C11" s="106">
        <v>1684672973</v>
      </c>
      <c r="D11" s="76">
        <v>5931290853</v>
      </c>
      <c r="E11" s="75">
        <v>0</v>
      </c>
      <c r="F11" s="76">
        <f t="shared" si="0"/>
        <v>7615963826</v>
      </c>
    </row>
    <row r="12" spans="1:9" x14ac:dyDescent="0.2">
      <c r="B12" s="74" t="s">
        <v>66</v>
      </c>
      <c r="C12" s="106">
        <v>0</v>
      </c>
      <c r="D12" s="76">
        <v>10782086327</v>
      </c>
      <c r="E12" s="75">
        <v>0</v>
      </c>
      <c r="F12" s="76">
        <f t="shared" si="0"/>
        <v>10782086327</v>
      </c>
      <c r="G12" s="98">
        <f>F7+F8+F10+F11+F12+F13</f>
        <v>379104650153</v>
      </c>
    </row>
    <row r="13" spans="1:9" x14ac:dyDescent="0.2">
      <c r="B13" s="74" t="s">
        <v>67</v>
      </c>
      <c r="C13" s="106">
        <v>0</v>
      </c>
      <c r="D13" s="106">
        <v>23149086327</v>
      </c>
      <c r="E13" s="75">
        <f>12367000000+10782086327</f>
        <v>23149086327</v>
      </c>
      <c r="F13" s="76">
        <f t="shared" si="0"/>
        <v>0</v>
      </c>
      <c r="G13" s="98" t="s">
        <v>3</v>
      </c>
      <c r="H13" s="100">
        <f>G9+G10+G11+G12</f>
        <v>379104650153</v>
      </c>
    </row>
    <row r="14" spans="1:9" ht="13.5" thickBot="1" x14ac:dyDescent="0.25">
      <c r="B14" s="77" t="s">
        <v>68</v>
      </c>
      <c r="C14" s="106">
        <v>23149086327</v>
      </c>
      <c r="D14" s="78">
        <v>16100082092</v>
      </c>
      <c r="E14" s="106">
        <v>23149086327</v>
      </c>
      <c r="F14" s="78">
        <f t="shared" si="0"/>
        <v>16100082092</v>
      </c>
      <c r="G14" s="98">
        <f>F14+G15</f>
        <v>17836558295</v>
      </c>
      <c r="H14" s="100">
        <f>H18+G14</f>
        <v>17836558295</v>
      </c>
    </row>
    <row r="15" spans="1:9" ht="13.5" thickBot="1" x14ac:dyDescent="0.25">
      <c r="B15" s="79" t="s">
        <v>69</v>
      </c>
      <c r="C15" s="80">
        <f>SUM(C7:C14)</f>
        <v>370573359300</v>
      </c>
      <c r="D15" s="81">
        <f>SUM(D7:D14)</f>
        <v>70929545599</v>
      </c>
      <c r="E15" s="80">
        <f>SUM(E7:E14)</f>
        <v>46298172654</v>
      </c>
      <c r="F15" s="82">
        <f>SUM(F7:F14)</f>
        <v>395204732245</v>
      </c>
      <c r="G15" s="83">
        <v>1736476203</v>
      </c>
      <c r="H15" s="99">
        <f>H14/H13</f>
        <v>4.7049167789953189E-2</v>
      </c>
      <c r="I15" s="84" t="s">
        <v>70</v>
      </c>
    </row>
    <row r="16" spans="1:9" x14ac:dyDescent="0.2">
      <c r="B16" s="85"/>
      <c r="C16" s="86"/>
      <c r="D16" s="86"/>
      <c r="E16" s="86" t="s">
        <v>3</v>
      </c>
      <c r="F16" s="86" t="s">
        <v>3</v>
      </c>
      <c r="G16" s="98"/>
      <c r="H16" s="99"/>
    </row>
    <row r="17" spans="2:8" x14ac:dyDescent="0.2">
      <c r="B17" s="85"/>
      <c r="C17" s="86"/>
      <c r="D17" s="86"/>
      <c r="E17" s="86"/>
      <c r="F17" s="86"/>
      <c r="H17" s="103">
        <f>H14/H13</f>
        <v>4.7049167789953189E-2</v>
      </c>
    </row>
    <row r="18" spans="2:8" x14ac:dyDescent="0.2">
      <c r="B18" s="85"/>
      <c r="C18" s="87"/>
      <c r="D18" s="86"/>
      <c r="E18" s="86"/>
      <c r="G18" s="88"/>
      <c r="H18" s="104"/>
    </row>
    <row r="19" spans="2:8" x14ac:dyDescent="0.2">
      <c r="B19" s="89" t="s">
        <v>3</v>
      </c>
      <c r="C19" s="90"/>
      <c r="D19" s="91"/>
      <c r="E19" s="91"/>
      <c r="F19" s="92"/>
      <c r="G19" s="92"/>
      <c r="H19" s="103"/>
    </row>
    <row r="20" spans="2:8" x14ac:dyDescent="0.2">
      <c r="D20" s="93" t="s">
        <v>3</v>
      </c>
      <c r="E20" s="93"/>
      <c r="H20" s="99"/>
    </row>
    <row r="21" spans="2:8" ht="15.75" x14ac:dyDescent="0.25">
      <c r="C21" s="94"/>
      <c r="D21" s="94"/>
      <c r="E21" s="94"/>
      <c r="H21" s="99"/>
    </row>
    <row r="22" spans="2:8" ht="12.75" hidden="1" customHeight="1" thickTop="1" thickBot="1" x14ac:dyDescent="0.25">
      <c r="B22" s="111" t="s">
        <v>71</v>
      </c>
      <c r="C22" s="95" t="s">
        <v>58</v>
      </c>
      <c r="D22" s="95" t="s">
        <v>75</v>
      </c>
      <c r="E22" s="95" t="s">
        <v>72</v>
      </c>
    </row>
    <row r="23" spans="2:8" ht="14.25" hidden="1" thickTop="1" thickBot="1" x14ac:dyDescent="0.25">
      <c r="B23" s="111"/>
      <c r="C23" s="102">
        <v>0</v>
      </c>
      <c r="D23" s="102">
        <f>G14/G12</f>
        <v>4.7049167789953189E-2</v>
      </c>
      <c r="E23" s="102">
        <f>D23/9*12</f>
        <v>6.2732223719937585E-2</v>
      </c>
      <c r="F23" s="96"/>
      <c r="G23" s="96"/>
      <c r="H23" s="97">
        <f>H14/H13</f>
        <v>4.7049167789953189E-2</v>
      </c>
    </row>
    <row r="24" spans="2:8" hidden="1" x14ac:dyDescent="0.2"/>
  </sheetData>
  <sheetProtection selectLockedCells="1" selectUnlockedCells="1"/>
  <mergeCells count="6">
    <mergeCell ref="B4:F4"/>
    <mergeCell ref="B5:B6"/>
    <mergeCell ref="C5:C6"/>
    <mergeCell ref="D5:E5"/>
    <mergeCell ref="F5:F6"/>
    <mergeCell ref="B22:B23"/>
  </mergeCell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Roman,Normal"&amp;12&amp;A</oddHeader>
    <oddFooter>&amp;C&amp;"Times New Roman,Normal"&amp;12Página &amp;P</oddFooter>
  </headerFooter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OUlTLi01hElCdok99Ox1yRxIsCynuSSwXz6e6QHC4UQ=</DigestValue>
    </Reference>
    <Reference Type="http://www.w3.org/2000/09/xmldsig#Object" URI="#idOfficeObject">
      <DigestMethod Algorithm="http://www.w3.org/2001/04/xmlenc#sha256"/>
      <DigestValue>hLlE9ilaYASjz+v5oKQ1s5/jMdMPZGRPumbaaaYst+8=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V0F1EL4MYOPXGKF42+IutUzAK9CWNy7s6TPWvNGjpP4=</DigestValue>
    </Reference>
  </SignedInfo>
  <SignatureValue>OrA84zwmpT3Wx2+qr89yBB6EERggT/a2FEZpweV3I9cTyrTJbG4X2nP3tRKIibhLHkFr99HsY7z7
bsUrsoWgy+lK3MT06RMH0JgaXtyNPhgDSqxPeSTlXOEjAViBn08L/XNfD2HvbhiHt9OtYkX3fwD0
hk9/sXkk/pZcWYLs6q1n2sFU5Zmo9U65jzPKQ9d7FYb6ki7B86HdTGv3UeuqMNr/0ET2TxUReaRN
IB1/g/qfeWRT6VRFEsUJSwfFW0ws0HCPpsNiNFo/1FNSA1GE7BmpleCfYN/O3GB8czlO2HPBOatm
/5t37ZuT3pxsfWfwbdqxpLDCnVyr2RORvvN6KA==</SignatureValue>
  <KeyInfo>
    <X509Data>
      <X509Certificate>MIIIBTCCBe2gAwIBAgIIfkXMR4T5fiAwDQYJKoZIhvcNAQELBQAwWzEXMBUGA1UEBRMOUlVDIDgwMDUwMTcyLTExGjAYBgNVBAMTEUNBLURPQ1VNRU5UQSBTLkEuMRcwFQYDVQQKEw5ET0NVTUVOVEEgUy5BLjELMAkGA1UEBhMCUFkwHhcNMTkwNjI3MTU1ODEwWhcNMjEwNjI2MTYwODEwWjCBqDELMAkGA1UEBhMCUFkxGTAXBgNVBAQMEERJRVNFTCBKVU5HSEFOTlMxETAPBgNVBAUTCENJNzQ1MzY1MRYwFAYDVQQqDA1PU0NBUiBFTlJJUVVFMRcwFQYDVQQKDA5QRVJTT05BIEZJU0lDQTERMA8GA1UECwwIRklSTUEgRjIxJzAlBgNVBAMMHk9TQ0FSIEVOUklRVUUgRElFU0VMIEpVTkdIQU5OUzCCASIwDQYJKoZIhvcNAQEBBQADggEPADCCAQoCggEBAMQv+LfYIkUDx70VftB57JO1p3B2j2H52dK6UU3LDOyPPEOYDhLTnce5dJLXZ+hAIzkTRW6NVk9OUEmJrdGXRg0sUGr9ghvCdAJjOTUEn5kZ45yNMxMjVjjd7V43CoNoBjaXbRujw839DahmvrAj7H4djVQUhsjTvwlN+i7jhoXT//q1mDPrStKoAJgWGj/Zz2W6YHB+57XbPdY3w8jrtZwF0/hguGxi9g9PZbfg3IuquvCH0djEJosYG0pv9NToNeCt2q8im+gAajMbdd2XUTh6QFPjuTy5ZXODEQE4U+JPKKFZOE7yjNGx4Wr++1a0QI0zEWiG2j5iQxOD3j1Jnk8CAwEAAaOCA30wggN5MAwGA1UdEwEB/wQCMAAwDgYDVR0PAQH/BAQDAgXgMCoGA1UdJQEB/wQgMB4GCCsGAQUFBwMBBggrBgEFBQcDAgYIKwYBBQUHAwQwHQYDVR0OBBYEFOo42prkELh105bq3o5XehNe+i3cMIGWBggrBgEFBQcBAQSBiTCBhjA5BggrBgEFBQcwAYYtaHR0cDovL3d3dy5kb2N1bWVudGEuY29tLnB5L2Zpcm1hZGlnaXRhbC9vc2NwMEkGCCsGAQUFBzAChj1odHRwczovL3d3dy5kb2N1bWVudGEuY29tLnB5L2Zpcm1hZGlnaXRhbC9kZXNjYXJnYXMvY2Fkb2MuY3J0MB8GA1UdIwQYMBaAFEAmrCZcYo/G9QJU5I3BGibW7qWyME8GA1UdHwRIMEYwRKBCoECGPmh0dHBzOi8vd3d3LmRvY3VtZW50YS5jb20ucHkvZmlybWFkaWdpdGFsL2Rlc2Nhcmdhcy9jcmxkb2MuY3JsMCIGA1UdEQQbMBmBF29zY2FyLmRpZXNlbEByaW8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fNNgDDC55mm3Kmu+CQi4aOw0R6REqg2DmAzalOy+V8VrkyGfO6Et/5y8mY4cufv63AX88XTkLHvKvCGCnCS8j2pToOieFeVR9fR9ac2fHO7YNT0gcr34Ucj+bGyHV0LAoQJyP4TF2UgCrS8LeOyw/Yt/s/399EcNDihl2kqio+vzLyC01V8bwC1RCsUH+VuJ7RZXrNWr+7zDNcrFI4WoYqObpPurdhKmIEGwjI0or7oWi2NgrWkq3uCXvuSgHTUfnyO4LFAHCz9yae7BvCOucFX79nlDUDVrCOtu3NqpVRfr0XJz5oT8ZEq1e9nXPnzPGlOxEeGODiczuowKOzysOboI+QgmDk2fhbKF8u9NdgVB2y1FzQva44nKifB8+Uw3taG6FsCWNsBoP35RK9Gh064WAEB8jLfp8B38o5yeCeuCxuFlapdTHikxfnRjTC2gjq0A66k8gBx09uvmMbo+xB8LhDZqimSPNMaP1fl2NQEDRFQo/D87gCCJiXQ1j+fBcPkwLTZHwb90p3IRSndCdFmJVjhXui1x2HKpOjCcdweuPq9lc+Rc4knLk0wp97ftXBesKuf9HXYiJQRSDxUVn6gjjYMUPJYCKUXkfuBqQBAGp6Gd8VY+mQEUoYAhEVyt141RjaazM9GkEbAqfSkVaeCNVz0WqKK2FcDThCxzWAs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vvsM58qzs+Qvvj9KGvAvpuE6byaWYl4UthLplyBKcQQ=</DigestValue>
      </Reference>
      <Reference URI="/xl/calcChain.xml?ContentType=application/vnd.openxmlformats-officedocument.spreadsheetml.calcChain+xml">
        <DigestMethod Algorithm="http://www.w3.org/2001/04/xmlenc#sha256"/>
        <DigestValue>iU0r5W/ykJ+iEaGADb4mOzRJSFWGw5+ZZ4pfSSlfvtM=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drawing1.xml?ContentType=application/vnd.openxmlformats-officedocument.drawing+xml">
        <DigestMethod Algorithm="http://www.w3.org/2001/04/xmlenc#sha256"/>
        <DigestValue>+47IO8FDv6Ze23czuZqKuLXBZuL+F9R+il8Ew+sBsvU=</DigestValue>
      </Reference>
      <Reference URI="/xl/media/image1.png?ContentType=image/png">
        <DigestMethod Algorithm="http://www.w3.org/2001/04/xmlenc#sha256"/>
        <DigestValue>VS4nBDc5kRgyndQhMhxvfN88DnC6quNrg3v5vx79GHE=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qNp1MHNipmVsFHdQCo68rst/Ub2Ru6HTZcQ3syde60s=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Y79c6nczwTyNskOx1f7UGsZetvdBGg9IiTwhGONJ9Bc=</DigestValue>
      </Reference>
      <Reference URI="/xl/sharedStrings.xml?ContentType=application/vnd.openxmlformats-officedocument.spreadsheetml.sharedStrings+xml">
        <DigestMethod Algorithm="http://www.w3.org/2001/04/xmlenc#sha256"/>
        <DigestValue>48WpD8iECOxZnLu4Bg8ewMYpHVAT52a3ryT03CvCEuo=</DigestValue>
      </Reference>
      <Reference URI="/xl/styles.xml?ContentType=application/vnd.openxmlformats-officedocument.spreadsheetml.styles+xml">
        <DigestMethod Algorithm="http://www.w3.org/2001/04/xmlenc#sha256"/>
        <DigestValue>hd4exsaup+j3OFwhg3mK+81OXcgLikVfAs/5haU163g=</DigestValue>
      </Reference>
      <Reference URI="/xl/theme/theme1.xml?ContentType=application/vnd.openxmlformats-officedocument.theme+xml">
        <DigestMethod Algorithm="http://www.w3.org/2001/04/xmlenc#sha256"/>
        <DigestValue>jqXKemcnX0rU9t3ehKow99HPLMDTdK9CeTMprat68lo=</DigestValue>
      </Reference>
      <Reference URI="/xl/workbook.xml?ContentType=application/vnd.openxmlformats-officedocument.spreadsheetml.sheet.main+xml">
        <DigestMethod Algorithm="http://www.w3.org/2001/04/xmlenc#sha256"/>
        <DigestValue>Yw3sT4u37mUTwxjM+UIU0XracZroj0IEGcSpdKl2+Ns=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nlvCkYP/CHRM37nBgtwEgCkveVATR+OrVKfB1j4yrs0=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sheet1.xml?ContentType=application/vnd.openxmlformats-officedocument.spreadsheetml.worksheet+xml">
        <DigestMethod Algorithm="http://www.w3.org/2001/04/xmlenc#sha256"/>
        <DigestValue>uZ5HLhvHX946Ea3PpJqZ80vbXZWC7KtitUSXLPYceNM=</DigestValue>
      </Reference>
      <Reference URI="/xl/worksheets/sheet2.xml?ContentType=application/vnd.openxmlformats-officedocument.spreadsheetml.worksheet+xml">
        <DigestMethod Algorithm="http://www.w3.org/2001/04/xmlenc#sha256"/>
        <DigestValue>7BM5wy5vPzjFO04OJrowI+VApJWPLKtjwJzTexBYdKs=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2020-11-04T15:24:50Z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2020-11-04T15:24:50Z</xd:SigningTime>
          <xd:SigningCertificate>
            <xd:Cert>
              <xd:CertDigest>
                <DigestMethod Algorithm="http://www.w3.org/2001/04/xmlenc#sha256"/>
                <DigestValue>Ka10pSqnaOHdfT4Y51QXQt3NpHplZUBvCzMqN60AI7A=</DigestValue>
              </xd:CertDigest>
              <xd:IssuerSerial>
                <X509IssuerName>C=PY, O=DOCUMENTA S.A., CN=CA-DOCUMENTA S.A., SERIALNUMBER=RUC 80050172-1</X509IssuerName>
                <X509SerialNumber>9098903229717642784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HqTCCBZGgAwIBAgIQWC+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/hk+D/VTF+X5H6btEEiBu1KNEf35B5e2pyeOAOBsduFcJAgh3tjNAQGcY057ad1eCdBf6pbXv8Mhio0jlcGSvlmF+OVTTYvTUwF2HbgHDqOiQDJpnDzMhVXmNKfKH7W62QYKp0fKB8F8li1ChNt30za2bqzeTntqq3kCXHlhbjHlLMHqV76MgsEeHuSJMtxOBbQatlxyJRmcEfUyF/hu8A8q3caWLFOzfsJbTfpAxkxo3/ewkRVF/SAj70/3VBrw+IY/9TTTeS2oYrWkurC3tT5KTmwr1mMKIBprkVRVqzWuh+4HyPmgF/u4kqI6A8xiA1mdsk+hCP5zICkEv+qwjP9mK4pq1gTvjvuQ6sbu2+qBaUi5nTr/L81Y5vSvLOR0Hod7GmCx9p7JWMzEVAGmh28F0ZqPt5Ry37w4DLdtrBJPzdyso36OZseNaXM3puukBisbv2vyt2ydUvuLwEbl2oYDKcvfifCLauqlgwCv5BKFuxBDL/KKaxnJZBYKbEtgY9ztwYEY8xyAbyQqH/JAB88VW04vw7GVkdUPu7mw1udKafyJXRrqlsrAbCTWdtwYuXJPj3mi/x3z6+Fg1+kx9izYU/5+DtGLhk3YN0eIObqtjUjBhqT+u1rJ3iZtalwRtDBhEb5ehrQIDAQABo4ICUzCCAk8wEgYDVR0TAQH/BAgwBgEB/wIBADAOBgNVHQ8BAf8EBAMCAQYwHQYDVR0OBBYEFEAmrCZcYo/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+wo/po7oT9Qq40OltXGGgBIA3i4NGFQ5UBsWU3tI+O3jNkBi/9k/BkYHVT9UxWNHUxoZw+QJsAKl5f8wQksVH18Scq5Z+RUSBQ7v1hvvH1m2P7FXcB0nf+nwDVoDyGv57EmhKofwQibUzKajDts6JrsXyugQhVbLynSCw4qPMJLpImpL21LxxVMcryQMYymYUAr3DrMLOUuXxKLXCSOf8oP/PSmBvKldr2xeGJ5kowMxq0Af8mn7+pnm3yi0Ons5plFugKv3eSAmBY3zBS5NGPt9FFY/9FeNbCNXLEIRhaCx3T/6lSfIJZU5fCfLUY3y0hkSwuoK1gf/hHFyqyN/PrJ8E9PbyEzpMYwc51K+PhRRMcrJaD9txveHz8XjDrjjoISL+ZV54LMzUi5sF++nG79TLxDaC4vBtg6I8mOooFqzbsYgM3R4SaElTQIv6dSEZX1wKJXh25RbldqePe4Alnwe3vU97ZrTEpKPQkRM4lPJVElOicbYR1Wx5xrvyFucagF6IVeP4IZLJt1L4rbiSzPq027Q8jECgeJeRQWVKS8nQ8KyMfA0tgAuL3Vtub5pSbMI3xqtQwdJtOgwFj2iVp1BQv3XegF6OySbw/sk46AGWOTwb6vwUPq5TfnuNzO92keBxGg+aWylEC25zYFPYpAq384g5lmVaV53zmp1f</xd:EncapsulatedX509Certificate>
            <xd:EncapsulatedX509Certificate>MIIF+TCCA+GgAwIBAgIQDCG0OEbFG/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/cm6CSmT+jjZqFSsUDVF/dhuVxBS93gNy7t8XCJBugnJ6t+HUiVeziPNNVoVn9tOhVFxeJrOlfJxmvl9TTax0QbTwJUmw3AiPNNd1rdJL1gsQCKV0h4f+5djd/ZbnOV8B9VYtXpU/E6csQHEkYodpkKUQswcftFPjcyhPDub8DoZfx1oBno0MJ0RhqDB6IxO5PHP5vbIggEDtezYneIyJsJyuC/KqeaJO30275dqN4rDZ8smOIOII/9L/z3agbfkiuc9vKgXi9N7UXm0Vcb/tjvBiey9U7cahNA+W5x+mcwC2bnkGLMVVMCrW9JbYvFCjyrg306IjoKQcVMoHcuxrYSME7ILqzglWgws26G45/khG2f9IpS6EDTqt5uaKU9ogocmmUMtHfGqDRvp1yOKRs9jPuYcju6hJlkD9c8McKxkr9NMBR0q/SswzRwNm8KhoPubjzCj0nYx6N2fnLBy6PhCpsmyf+z0LbT36voKNTSDKYYt03Ih2qL2uM0PeaSim5bsw+kwDcIPTX1CS/OxIBgLUHlxAs28VIVKA/OE/m9eHcn6N3lYOt3vEWkHr/wJqhk2JPw0G5apqj4nM74qX4YIONx/lGQSf47elkliPsGftfp4KsHB+9o1bNrRCTfk6EpELx23RPwArCiA1dyjQofa4YW9yqGraAHp5bAgMBAAGjgZAwgY0wDwYDVR0TAQH/BAUwAwEB/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/e9OvgiJE3Hin++Gd2+j0gzIrKZ1xEO7KdvRPrOj9D7xl63oK+VFX6d/FvUISJdPvsRjsvwbEm71FYe7Y5bDRLV1Zsti4pSOJMGl1ZgkCKgLEBfTQpnGuOzRlD30ddt4aCQnj/nSSJBsKHJ5MDed5f09ufzS5g6gRudIeoa6kV0vA2KI+28Fafz1F/TRuE451nhb3M2vRBmcFj/nEZYt7adecYY98gXefxmwosPwOeKZq2EjGL7/Si3l2sOiOazOprbV4XJfeVajBZY7o39U5SoPSMNqrPVeZfELwRqgX/LCUPqFEePTYrHaOdu3A7AoJb7q1rj9SEtB10hfIsg+BKF7ukFcqkoeys9ug5X16A1//LmaNuku471ePVUzKw30WGTawFzOgxc1CsKqyVHxeGfmRdoqDwGl37S16NJSSPU9rloIe77LqiQR7NZfFW/9cWnsPLHS3pCWJEYNbc4UL8pIOOBKt1edM6wK+Wkd8J+/1EBu+LFCdjEgW07kZqe300S6TQYFxgD6KOCSM6ou33kR4rVF20lSWwwhDSf/DLn8e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+ZePR9HNJ45FiKgWJP5YjZJovac=</DigestValue>
    </Reference>
    <Reference URI="#idOfficeObject" Type="http://www.w3.org/2000/09/xmldsig#Object">
      <DigestMethod Algorithm="http://www.w3.org/2000/09/xmldsig#sha1"/>
      <DigestValue>//eAKVPdOv/MDGgv0oepUaYNOt0=</DigestValue>
    </Reference>
  </SignedInfo>
  <SignatureValue>
    RJQgPiKgcTYmwp+zZ/hGvo18/hWkhyyyLiWMmadJLuj3Uylavyslw4Eql5m0/En6HqlGG5OA
    bswScWIwRn96eKZM7pKE/F2VQ0qObfgtllZyNNm342+UwwvtlN8JyB6vZz+o1WU20N75Fncf
    f6/lFCkCC2tJ8QoLH2vqpbHu3iXbEQ/Ujg3+FC9ZFRf+F9KP05d7qERnejAPJZFdsZGJYCXa
    A/PLpKHQJ/Vgg3PB8107OyR4MfthoCfZJug3tpQttfYquUE0iYQi4/6NQ1RLTCST80KRaG1/
    3p8y+igZjY5+2wdta54nlYbsv+eIM9c/Q1GU7EmMpKHW/MjDk6rI3g==
  </SignatureValue>
  <KeyInfo>
    <KeyValue>
      <RSAKeyValue>
        <Modulus>
            y/mM6Suun4jeLnBnN6xRRLRn4uujIA0yGEmpFgL5d21IOMndhJbJoTGL0ea3VtbG/VHyxT8Z
            FD5klys03uraNpdVDBTWf0xr2jDZIMfXU8TOB/sgOIEycQSa3RkYzAZn+DeMxa7AMpzFNA3r
            nxZkTxDxd60hynmZht4ll7ogdozleYs1fSN40Ngyhxs7Nnxf0cyiwK0tAP+XydDs5qXllzKL
            ESHCl5vcLNb7Fe6a+PZwAiJ/u5jYlGmrBd56dRUdfBiSa37+zkKJHJL6hSVioB4Vxbh/tlrg
            NRelowv3ZBJ/QgnwwBni3fHJhqIuBudY1LwIFH8LuFCs7bxc7nnf4w==
          </Modulus>
        <Exponent>AQAB</Exponent>
      </RSAKeyValue>
    </KeyValue>
    <X509Data>
      <X509Certificate>
          MIIIBjCCBe6gAwIBAgIISrnCIaXcsqYwDQYJKoZIhvcNAQELBQAwWzEXMBUGA1UEBRMOUlVD
          IDgwMDUwMTcyLTExGjAYBgNVBAMTEUNBLURPQ1VNRU5UQSBTLkEuMRcwFQYDVQQKEw5ET0NV
          TUVOVEEgUy5BLjELMAkGA1UEBhMCUFkwHhcNMjAwNTA3MTkzMzI4WhcNMjIwNTA3MTk0MzI4
          WjCBpTELMAkGA1UEBhMCUFkxFjAUBgNVBAQMDVJBTUlSRVogTU9SRUwxEjAQBgNVBAUTCUNJ
          MzQwNDE2NjEXMBUGA1UEKgwOTE9VUkRFUyBSQU1PTkExFzAVBgNVBAoMDlBFUlNPTkEgRklT
          SUNBMREwDwYDVQQLDAhGSVJNQSBGMjElMCMGA1UEAwwcTE9VUkRFUyBSQU1PTkEgUkFNSVJF
          WiBNT1JFTDCCASIwDQYJKoZIhvcNAQEBBQADggEPADCCAQoCggEBAMv5jOkrrp+I3i5wZzes
          UUS0Z+LroyANMhhJqRYC+XdtSDjJ3YSWyaExi9Hmt1bWxv1R8sU/GRQ+ZJcrNN7q2jaXVQwU
          1n9Ma9ow2SDH11PEzgf7IDiBMnEEmt0ZGMwGZ/g3jMWuwDKcxTQN658WZE8Q8XetIcp5mYbe
          JZe6IHaM5XmLNX0jeNDYMocbOzZ8X9HMosCtLQD/l8nQ7Oal5ZcyixEhwpeb3CzW+xXumvj2
          cAIif7uY2JRpqwXeenUVHXwYkmt+/s5CiRyS+oUlYqAeFcW4f7Za4DUXpaML92QSf0IJ8MAZ
          4t3xyYaiLgbnWNS8CBR/C7hQrO28XO553+MCAwEAAaOCA4EwggN9MAwGA1UdEwEB/wQCMAAw
          DgYDVR0PAQH/BAQDAgXgMCoGA1UdJQEB/wQgMB4GCCsGAQUFBwMBBggrBgEFBQcDAgYIKwYB
          BQUHAwQwHQYDVR0OBBYEFGTGJNo014PpWDmrqe9KRPa0En1/MIGXBggrBgEFBQcBAQSBijCB
          hzA6BggrBgEFBQcwAYYuaHR0cHM6Ly93d3cuZG9jdW1lbnRhLmNvbS5weS9maXJtYWRpZ2l0
          YWwvb3NjcDBJBggrBgEFBQcwAoY9aHR0cHM6Ly93d3cuZG9jdW1lbnRhLmNvbS5weS9maXJt
          YWRpZ2l0YWwvZGVzY2FyZ2FzL2NhZG9jLmNydDAfBgNVHSMEGDAWgBRAJqwmXGKPxvUCVOSN
          wRom1u6lsjBPBgNVHR8ESDBGMESgQqBAhj5odHRwczovL3d3dy5kb2N1bWVudGEuY29tLnB5
          L2Zpcm1hZGlnaXRhbC9kZXNjYXJnYXMvY3JsZG9jLmNybDAlBgNVHREEHjAcgRpsb3VyZGVz
          LnJhbWlyZXpAcmlvLmNvbS5weTCCAd0GA1UdIASCAdQwggHQMIIBzAYOKwYBBAGC+TsBAQEG
          AQEwggG4MD8GCCsGAQUFBwIBFjNodHRwczovL3d3dy5kb2N1bWVudGEuY29tLnB5L2Zpcm1h
          ZGlnaXRhbC9kZXNjYXJnYXMwgcAGCCsGAQUFBwICMIGzGoGwRXN0ZSBlcyB1biBjZXJ0aWZp
          Y2FkbyBkZSBwZXJzb25hIGbtc2ljYSBjdXlhIGNsYXZlIHByaXZhZGEgZXN04SBjb250ZW5p
          ZGEgZW4gdW4gbfNkdWxvIGRlIGhhcmR3YXJlIHNlZ3VybyB5IHN1IGZpbmFsaWRhZCBlcyBh
          dXRlbnRpY2FyIGEgc3UgdGl0dWxhciBvIGdlbmVyYXIgZmlybWFzIGRpZ2l0YWxlcy4wgbEG
          CCsGAQUFBwICMIGkGoGhVGhpcyBpcyBhbiBlbmQgdXNlciBjZXJ0aWZpY2F0ZSB3aG9zZSBw
          cml2YXRlIGtleSBpcyBlbWJlZGRlZCB3aXRoaW4gYSBzZWN1cmUgaGFyZHdhcmUgbW9kdWxl
          IHRoYXQgYWltcyB0byBhdXRoZW50aWNhdGUgaXRzIG93bmVyIG9yIGdlbmVyYXRlIGRpZ2l0
          YWwgc2lnbmF0dXJlcy4wDQYJKoZIhvcNAQELBQADggIBADy826POCKcVXl9cjkC6jLsyT8pY
          /dLVye5W58PdMrf20v68+NXlw+LHolKPaBnj1YfcsQEszrFak51zpqSzniQfoXPoHd6XMfJ8
          pgFtW9C3+V1jmo4xgXLkw5DKka9U26dk1u4fCkZ8opDBk3sBTJn27xzWNdyRFnAeVhEdMj0z
          FzQR/4SZ06YbXiOV6sIo1JXGfu7lrPDHMzK705GkDoZXdymcNcGw5LZDhztCOABv6txAEerR
          strBgC8YJJvu0S5TtzbxEbjOJYIzYaRVuyFIcVOG3pMHaAKWVh1Z/XYf8NA2T57jRuR54w5h
          rRKZZy7MkNxLopxzV5CIG02lqxXq6hamOSXMDy2pIkv0jw1se1usGhOZpBcvKku9ng89zYJV
          m4YcykTPOIb5wFEgzek+8hTVzVnZ9GW2ZTkQEaLLLjlQwAkrGgJmPsOwiwRG9jVYuhE2CRGG
          t2bSIZ5bA1OACgE9r66T6iVvvz+SC4r+MryBxcRpqNPeCAC+wM7FN/QYzseW+g7OKpQfaohL
          3QABCdgBS4edYGX/7zcxJbALnpOXdCu5mqnBAuASunAzlJnf9bY0LW2d0p8SSXKrscrkATla
          Qn7IECIrtgRgy9hSBEIFQO8ixM5s1mTfBUcIKz3GUrExeqYsjYtzxfj7EWyQiAk5KR5bCPLW
          yo1koKnr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QuNAzyBe5NzuymRNFO6pbyvUum8=</DigestValue>
      </Reference>
      <Reference URI="/xl/calcChain.xml?ContentType=application/vnd.openxmlformats-officedocument.spreadsheetml.calcChain+xml">
        <DigestMethod Algorithm="http://www.w3.org/2000/09/xmldsig#sha1"/>
        <DigestValue>l+HzqG8AZiJcexsMEKhpDsRB6D8=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9N8fkQBTSmBs0i+mlOYZuwWHBZU=</DigestValue>
      </Reference>
      <Reference URI="/xl/media/image1.png?ContentType=image/png">
        <DigestMethod Algorithm="http://www.w3.org/2000/09/xmldsig#sha1"/>
        <DigestValue>j1AZ7M1lSD/mPtaPGAsxeFnr77c=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PI6XkI3vrMX9ZNEJCUHpGHNhD4E=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VYODpr8Ir//LfkygxQ9f7SjYQuI=</DigestValue>
      </Reference>
      <Reference URI="/xl/sharedStrings.xml?ContentType=application/vnd.openxmlformats-officedocument.spreadsheetml.sharedStrings+xml">
        <DigestMethod Algorithm="http://www.w3.org/2000/09/xmldsig#sha1"/>
        <DigestValue>wO9s0JZTlJgjWim7rhTsfjF2AQ4=</DigestValue>
      </Reference>
      <Reference URI="/xl/styles.xml?ContentType=application/vnd.openxmlformats-officedocument.spreadsheetml.styles+xml">
        <DigestMethod Algorithm="http://www.w3.org/2000/09/xmldsig#sha1"/>
        <DigestValue>o1Tm9EooXdXr/gmZ/lgqTfaCJe8=</DigestValue>
      </Reference>
      <Reference URI="/xl/theme/theme1.xml?ContentType=application/vnd.openxmlformats-officedocument.theme+xml">
        <DigestMethod Algorithm="http://www.w3.org/2000/09/xmldsig#sha1"/>
        <DigestValue>Tld3aj+4DD23YsyUBfvG1ZkZNEU=</DigestValue>
      </Reference>
      <Reference URI="/xl/workbook.xml?ContentType=application/vnd.openxmlformats-officedocument.spreadsheetml.sheet.main+xml">
        <DigestMethod Algorithm="http://www.w3.org/2000/09/xmldsig#sha1"/>
        <DigestValue>BcuwoAYmrXQ58yyRcC/ed5+FNUU=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</Transform>
          <Transform Algorithm="http://www.w3.org/TR/2001/REC-xml-c14n-20010315"/>
        </Transforms>
        <DigestMethod Algorithm="http://www.w3.org/2000/09/xmldsig#sha1"/>
        <DigestValue>tXHIoBCAq0SeTL8J2mvxUp4kv4I=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sheet1.xml?ContentType=application/vnd.openxmlformats-officedocument.spreadsheetml.worksheet+xml">
        <DigestMethod Algorithm="http://www.w3.org/2000/09/xmldsig#sha1"/>
        <DigestValue>UKYvxxmjkYGsnKuVK3q/2YGt1gw=</DigestValue>
      </Reference>
      <Reference URI="/xl/worksheets/sheet2.xml?ContentType=application/vnd.openxmlformats-officedocument.spreadsheetml.worksheet+xml">
        <DigestMethod Algorithm="http://www.w3.org/2000/09/xmldsig#sha1"/>
        <DigestValue>VRr4cgGR1kHKREw4u5z4N+Kunss=</DigestValue>
      </Reference>
    </Manifest>
    <SignatureProperties>
      <SignatureProperty Id="idSignatureTime" Target="#idPackageSignature">
        <mdssi:SignatureTime>
          <mdssi:Format>YYYY-MM-DDThh:mm:ssTZD</mdssi:Format>
          <mdssi:Value>2020-11-04T17:00:52Z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obligatorio</SignatureComments>
          <WindowsVersion>6.2</WindowsVersion>
          <OfficeVersion>12.0</OfficeVersion>
          <ApplicationVersion>12.0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Balance</vt:lpstr>
      <vt:lpstr>Patrimonio</vt:lpstr>
      <vt:lpstr>Balance!Área_de_impresión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Lourdes Ramirez</dc:creator>
  <cp:lastModifiedBy>Oscar Diesel Junghanns</cp:lastModifiedBy>
  <cp:lastPrinted>2019-10-09T17:38:58Z</cp:lastPrinted>
  <dcterms:created xsi:type="dcterms:W3CDTF">2019-07-12T13:19:08Z</dcterms:created>
  <dcterms:modified xsi:type="dcterms:W3CDTF">2020-11-04T15:23:10Z</dcterms:modified>
</cp:coreProperties>
</file>