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494" activeTab="0"/>
  </bookViews>
  <sheets>
    <sheet name="balance" sheetId="1" r:id="rId1"/>
    <sheet name="Patrimonio" sheetId="2" r:id="rId2"/>
  </sheets>
  <definedNames>
    <definedName name="_xlnm.Print_Area" localSheetId="0">'balance'!$B$1:$H$45</definedName>
  </definedNames>
  <calcPr fullCalcOnLoad="1"/>
</workbook>
</file>

<file path=xl/sharedStrings.xml><?xml version="1.0" encoding="utf-8"?>
<sst xmlns="http://schemas.openxmlformats.org/spreadsheetml/2006/main" count="106" uniqueCount="79">
  <si>
    <t>LINEA RIO: (021) 416.3000</t>
  </si>
  <si>
    <t>ESTRELLA Y AYOLAS</t>
  </si>
  <si>
    <t>www.rio.com.py</t>
  </si>
  <si>
    <t xml:space="preserve"> </t>
  </si>
  <si>
    <t>ACTIVO</t>
  </si>
  <si>
    <t>PASIVO</t>
  </si>
  <si>
    <t>GUARANIES</t>
  </si>
  <si>
    <t>Disponible</t>
  </si>
  <si>
    <t>Obligaciones p/Interm.Financ.Sector  Financiero</t>
  </si>
  <si>
    <t>Valores Publicos Nacionales</t>
  </si>
  <si>
    <t xml:space="preserve">  -Banco Central del Paraguay - FGD</t>
  </si>
  <si>
    <t>Créd.Vigentes p/Interm.Financ.S. Financ.</t>
  </si>
  <si>
    <t xml:space="preserve">  -Otras Instituciones Financieras</t>
  </si>
  <si>
    <t>Créd.Vigentes p/Interm.Financ.S.No Financ.</t>
  </si>
  <si>
    <t>Obligaciones p/interm.Financ.Sector  No Financiero</t>
  </si>
  <si>
    <t>Créditos Diversos</t>
  </si>
  <si>
    <t>Obligaciones Diversas</t>
  </si>
  <si>
    <t>Créditos Vencidos p/Interm.Financiera</t>
  </si>
  <si>
    <t xml:space="preserve">Provisiones </t>
  </si>
  <si>
    <t>Inversiones</t>
  </si>
  <si>
    <t>Bienes de Uso</t>
  </si>
  <si>
    <t>Cargos Diferidos</t>
  </si>
  <si>
    <t>TOTAL PASIVO</t>
  </si>
  <si>
    <t xml:space="preserve">PATRIMONIO </t>
  </si>
  <si>
    <t>Capital Social</t>
  </si>
  <si>
    <t>Capital Integrado</t>
  </si>
  <si>
    <t>Aportes no capitalizados</t>
  </si>
  <si>
    <t>Primas de emisión</t>
  </si>
  <si>
    <t>Reserva Revalúo</t>
  </si>
  <si>
    <t>Reserva Facultativa</t>
  </si>
  <si>
    <t>Reserva Legal</t>
  </si>
  <si>
    <t>Resultado del Ejercicio anterior</t>
  </si>
  <si>
    <t>Utilidad del Ejercicio</t>
  </si>
  <si>
    <t>TOTAL PATRIMONIO</t>
  </si>
  <si>
    <t>TOTAL   ACTIVO</t>
  </si>
  <si>
    <t>TOTAL   PASIVO Y PATRIMONIO NETO</t>
  </si>
  <si>
    <t>CTAS.CONTINGENCIA  GS.</t>
  </si>
  <si>
    <t>CUENTAS DE ORDEN GS.</t>
  </si>
  <si>
    <t>PERDIDAS</t>
  </si>
  <si>
    <t>GANANCIAS</t>
  </si>
  <si>
    <t>Perd.p/Oblig.p/Interm.Financ.S. Financ.</t>
  </si>
  <si>
    <t>Ganancias p/Cred.Vig.p/Interm.Financ.S.Financ.</t>
  </si>
  <si>
    <t>Perd.p/Oblig.p/Interm.Financ.S.  No Financ.</t>
  </si>
  <si>
    <t>Ganancias p/Cred.Vig.p/Interm.Financ.S.No Financ.</t>
  </si>
  <si>
    <t>Perdidas por Valuación</t>
  </si>
  <si>
    <t>Ganancias p/Créd.Vencidos p/Interm.Financ.</t>
  </si>
  <si>
    <t>Pérdidas por Incobrabilidad</t>
  </si>
  <si>
    <t>Ganancias p/Valuación</t>
  </si>
  <si>
    <t>Pérdidas Por Servicios</t>
  </si>
  <si>
    <t>Rentas de Valores Publicos y Privados</t>
  </si>
  <si>
    <t>Pérdidas Operativas</t>
  </si>
  <si>
    <t>Desafectación de Previsiones</t>
  </si>
  <si>
    <t>Ganancias por Servicios</t>
  </si>
  <si>
    <t>Otras Ganancias Operativas</t>
  </si>
  <si>
    <t>Ganancias Extraordinaria</t>
  </si>
  <si>
    <t>TOTAL DEBE</t>
  </si>
  <si>
    <t>TOTAL HABER</t>
  </si>
  <si>
    <t>CONCEPTO</t>
  </si>
  <si>
    <t>Saldo inicial</t>
  </si>
  <si>
    <t>Movimientos</t>
  </si>
  <si>
    <t xml:space="preserve">  Aumento</t>
  </si>
  <si>
    <t>Disminución</t>
  </si>
  <si>
    <t>Primas de Emisión</t>
  </si>
  <si>
    <t>Adelantos Irrevocables a Cuenta de Capital</t>
  </si>
  <si>
    <t>Ajustes al Patrimonio</t>
  </si>
  <si>
    <t>Reservas</t>
  </si>
  <si>
    <t>Reservas Facultativas</t>
  </si>
  <si>
    <t>Resultados Acumulados</t>
  </si>
  <si>
    <t>Resultados del Ejercicio</t>
  </si>
  <si>
    <t>TOTAL Patrimonio Neto</t>
  </si>
  <si>
    <t>iracis</t>
  </si>
  <si>
    <t>RENDIMIENTO</t>
  </si>
  <si>
    <t>Pérdidas Extraordinarias</t>
  </si>
  <si>
    <t>AL 31/12/2021</t>
  </si>
  <si>
    <t>AL 30/06/2021</t>
  </si>
  <si>
    <t>ESTADO DE SITUACION PATRIMONIAL AL 30 DE SETIEMBRE DE 2021</t>
  </si>
  <si>
    <t>ESTADO DE RESULTADOS AL 30 DE SETIEMBRE DE 2021</t>
  </si>
  <si>
    <t>ESTADO DE EVOLUCIÓN DEL PATRIMONIO NETO AL 30 DE SETIEMBRE 2021
(Expresado en guaraníes)</t>
  </si>
  <si>
    <t>Saldos al 30/09/2021</t>
  </si>
</sst>
</file>

<file path=xl/styles.xml><?xml version="1.0" encoding="utf-8"?>
<styleSheet xmlns="http://schemas.openxmlformats.org/spreadsheetml/2006/main">
  <numFmts count="21">
    <numFmt numFmtId="5" formatCode="&quot;₲&quot;\ #,##0;&quot;₲&quot;\ \-#,##0"/>
    <numFmt numFmtId="6" formatCode="&quot;₲&quot;\ #,##0;[Red]&quot;₲&quot;\ \-#,##0"/>
    <numFmt numFmtId="7" formatCode="&quot;₲&quot;\ #,##0.00;&quot;₲&quot;\ \-#,##0.00"/>
    <numFmt numFmtId="8" formatCode="&quot;₲&quot;\ #,##0.00;[Red]&quot;₲&quot;\ \-#,##0.00"/>
    <numFmt numFmtId="42" formatCode="_ &quot;₲&quot;\ * #,##0_ ;_ &quot;₲&quot;\ * \-#,##0_ ;_ &quot;₲&quot;\ * &quot;-&quot;_ ;_ @_ "/>
    <numFmt numFmtId="41" formatCode="_ * #,##0_ ;_ * \-#,##0_ ;_ * &quot;-&quot;_ ;_ @_ "/>
    <numFmt numFmtId="44" formatCode="_ &quot;₲&quot;\ * #,##0.00_ ;_ &quot;₲&quot;\ * \-#,##0.00_ ;_ &quot;₲&quot;\ * &quot;-&quot;??_ ;_ @_ "/>
    <numFmt numFmtId="43" formatCode="_ * #,##0.00_ ;_ * \-#,##0.00_ ;_ * &quot;-&quot;??_ ;_ @_ "/>
    <numFmt numFmtId="164" formatCode="#.##0"/>
    <numFmt numFmtId="165" formatCode="_-* #,##0.00\ _P_t_s_-;\-* #,##0.00\ _P_t_s_-;_-* \-??\ _P_t_s_-;_-@_-"/>
    <numFmt numFmtId="166" formatCode="#,###"/>
    <numFmt numFmtId="167" formatCode="000"/>
    <numFmt numFmtId="168" formatCode="#,###.00%"/>
    <numFmt numFmtId="169" formatCode="#,###%"/>
    <numFmt numFmtId="170" formatCode="#,###.0%"/>
    <numFmt numFmtId="171" formatCode="000%"/>
    <numFmt numFmtId="172" formatCode="hh:mm\ AM/PM"/>
    <numFmt numFmtId="173" formatCode="_-* #,##0\ _P_t_s_-;\-* #,##0\ _P_t_s_-;_-* \-??\ _P_t_s_-;_-@_-"/>
    <numFmt numFmtId="174" formatCode="#,###.000"/>
    <numFmt numFmtId="175" formatCode="0.000"/>
    <numFmt numFmtId="176" formatCode="[$-3C0A]dddd\,\ d\ &quot;de&quot;\ mmmm\ &quot;de&quot;\ yyyy"/>
  </numFmts>
  <fonts count="73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b/>
      <i/>
      <sz val="14"/>
      <name val="Arial"/>
      <family val="2"/>
    </font>
    <font>
      <b/>
      <sz val="14"/>
      <name val="Arial"/>
      <family val="2"/>
    </font>
    <font>
      <b/>
      <sz val="10"/>
      <color indexed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color indexed="10"/>
      <name val="Arial"/>
      <family val="2"/>
    </font>
    <font>
      <b/>
      <i/>
      <sz val="9"/>
      <name val="Arial"/>
      <family val="2"/>
    </font>
    <font>
      <b/>
      <sz val="7"/>
      <name val="Arial"/>
      <family val="2"/>
    </font>
    <font>
      <b/>
      <sz val="8"/>
      <color indexed="9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i/>
      <sz val="8"/>
      <color indexed="9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sz val="12"/>
      <color indexed="18"/>
      <name val="Tahoma"/>
      <family val="2"/>
    </font>
    <font>
      <b/>
      <i/>
      <sz val="12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53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10"/>
      <color indexed="18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b/>
      <sz val="14"/>
      <color indexed="9"/>
      <name val="Arial"/>
      <family val="2"/>
    </font>
    <font>
      <b/>
      <i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4"/>
      <color theme="0"/>
      <name val="Arial"/>
      <family val="2"/>
    </font>
    <font>
      <b/>
      <i/>
      <sz val="10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0" applyNumberFormat="0" applyBorder="0" applyAlignment="0" applyProtection="0"/>
    <xf numFmtId="0" fontId="54" fillId="21" borderId="1" applyNumberFormat="0" applyAlignment="0" applyProtection="0"/>
    <xf numFmtId="0" fontId="55" fillId="22" borderId="2" applyNumberFormat="0" applyAlignment="0" applyProtection="0"/>
    <xf numFmtId="0" fontId="56" fillId="0" borderId="3" applyNumberFormat="0" applyFill="0" applyAlignment="0" applyProtection="0"/>
    <xf numFmtId="167" fontId="0" fillId="0" borderId="0" applyFill="0" applyBorder="0" applyAlignment="0" applyProtection="0"/>
    <xf numFmtId="0" fontId="57" fillId="0" borderId="4" applyNumberFormat="0" applyFill="0" applyAlignment="0" applyProtection="0"/>
    <xf numFmtId="0" fontId="58" fillId="0" borderId="0" applyNumberFormat="0" applyFill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9" fillId="29" borderId="1" applyNumberFormat="0" applyAlignment="0" applyProtection="0"/>
    <xf numFmtId="0" fontId="30" fillId="0" borderId="0">
      <alignment/>
      <protection/>
    </xf>
    <xf numFmtId="0" fontId="2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1" fillId="30" borderId="0" applyNumberFormat="0" applyBorder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2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63" fillId="21" borderId="6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7" applyNumberFormat="0" applyFill="0" applyAlignment="0" applyProtection="0"/>
    <xf numFmtId="0" fontId="58" fillId="0" borderId="8" applyNumberFormat="0" applyFill="0" applyAlignment="0" applyProtection="0"/>
    <xf numFmtId="0" fontId="68" fillId="0" borderId="9" applyNumberFormat="0" applyFill="0" applyAlignment="0" applyProtection="0"/>
  </cellStyleXfs>
  <cellXfs count="122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48" applyNumberFormat="1" applyFont="1" applyFill="1" applyBorder="1" applyAlignment="1" applyProtection="1">
      <alignment/>
      <protection/>
    </xf>
    <xf numFmtId="164" fontId="0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164" fontId="1" fillId="0" borderId="0" xfId="0" applyNumberFormat="1" applyFont="1" applyAlignment="1">
      <alignment/>
    </xf>
    <xf numFmtId="0" fontId="6" fillId="33" borderId="10" xfId="0" applyFont="1" applyFill="1" applyBorder="1" applyAlignment="1">
      <alignment/>
    </xf>
    <xf numFmtId="0" fontId="6" fillId="33" borderId="11" xfId="0" applyFont="1" applyFill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6" fillId="33" borderId="13" xfId="0" applyFont="1" applyFill="1" applyBorder="1" applyAlignment="1">
      <alignment/>
    </xf>
    <xf numFmtId="0" fontId="7" fillId="0" borderId="14" xfId="0" applyFont="1" applyBorder="1" applyAlignment="1">
      <alignment/>
    </xf>
    <xf numFmtId="3" fontId="8" fillId="34" borderId="15" xfId="0" applyNumberFormat="1" applyFont="1" applyFill="1" applyBorder="1" applyAlignment="1">
      <alignment/>
    </xf>
    <xf numFmtId="164" fontId="8" fillId="0" borderId="0" xfId="0" applyNumberFormat="1" applyFont="1" applyBorder="1" applyAlignment="1">
      <alignment/>
    </xf>
    <xf numFmtId="3" fontId="7" fillId="34" borderId="16" xfId="0" applyNumberFormat="1" applyFont="1" applyFill="1" applyBorder="1" applyAlignment="1">
      <alignment/>
    </xf>
    <xf numFmtId="0" fontId="7" fillId="0" borderId="17" xfId="0" applyFont="1" applyBorder="1" applyAlignment="1">
      <alignment/>
    </xf>
    <xf numFmtId="3" fontId="8" fillId="34" borderId="18" xfId="0" applyNumberFormat="1" applyFont="1" applyFill="1" applyBorder="1" applyAlignment="1">
      <alignment/>
    </xf>
    <xf numFmtId="3" fontId="7" fillId="34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3" fontId="7" fillId="0" borderId="0" xfId="52" applyNumberFormat="1" applyFont="1" applyFill="1" applyBorder="1" applyAlignment="1" applyProtection="1">
      <alignment/>
      <protection/>
    </xf>
    <xf numFmtId="3" fontId="1" fillId="0" borderId="0" xfId="0" applyNumberFormat="1" applyFont="1" applyAlignment="1">
      <alignment/>
    </xf>
    <xf numFmtId="3" fontId="7" fillId="0" borderId="0" xfId="0" applyNumberFormat="1" applyFont="1" applyBorder="1" applyAlignment="1">
      <alignment/>
    </xf>
    <xf numFmtId="3" fontId="8" fillId="0" borderId="18" xfId="0" applyNumberFormat="1" applyFont="1" applyBorder="1" applyAlignment="1">
      <alignment/>
    </xf>
    <xf numFmtId="3" fontId="6" fillId="33" borderId="13" xfId="0" applyNumberFormat="1" applyFont="1" applyFill="1" applyBorder="1" applyAlignment="1">
      <alignment/>
    </xf>
    <xf numFmtId="3" fontId="6" fillId="33" borderId="11" xfId="0" applyNumberFormat="1" applyFont="1" applyFill="1" applyBorder="1" applyAlignment="1">
      <alignment horizontal="right"/>
    </xf>
    <xf numFmtId="0" fontId="1" fillId="34" borderId="17" xfId="0" applyFont="1" applyFill="1" applyBorder="1" applyAlignment="1">
      <alignment/>
    </xf>
    <xf numFmtId="3" fontId="1" fillId="34" borderId="18" xfId="0" applyNumberFormat="1" applyFont="1" applyFill="1" applyBorder="1" applyAlignment="1">
      <alignment/>
    </xf>
    <xf numFmtId="164" fontId="8" fillId="0" borderId="18" xfId="0" applyNumberFormat="1" applyFont="1" applyBorder="1" applyAlignment="1">
      <alignment/>
    </xf>
    <xf numFmtId="0" fontId="6" fillId="33" borderId="17" xfId="0" applyFont="1" applyFill="1" applyBorder="1" applyAlignment="1">
      <alignment/>
    </xf>
    <xf numFmtId="3" fontId="6" fillId="33" borderId="0" xfId="0" applyNumberFormat="1" applyFont="1" applyFill="1" applyBorder="1" applyAlignment="1">
      <alignment/>
    </xf>
    <xf numFmtId="3" fontId="6" fillId="33" borderId="18" xfId="0" applyNumberFormat="1" applyFont="1" applyFill="1" applyBorder="1" applyAlignment="1">
      <alignment horizontal="right"/>
    </xf>
    <xf numFmtId="0" fontId="7" fillId="34" borderId="17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3" fontId="8" fillId="0" borderId="15" xfId="0" applyNumberFormat="1" applyFont="1" applyFill="1" applyBorder="1" applyAlignment="1">
      <alignment/>
    </xf>
    <xf numFmtId="0" fontId="7" fillId="0" borderId="17" xfId="0" applyFont="1" applyFill="1" applyBorder="1" applyAlignment="1">
      <alignment/>
    </xf>
    <xf numFmtId="3" fontId="8" fillId="0" borderId="18" xfId="0" applyNumberFormat="1" applyFont="1" applyFill="1" applyBorder="1" applyAlignment="1">
      <alignment/>
    </xf>
    <xf numFmtId="0" fontId="9" fillId="0" borderId="0" xfId="0" applyFont="1" applyAlignment="1">
      <alignment/>
    </xf>
    <xf numFmtId="164" fontId="7" fillId="34" borderId="17" xfId="0" applyNumberFormat="1" applyFont="1" applyFill="1" applyBorder="1" applyAlignment="1">
      <alignment/>
    </xf>
    <xf numFmtId="3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6" fillId="33" borderId="19" xfId="0" applyFont="1" applyFill="1" applyBorder="1" applyAlignment="1">
      <alignment/>
    </xf>
    <xf numFmtId="3" fontId="6" fillId="33" borderId="20" xfId="0" applyNumberFormat="1" applyFont="1" applyFill="1" applyBorder="1" applyAlignment="1">
      <alignment/>
    </xf>
    <xf numFmtId="164" fontId="10" fillId="0" borderId="0" xfId="0" applyNumberFormat="1" applyFont="1" applyBorder="1" applyAlignment="1">
      <alignment/>
    </xf>
    <xf numFmtId="3" fontId="6" fillId="33" borderId="21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164" fontId="1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2" fillId="33" borderId="19" xfId="0" applyFont="1" applyFill="1" applyBorder="1" applyAlignment="1">
      <alignment/>
    </xf>
    <xf numFmtId="164" fontId="6" fillId="33" borderId="21" xfId="0" applyNumberFormat="1" applyFont="1" applyFill="1" applyBorder="1" applyAlignment="1">
      <alignment/>
    </xf>
    <xf numFmtId="166" fontId="6" fillId="33" borderId="20" xfId="0" applyNumberFormat="1" applyFont="1" applyFill="1" applyBorder="1" applyAlignment="1">
      <alignment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6" fillId="33" borderId="14" xfId="0" applyFont="1" applyFill="1" applyBorder="1" applyAlignment="1">
      <alignment/>
    </xf>
    <xf numFmtId="0" fontId="6" fillId="33" borderId="16" xfId="0" applyFont="1" applyFill="1" applyBorder="1" applyAlignment="1">
      <alignment horizontal="right"/>
    </xf>
    <xf numFmtId="0" fontId="13" fillId="0" borderId="12" xfId="0" applyFont="1" applyBorder="1" applyAlignment="1">
      <alignment/>
    </xf>
    <xf numFmtId="0" fontId="6" fillId="33" borderId="16" xfId="0" applyFont="1" applyFill="1" applyBorder="1" applyAlignment="1">
      <alignment/>
    </xf>
    <xf numFmtId="0" fontId="12" fillId="33" borderId="16" xfId="0" applyFont="1" applyFill="1" applyBorder="1" applyAlignment="1">
      <alignment/>
    </xf>
    <xf numFmtId="0" fontId="6" fillId="33" borderId="15" xfId="0" applyFont="1" applyFill="1" applyBorder="1" applyAlignment="1">
      <alignment horizontal="right"/>
    </xf>
    <xf numFmtId="166" fontId="8" fillId="34" borderId="15" xfId="0" applyNumberFormat="1" applyFont="1" applyFill="1" applyBorder="1" applyAlignment="1">
      <alignment/>
    </xf>
    <xf numFmtId="0" fontId="7" fillId="0" borderId="16" xfId="0" applyFont="1" applyBorder="1" applyAlignment="1">
      <alignment/>
    </xf>
    <xf numFmtId="166" fontId="8" fillId="34" borderId="18" xfId="0" applyNumberFormat="1" applyFont="1" applyFill="1" applyBorder="1" applyAlignment="1">
      <alignment/>
    </xf>
    <xf numFmtId="166" fontId="0" fillId="0" borderId="0" xfId="0" applyNumberFormat="1" applyFont="1" applyAlignment="1">
      <alignment/>
    </xf>
    <xf numFmtId="0" fontId="7" fillId="0" borderId="22" xfId="0" applyFont="1" applyBorder="1" applyAlignment="1">
      <alignment/>
    </xf>
    <xf numFmtId="166" fontId="8" fillId="34" borderId="23" xfId="0" applyNumberFormat="1" applyFont="1" applyFill="1" applyBorder="1" applyAlignment="1">
      <alignment/>
    </xf>
    <xf numFmtId="0" fontId="15" fillId="33" borderId="21" xfId="0" applyFont="1" applyFill="1" applyBorder="1" applyAlignment="1">
      <alignment/>
    </xf>
    <xf numFmtId="0" fontId="16" fillId="0" borderId="0" xfId="0" applyFont="1" applyAlignment="1">
      <alignment/>
    </xf>
    <xf numFmtId="0" fontId="17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20" fillId="35" borderId="24" xfId="0" applyFont="1" applyFill="1" applyBorder="1" applyAlignment="1">
      <alignment horizontal="center" vertical="center"/>
    </xf>
    <xf numFmtId="0" fontId="17" fillId="0" borderId="25" xfId="0" applyFont="1" applyFill="1" applyBorder="1" applyAlignment="1">
      <alignment/>
    </xf>
    <xf numFmtId="166" fontId="17" fillId="0" borderId="26" xfId="52" applyNumberFormat="1" applyFont="1" applyFill="1" applyBorder="1" applyAlignment="1" applyProtection="1">
      <alignment horizontal="right"/>
      <protection/>
    </xf>
    <xf numFmtId="166" fontId="17" fillId="0" borderId="27" xfId="52" applyNumberFormat="1" applyFont="1" applyFill="1" applyBorder="1" applyAlignment="1" applyProtection="1">
      <alignment horizontal="right"/>
      <protection/>
    </xf>
    <xf numFmtId="0" fontId="17" fillId="0" borderId="28" xfId="0" applyFont="1" applyFill="1" applyBorder="1" applyAlignment="1">
      <alignment/>
    </xf>
    <xf numFmtId="166" fontId="17" fillId="0" borderId="29" xfId="52" applyNumberFormat="1" applyFont="1" applyFill="1" applyBorder="1" applyAlignment="1" applyProtection="1">
      <alignment horizontal="right"/>
      <protection/>
    </xf>
    <xf numFmtId="166" fontId="17" fillId="0" borderId="30" xfId="52" applyNumberFormat="1" applyFont="1" applyFill="1" applyBorder="1" applyAlignment="1" applyProtection="1">
      <alignment horizontal="right"/>
      <protection/>
    </xf>
    <xf numFmtId="0" fontId="17" fillId="0" borderId="31" xfId="0" applyFont="1" applyFill="1" applyBorder="1" applyAlignment="1">
      <alignment/>
    </xf>
    <xf numFmtId="166" fontId="17" fillId="0" borderId="32" xfId="52" applyNumberFormat="1" applyFont="1" applyFill="1" applyBorder="1" applyAlignment="1" applyProtection="1">
      <alignment horizontal="right"/>
      <protection/>
    </xf>
    <xf numFmtId="0" fontId="20" fillId="35" borderId="19" xfId="0" applyFont="1" applyFill="1" applyBorder="1" applyAlignment="1">
      <alignment horizontal="left"/>
    </xf>
    <xf numFmtId="166" fontId="20" fillId="35" borderId="24" xfId="0" applyNumberFormat="1" applyFont="1" applyFill="1" applyBorder="1" applyAlignment="1">
      <alignment horizontal="right"/>
    </xf>
    <xf numFmtId="166" fontId="20" fillId="35" borderId="21" xfId="0" applyNumberFormat="1" applyFont="1" applyFill="1" applyBorder="1" applyAlignment="1">
      <alignment horizontal="right"/>
    </xf>
    <xf numFmtId="166" fontId="20" fillId="35" borderId="20" xfId="0" applyNumberFormat="1" applyFont="1" applyFill="1" applyBorder="1" applyAlignment="1">
      <alignment horizontal="right"/>
    </xf>
    <xf numFmtId="3" fontId="21" fillId="0" borderId="0" xfId="0" applyNumberFormat="1" applyFont="1" applyFill="1" applyAlignment="1">
      <alignment/>
    </xf>
    <xf numFmtId="0" fontId="22" fillId="0" borderId="0" xfId="0" applyFont="1" applyFill="1" applyAlignment="1">
      <alignment/>
    </xf>
    <xf numFmtId="164" fontId="23" fillId="0" borderId="0" xfId="0" applyNumberFormat="1" applyFont="1" applyFill="1" applyAlignment="1">
      <alignment/>
    </xf>
    <xf numFmtId="168" fontId="23" fillId="0" borderId="0" xfId="0" applyNumberFormat="1" applyFont="1" applyFill="1" applyAlignment="1">
      <alignment/>
    </xf>
    <xf numFmtId="164" fontId="22" fillId="0" borderId="0" xfId="0" applyNumberFormat="1" applyFont="1" applyFill="1" applyAlignment="1">
      <alignment/>
    </xf>
    <xf numFmtId="169" fontId="23" fillId="0" borderId="0" xfId="0" applyNumberFormat="1" applyFont="1" applyFill="1" applyAlignment="1">
      <alignment/>
    </xf>
    <xf numFmtId="165" fontId="24" fillId="0" borderId="0" xfId="52" applyFont="1" applyFill="1" applyBorder="1" applyAlignment="1" applyProtection="1">
      <alignment horizontal="right"/>
      <protection/>
    </xf>
    <xf numFmtId="164" fontId="25" fillId="0" borderId="0" xfId="0" applyNumberFormat="1" applyFont="1" applyAlignment="1">
      <alignment/>
    </xf>
    <xf numFmtId="165" fontId="26" fillId="0" borderId="0" xfId="52" applyFont="1" applyFill="1" applyBorder="1" applyAlignment="1" applyProtection="1">
      <alignment horizontal="right"/>
      <protection/>
    </xf>
    <xf numFmtId="0" fontId="27" fillId="0" borderId="0" xfId="0" applyFont="1" applyFill="1" applyAlignment="1">
      <alignment/>
    </xf>
    <xf numFmtId="164" fontId="29" fillId="33" borderId="33" xfId="0" applyNumberFormat="1" applyFont="1" applyFill="1" applyBorder="1" applyAlignment="1">
      <alignment horizontal="center"/>
    </xf>
    <xf numFmtId="171" fontId="22" fillId="0" borderId="0" xfId="59" applyNumberFormat="1" applyFont="1" applyFill="1" applyBorder="1" applyAlignment="1" applyProtection="1">
      <alignment/>
      <protection/>
    </xf>
    <xf numFmtId="168" fontId="17" fillId="0" borderId="0" xfId="0" applyNumberFormat="1" applyFont="1" applyFill="1" applyAlignment="1">
      <alignment/>
    </xf>
    <xf numFmtId="3" fontId="17" fillId="0" borderId="0" xfId="0" applyNumberFormat="1" applyFont="1" applyFill="1" applyAlignment="1">
      <alignment/>
    </xf>
    <xf numFmtId="166" fontId="17" fillId="0" borderId="0" xfId="0" applyNumberFormat="1" applyFont="1" applyFill="1" applyAlignment="1">
      <alignment/>
    </xf>
    <xf numFmtId="10" fontId="17" fillId="0" borderId="34" xfId="59" applyNumberFormat="1" applyFont="1" applyFill="1" applyBorder="1" applyAlignment="1" applyProtection="1">
      <alignment horizontal="center"/>
      <protection/>
    </xf>
    <xf numFmtId="0" fontId="17" fillId="36" borderId="0" xfId="0" applyFont="1" applyFill="1" applyAlignment="1">
      <alignment/>
    </xf>
    <xf numFmtId="10" fontId="17" fillId="36" borderId="0" xfId="0" applyNumberFormat="1" applyFont="1" applyFill="1" applyAlignment="1">
      <alignment/>
    </xf>
    <xf numFmtId="3" fontId="18" fillId="0" borderId="0" xfId="0" applyNumberFormat="1" applyFont="1" applyFill="1" applyBorder="1" applyAlignment="1">
      <alignment vertical="center" wrapText="1"/>
    </xf>
    <xf numFmtId="3" fontId="25" fillId="0" borderId="0" xfId="0" applyNumberFormat="1" applyFont="1" applyAlignment="1">
      <alignment/>
    </xf>
    <xf numFmtId="3" fontId="22" fillId="0" borderId="0" xfId="59" applyNumberFormat="1" applyFont="1" applyFill="1" applyBorder="1" applyAlignment="1" applyProtection="1">
      <alignment/>
      <protection/>
    </xf>
    <xf numFmtId="164" fontId="17" fillId="36" borderId="0" xfId="0" applyNumberFormat="1" applyFont="1" applyFill="1" applyAlignment="1">
      <alignment/>
    </xf>
    <xf numFmtId="3" fontId="17" fillId="0" borderId="35" xfId="0" applyNumberFormat="1" applyFont="1" applyFill="1" applyBorder="1" applyAlignment="1">
      <alignment/>
    </xf>
    <xf numFmtId="166" fontId="17" fillId="0" borderId="36" xfId="52" applyNumberFormat="1" applyFont="1" applyFill="1" applyBorder="1" applyAlignment="1" applyProtection="1">
      <alignment horizontal="right"/>
      <protection/>
    </xf>
    <xf numFmtId="166" fontId="17" fillId="0" borderId="37" xfId="52" applyNumberFormat="1" applyFont="1" applyFill="1" applyBorder="1" applyAlignment="1" applyProtection="1">
      <alignment horizontal="right"/>
      <protection/>
    </xf>
    <xf numFmtId="166" fontId="20" fillId="35" borderId="38" xfId="0" applyNumberFormat="1" applyFont="1" applyFill="1" applyBorder="1" applyAlignment="1">
      <alignment horizontal="right"/>
    </xf>
    <xf numFmtId="166" fontId="8" fillId="34" borderId="0" xfId="0" applyNumberFormat="1" applyFont="1" applyFill="1" applyBorder="1" applyAlignment="1">
      <alignment/>
    </xf>
    <xf numFmtId="164" fontId="69" fillId="36" borderId="0" xfId="0" applyNumberFormat="1" applyFont="1" applyFill="1" applyAlignment="1">
      <alignment/>
    </xf>
    <xf numFmtId="164" fontId="70" fillId="37" borderId="0" xfId="0" applyNumberFormat="1" applyFont="1" applyFill="1" applyAlignment="1">
      <alignment/>
    </xf>
    <xf numFmtId="0" fontId="69" fillId="36" borderId="0" xfId="0" applyFont="1" applyFill="1" applyAlignment="1">
      <alignment/>
    </xf>
    <xf numFmtId="0" fontId="71" fillId="36" borderId="0" xfId="0" applyFont="1" applyFill="1" applyAlignment="1">
      <alignment/>
    </xf>
    <xf numFmtId="0" fontId="72" fillId="36" borderId="0" xfId="0" applyFont="1" applyFill="1" applyAlignment="1">
      <alignment/>
    </xf>
    <xf numFmtId="3" fontId="69" fillId="36" borderId="0" xfId="0" applyNumberFormat="1" applyFont="1" applyFill="1" applyAlignment="1">
      <alignment/>
    </xf>
    <xf numFmtId="0" fontId="18" fillId="35" borderId="24" xfId="0" applyFont="1" applyFill="1" applyBorder="1" applyAlignment="1">
      <alignment horizontal="center" vertical="center" wrapText="1"/>
    </xf>
    <xf numFmtId="0" fontId="20" fillId="35" borderId="24" xfId="0" applyFont="1" applyFill="1" applyBorder="1" applyAlignment="1">
      <alignment horizontal="center" vertical="center"/>
    </xf>
    <xf numFmtId="0" fontId="20" fillId="35" borderId="39" xfId="0" applyFont="1" applyFill="1" applyBorder="1" applyAlignment="1">
      <alignment horizontal="center" vertical="center"/>
    </xf>
    <xf numFmtId="0" fontId="28" fillId="0" borderId="40" xfId="0" applyFont="1" applyFill="1" applyBorder="1" applyAlignment="1">
      <alignment horizontal="center" vertical="center"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Comma 3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Excel Built-in Normal" xfId="47"/>
    <cellStyle name="Hyperlink" xfId="48"/>
    <cellStyle name="Followed Hyperlink" xfId="49"/>
    <cellStyle name="Hyperlink 2" xfId="50"/>
    <cellStyle name="Incorrecto" xfId="51"/>
    <cellStyle name="Comma" xfId="52"/>
    <cellStyle name="Comma [0]" xfId="53"/>
    <cellStyle name="Currency" xfId="54"/>
    <cellStyle name="Currency [0]" xfId="55"/>
    <cellStyle name="Neutral" xfId="56"/>
    <cellStyle name="Normal 4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476250</xdr:colOff>
      <xdr:row>6</xdr:row>
      <xdr:rowOff>76200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3434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</xdr:col>
      <xdr:colOff>2771775</xdr:colOff>
      <xdr:row>2</xdr:row>
      <xdr:rowOff>66675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0"/>
          <a:ext cx="27717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io.com.py/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97"/>
  <sheetViews>
    <sheetView showGridLines="0" tabSelected="1" zoomScalePageLayoutView="0" workbookViewId="0" topLeftCell="A65">
      <selection activeCell="J10" sqref="J10"/>
    </sheetView>
  </sheetViews>
  <sheetFormatPr defaultColWidth="11.421875" defaultRowHeight="12.75"/>
  <cols>
    <col min="1" max="1" width="7.421875" style="1" customWidth="1"/>
    <col min="2" max="2" width="29.7109375" style="1" customWidth="1"/>
    <col min="3" max="3" width="19.57421875" style="1" customWidth="1"/>
    <col min="4" max="4" width="1.28515625" style="1" customWidth="1"/>
    <col min="5" max="5" width="30.140625" style="1" customWidth="1"/>
    <col min="6" max="6" width="14.140625" style="1" customWidth="1"/>
    <col min="7" max="7" width="19.57421875" style="1" customWidth="1"/>
    <col min="8" max="8" width="14.421875" style="1" customWidth="1"/>
    <col min="9" max="9" width="17.28125" style="1" customWidth="1"/>
    <col min="10" max="16384" width="11.421875" style="1" customWidth="1"/>
  </cols>
  <sheetData>
    <row r="1" ht="12.75"/>
    <row r="2" ht="12.75">
      <c r="F2" s="2"/>
    </row>
    <row r="3" spans="2:6" ht="12.75">
      <c r="B3"/>
      <c r="F3" s="2"/>
    </row>
    <row r="4" spans="2:8" s="2" customFormat="1" ht="12.75">
      <c r="B4" s="1"/>
      <c r="C4" s="4"/>
      <c r="D4" s="1"/>
      <c r="E4" s="1"/>
      <c r="F4" s="1"/>
      <c r="G4" s="1"/>
      <c r="H4" s="2" t="s">
        <v>3</v>
      </c>
    </row>
    <row r="5" spans="2:7" s="2" customFormat="1" ht="12.75">
      <c r="B5"/>
      <c r="C5" s="1"/>
      <c r="D5" s="1"/>
      <c r="E5" s="1"/>
      <c r="F5" s="2" t="s">
        <v>0</v>
      </c>
      <c r="G5" s="1"/>
    </row>
    <row r="6" spans="2:7" s="2" customFormat="1" ht="12.75">
      <c r="B6" s="1"/>
      <c r="C6" s="1"/>
      <c r="D6" s="1"/>
      <c r="E6" s="1"/>
      <c r="F6" s="2" t="s">
        <v>1</v>
      </c>
      <c r="G6" s="1"/>
    </row>
    <row r="7" spans="2:8" s="2" customFormat="1" ht="12.75">
      <c r="B7" s="1"/>
      <c r="C7" s="1"/>
      <c r="D7" s="1"/>
      <c r="E7" s="1"/>
      <c r="F7" s="3" t="s">
        <v>2</v>
      </c>
      <c r="G7" s="1"/>
      <c r="H7" s="8" t="s">
        <v>3</v>
      </c>
    </row>
    <row r="8" spans="2:8" s="2" customFormat="1" ht="12.75">
      <c r="B8" s="1"/>
      <c r="C8" s="4"/>
      <c r="D8" s="1"/>
      <c r="E8" s="1"/>
      <c r="F8" s="1"/>
      <c r="G8" s="1"/>
      <c r="H8" s="8"/>
    </row>
    <row r="9" spans="2:8" s="2" customFormat="1" ht="18.75">
      <c r="B9" s="6"/>
      <c r="C9" s="5"/>
      <c r="D9" s="7" t="s">
        <v>75</v>
      </c>
      <c r="E9" s="5"/>
      <c r="F9" s="5"/>
      <c r="G9" s="5"/>
      <c r="H9" s="2" t="s">
        <v>3</v>
      </c>
    </row>
    <row r="10" spans="3:8" s="2" customFormat="1" ht="12.75">
      <c r="C10" s="8" t="s">
        <v>3</v>
      </c>
      <c r="H10" s="8" t="s">
        <v>3</v>
      </c>
    </row>
    <row r="11" spans="2:7" s="2" customFormat="1" ht="12.75">
      <c r="B11" s="9" t="s">
        <v>4</v>
      </c>
      <c r="C11" s="10"/>
      <c r="D11" s="11"/>
      <c r="E11" s="9" t="s">
        <v>5</v>
      </c>
      <c r="F11" s="12"/>
      <c r="G11" s="10" t="s">
        <v>6</v>
      </c>
    </row>
    <row r="12" spans="2:7" s="2" customFormat="1" ht="12.75">
      <c r="B12" s="13" t="s">
        <v>7</v>
      </c>
      <c r="C12" s="14">
        <v>477498988614</v>
      </c>
      <c r="D12" s="15"/>
      <c r="E12" s="13" t="s">
        <v>8</v>
      </c>
      <c r="F12" s="16"/>
      <c r="G12" s="14">
        <f>+F13+F14</f>
        <v>731035372306</v>
      </c>
    </row>
    <row r="13" spans="2:9" s="2" customFormat="1" ht="12.75">
      <c r="B13" s="17" t="s">
        <v>9</v>
      </c>
      <c r="C13" s="18">
        <v>84013767547</v>
      </c>
      <c r="D13" s="15"/>
      <c r="E13" s="17" t="s">
        <v>10</v>
      </c>
      <c r="F13" s="19">
        <v>3523481145</v>
      </c>
      <c r="G13" s="18"/>
      <c r="I13" s="22"/>
    </row>
    <row r="14" spans="2:9" s="2" customFormat="1" ht="12.75">
      <c r="B14" s="17" t="s">
        <v>11</v>
      </c>
      <c r="C14" s="18">
        <v>451959461548</v>
      </c>
      <c r="D14" s="15"/>
      <c r="E14" s="17" t="s">
        <v>12</v>
      </c>
      <c r="F14" s="20">
        <f>731035372306-3523481145</f>
        <v>727511891161</v>
      </c>
      <c r="G14" s="18"/>
      <c r="H14" s="8" t="s">
        <v>3</v>
      </c>
      <c r="I14" s="8"/>
    </row>
    <row r="15" spans="2:8" s="2" customFormat="1" ht="12.75">
      <c r="B15" s="17" t="s">
        <v>13</v>
      </c>
      <c r="C15" s="18">
        <v>2019297546096</v>
      </c>
      <c r="D15" s="15"/>
      <c r="E15" s="17" t="s">
        <v>14</v>
      </c>
      <c r="F15" s="21"/>
      <c r="G15" s="18">
        <v>2650101027672</v>
      </c>
      <c r="H15" s="8"/>
    </row>
    <row r="16" spans="2:8" s="2" customFormat="1" ht="12.75">
      <c r="B16" s="17" t="s">
        <v>15</v>
      </c>
      <c r="C16" s="18">
        <v>252974910905</v>
      </c>
      <c r="D16" s="15"/>
      <c r="E16" s="17" t="s">
        <v>16</v>
      </c>
      <c r="F16" s="20"/>
      <c r="G16" s="18">
        <v>61142859430</v>
      </c>
      <c r="H16" s="8"/>
    </row>
    <row r="17" spans="2:8" s="2" customFormat="1" ht="12.75">
      <c r="B17" s="17" t="s">
        <v>17</v>
      </c>
      <c r="C17" s="18">
        <v>81257602659</v>
      </c>
      <c r="D17" s="15"/>
      <c r="E17" s="17" t="s">
        <v>18</v>
      </c>
      <c r="F17" s="20"/>
      <c r="G17" s="18">
        <v>18612208552</v>
      </c>
      <c r="H17" s="8"/>
    </row>
    <row r="18" spans="2:8" s="2" customFormat="1" ht="12.75">
      <c r="B18" s="17" t="s">
        <v>19</v>
      </c>
      <c r="C18" s="18">
        <v>472404961183</v>
      </c>
      <c r="D18" s="15"/>
      <c r="E18" s="17"/>
      <c r="F18" s="23"/>
      <c r="G18" s="24"/>
      <c r="H18" s="8"/>
    </row>
    <row r="19" spans="2:8" s="2" customFormat="1" ht="12.75">
      <c r="B19" s="17" t="s">
        <v>20</v>
      </c>
      <c r="C19" s="18">
        <v>15236902707</v>
      </c>
      <c r="D19" s="15"/>
      <c r="E19" s="17" t="s">
        <v>3</v>
      </c>
      <c r="F19" s="23"/>
      <c r="G19" s="24" t="s">
        <v>3</v>
      </c>
      <c r="H19" s="8"/>
    </row>
    <row r="20" spans="2:8" s="2" customFormat="1" ht="12.75">
      <c r="B20" s="17" t="s">
        <v>21</v>
      </c>
      <c r="C20" s="18">
        <v>36534326536</v>
      </c>
      <c r="D20" s="15"/>
      <c r="E20" s="9" t="s">
        <v>22</v>
      </c>
      <c r="F20" s="25"/>
      <c r="G20" s="26">
        <f>SUM(G12:G19)</f>
        <v>3460891467960</v>
      </c>
      <c r="H20" s="38"/>
    </row>
    <row r="21" spans="2:8" s="2" customFormat="1" ht="12.75">
      <c r="B21" s="27"/>
      <c r="C21" s="28"/>
      <c r="D21" s="29"/>
      <c r="E21" s="30" t="s">
        <v>23</v>
      </c>
      <c r="F21" s="31" t="s">
        <v>3</v>
      </c>
      <c r="G21" s="32" t="s">
        <v>6</v>
      </c>
      <c r="H21" s="8"/>
    </row>
    <row r="22" spans="2:8" s="2" customFormat="1" ht="12.75">
      <c r="B22" s="33" t="s">
        <v>3</v>
      </c>
      <c r="C22" s="18" t="s">
        <v>3</v>
      </c>
      <c r="D22" s="15"/>
      <c r="E22" s="34" t="s">
        <v>24</v>
      </c>
      <c r="F22" s="16" t="s">
        <v>3</v>
      </c>
      <c r="G22" s="35">
        <f>+F23+F24</f>
        <v>370744700000</v>
      </c>
      <c r="H22" s="8"/>
    </row>
    <row r="23" spans="2:8" s="2" customFormat="1" ht="12" customHeight="1">
      <c r="B23" s="33"/>
      <c r="C23" s="18"/>
      <c r="D23" s="15"/>
      <c r="E23" s="36" t="s">
        <v>25</v>
      </c>
      <c r="F23" s="19">
        <v>358644700000</v>
      </c>
      <c r="G23" s="37"/>
      <c r="H23" s="8" t="s">
        <v>3</v>
      </c>
    </row>
    <row r="24" spans="2:9" s="2" customFormat="1" ht="12.75">
      <c r="B24" s="33"/>
      <c r="C24" s="18"/>
      <c r="D24" s="15"/>
      <c r="E24" s="36" t="s">
        <v>26</v>
      </c>
      <c r="F24" s="19">
        <v>12100000000</v>
      </c>
      <c r="G24" s="37"/>
      <c r="H24" s="112" t="s">
        <v>3</v>
      </c>
      <c r="I24" s="113">
        <f>+C24-G24</f>
        <v>0</v>
      </c>
    </row>
    <row r="25" spans="2:9" s="2" customFormat="1" ht="12.75">
      <c r="B25" s="33"/>
      <c r="C25" s="18"/>
      <c r="D25" s="15"/>
      <c r="E25" s="36" t="s">
        <v>27</v>
      </c>
      <c r="F25" s="19">
        <v>0</v>
      </c>
      <c r="G25" s="37"/>
      <c r="H25" s="114"/>
      <c r="I25" s="114"/>
    </row>
    <row r="26" spans="2:9" s="2" customFormat="1" ht="12.75">
      <c r="B26" s="33"/>
      <c r="C26" s="18"/>
      <c r="D26" s="15"/>
      <c r="E26" s="17" t="s">
        <v>28</v>
      </c>
      <c r="F26" s="19"/>
      <c r="G26" s="37">
        <v>1684672974</v>
      </c>
      <c r="H26" s="114">
        <f>C24-G24</f>
        <v>0</v>
      </c>
      <c r="I26" s="114"/>
    </row>
    <row r="27" spans="2:9" s="2" customFormat="1" ht="12.75">
      <c r="B27" s="33"/>
      <c r="C27" s="18"/>
      <c r="D27" s="15"/>
      <c r="E27" s="17" t="s">
        <v>29</v>
      </c>
      <c r="F27" s="19"/>
      <c r="G27" s="37">
        <v>17139477324</v>
      </c>
      <c r="H27" s="114"/>
      <c r="I27" s="114"/>
    </row>
    <row r="28" spans="2:9" s="2" customFormat="1" ht="15" customHeight="1">
      <c r="B28" s="33"/>
      <c r="C28" s="18"/>
      <c r="D28" s="15"/>
      <c r="E28" s="17" t="s">
        <v>30</v>
      </c>
      <c r="F28" s="19"/>
      <c r="G28" s="37">
        <v>10260963440</v>
      </c>
      <c r="H28" s="115"/>
      <c r="I28" s="114"/>
    </row>
    <row r="29" spans="2:9" s="2" customFormat="1" ht="13.5" customHeight="1">
      <c r="B29" s="33"/>
      <c r="C29" s="18"/>
      <c r="D29" s="15"/>
      <c r="E29" s="17" t="s">
        <v>31</v>
      </c>
      <c r="F29" s="19"/>
      <c r="G29" s="18">
        <v>0</v>
      </c>
      <c r="H29" s="114"/>
      <c r="I29" s="114"/>
    </row>
    <row r="30" spans="2:9" s="2" customFormat="1" ht="14.25" customHeight="1">
      <c r="B30" s="33"/>
      <c r="C30" s="18"/>
      <c r="D30" s="15"/>
      <c r="E30" s="17" t="s">
        <v>32</v>
      </c>
      <c r="F30" s="19"/>
      <c r="G30" s="18">
        <v>30457186097</v>
      </c>
      <c r="H30" s="116"/>
      <c r="I30" s="114"/>
    </row>
    <row r="31" spans="2:9" s="2" customFormat="1" ht="13.5" thickBot="1">
      <c r="B31" s="39"/>
      <c r="C31" s="18"/>
      <c r="D31" s="15"/>
      <c r="E31" s="17" t="s">
        <v>33</v>
      </c>
      <c r="F31" s="40"/>
      <c r="G31" s="41">
        <f>SUM(G22:G30)</f>
        <v>430286999835</v>
      </c>
      <c r="H31" s="114"/>
      <c r="I31" s="114"/>
    </row>
    <row r="32" spans="2:9" s="2" customFormat="1" ht="13.5" thickBot="1">
      <c r="B32" s="42" t="s">
        <v>34</v>
      </c>
      <c r="C32" s="43">
        <f>SUM(C12:C31)</f>
        <v>3891178467795</v>
      </c>
      <c r="D32" s="44"/>
      <c r="E32" s="42" t="s">
        <v>35</v>
      </c>
      <c r="F32" s="45"/>
      <c r="G32" s="43">
        <f>G31+G20</f>
        <v>3891178467795</v>
      </c>
      <c r="H32" s="117">
        <f>G32-C32</f>
        <v>0</v>
      </c>
      <c r="I32" s="114"/>
    </row>
    <row r="33" spans="2:7" s="2" customFormat="1" ht="13.5" thickBot="1">
      <c r="B33" s="47"/>
      <c r="E33" s="48" t="s">
        <v>3</v>
      </c>
      <c r="F33" s="49"/>
      <c r="G33" s="50"/>
    </row>
    <row r="34" spans="2:7" s="2" customFormat="1" ht="13.5" thickBot="1">
      <c r="B34" s="47"/>
      <c r="C34" s="51" t="s">
        <v>36</v>
      </c>
      <c r="D34" s="52"/>
      <c r="E34" s="53">
        <v>64257378378</v>
      </c>
      <c r="F34" s="38"/>
      <c r="G34" s="48" t="s">
        <v>3</v>
      </c>
    </row>
    <row r="35" spans="2:7" s="2" customFormat="1" ht="18.75" thickBot="1">
      <c r="B35" s="47"/>
      <c r="C35" s="51" t="s">
        <v>37</v>
      </c>
      <c r="D35" s="52"/>
      <c r="E35" s="53">
        <v>5925721864916</v>
      </c>
      <c r="F35" s="38"/>
      <c r="G35" s="46"/>
    </row>
    <row r="36" spans="2:7" s="2" customFormat="1" ht="18">
      <c r="B36" s="54"/>
      <c r="C36" s="54"/>
      <c r="D36" s="7" t="s">
        <v>76</v>
      </c>
      <c r="E36" s="55"/>
      <c r="F36" s="54"/>
      <c r="G36" s="46"/>
    </row>
    <row r="37" spans="2:6" s="2" customFormat="1" ht="12.75">
      <c r="B37" s="47"/>
      <c r="E37" s="47"/>
      <c r="F37" s="47"/>
    </row>
    <row r="38" spans="2:7" s="2" customFormat="1" ht="12.75">
      <c r="B38" s="56" t="s">
        <v>38</v>
      </c>
      <c r="C38" s="57" t="s">
        <v>6</v>
      </c>
      <c r="D38" s="58"/>
      <c r="E38" s="59" t="s">
        <v>39</v>
      </c>
      <c r="F38" s="60"/>
      <c r="G38" s="61" t="s">
        <v>6</v>
      </c>
    </row>
    <row r="39" spans="2:7" s="2" customFormat="1" ht="12.75">
      <c r="B39" s="13" t="s">
        <v>40</v>
      </c>
      <c r="C39" s="62">
        <v>33314982889</v>
      </c>
      <c r="D39" s="15"/>
      <c r="E39" s="13" t="s">
        <v>41</v>
      </c>
      <c r="F39" s="63"/>
      <c r="G39" s="62">
        <v>27719638660</v>
      </c>
    </row>
    <row r="40" spans="2:9" ht="12.75">
      <c r="B40" s="17" t="s">
        <v>42</v>
      </c>
      <c r="C40" s="64">
        <v>85852252706</v>
      </c>
      <c r="D40" s="15"/>
      <c r="E40" s="17" t="s">
        <v>43</v>
      </c>
      <c r="F40" s="48"/>
      <c r="G40" s="64">
        <v>145753267813</v>
      </c>
      <c r="H40" s="1" t="s">
        <v>3</v>
      </c>
      <c r="I40" s="65"/>
    </row>
    <row r="41" spans="2:9" ht="12.75">
      <c r="B41" s="17" t="s">
        <v>44</v>
      </c>
      <c r="C41" s="64">
        <v>1098241808261</v>
      </c>
      <c r="D41" s="15"/>
      <c r="E41" s="17" t="s">
        <v>45</v>
      </c>
      <c r="F41" s="48"/>
      <c r="G41" s="64">
        <v>9277607704</v>
      </c>
      <c r="I41"/>
    </row>
    <row r="42" spans="2:7" ht="12.75">
      <c r="B42" s="17" t="s">
        <v>46</v>
      </c>
      <c r="C42" s="64">
        <v>98515330143</v>
      </c>
      <c r="D42" s="15"/>
      <c r="E42" s="17" t="s">
        <v>47</v>
      </c>
      <c r="F42" s="48"/>
      <c r="G42" s="64">
        <v>1098975288388</v>
      </c>
    </row>
    <row r="43" spans="2:7" ht="12.75">
      <c r="B43" s="17" t="s">
        <v>48</v>
      </c>
      <c r="C43" s="64">
        <v>3579289751</v>
      </c>
      <c r="D43" s="15"/>
      <c r="E43" s="17" t="s">
        <v>49</v>
      </c>
      <c r="F43" s="50"/>
      <c r="G43" s="64">
        <v>2904458636</v>
      </c>
    </row>
    <row r="44" spans="2:7" ht="15" customHeight="1">
      <c r="B44" s="17" t="s">
        <v>50</v>
      </c>
      <c r="C44" s="64">
        <v>599694109886</v>
      </c>
      <c r="D44" s="15"/>
      <c r="E44" s="17" t="s">
        <v>51</v>
      </c>
      <c r="F44" s="50"/>
      <c r="G44" s="64">
        <v>96936813429</v>
      </c>
    </row>
    <row r="45" spans="2:7" ht="12.75">
      <c r="B45" s="17" t="s">
        <v>72</v>
      </c>
      <c r="C45" s="64">
        <v>2419826035</v>
      </c>
      <c r="D45" s="15"/>
      <c r="E45" s="17" t="s">
        <v>52</v>
      </c>
      <c r="F45" s="48"/>
      <c r="G45" s="64">
        <v>19797603460</v>
      </c>
    </row>
    <row r="46" spans="2:7" ht="12.75">
      <c r="B46" s="17" t="s">
        <v>32</v>
      </c>
      <c r="C46" s="64">
        <f>G30</f>
        <v>30457186097</v>
      </c>
      <c r="D46" s="15"/>
      <c r="E46" s="17" t="s">
        <v>53</v>
      </c>
      <c r="F46" s="48"/>
      <c r="G46" s="64">
        <v>526775499869</v>
      </c>
    </row>
    <row r="47" spans="2:7" ht="13.5" thickBot="1">
      <c r="B47" s="66"/>
      <c r="C47" s="67"/>
      <c r="D47" s="15"/>
      <c r="E47" s="66" t="s">
        <v>54</v>
      </c>
      <c r="F47" s="48"/>
      <c r="G47" s="67">
        <v>23934607809</v>
      </c>
    </row>
    <row r="48" spans="2:8" ht="13.5" thickBot="1">
      <c r="B48" s="42" t="s">
        <v>55</v>
      </c>
      <c r="C48" s="53">
        <f>SUM(C39:C47)</f>
        <v>1952074785768</v>
      </c>
      <c r="D48" s="44"/>
      <c r="E48" s="42" t="s">
        <v>56</v>
      </c>
      <c r="F48" s="68"/>
      <c r="G48" s="53">
        <f>SUM(G39:G47)</f>
        <v>1952074785768</v>
      </c>
      <c r="H48" s="65">
        <f>G48-C48</f>
        <v>0</v>
      </c>
    </row>
    <row r="50" ht="12.75">
      <c r="G50" s="111"/>
    </row>
    <row r="64" ht="12.75">
      <c r="C64"/>
    </row>
    <row r="94" spans="5:6" ht="12.75">
      <c r="E94" s="69"/>
      <c r="F94" s="69"/>
    </row>
    <row r="95" spans="5:6" ht="12.75">
      <c r="E95" s="69"/>
      <c r="F95" s="69"/>
    </row>
    <row r="96" ht="12.75">
      <c r="B96" s="69"/>
    </row>
    <row r="97" ht="12.75">
      <c r="B97" s="69"/>
    </row>
  </sheetData>
  <sheetProtection selectLockedCells="1" selectUnlockedCells="1"/>
  <hyperlinks>
    <hyperlink ref="F7" r:id="rId1" display="www.rio.com.py"/>
  </hyperlinks>
  <printOptions/>
  <pageMargins left="1.7319444444444445" right="0.7479166666666667" top="0.11805555555555555" bottom="0.19652777777777777" header="0.5118055555555555" footer="0.5118055555555555"/>
  <pageSetup fitToHeight="1" fitToWidth="1" horizontalDpi="300" verticalDpi="300" orientation="landscape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4:K23"/>
  <sheetViews>
    <sheetView showGridLines="0" zoomScalePageLayoutView="0" workbookViewId="0" topLeftCell="A2">
      <selection activeCell="F20" sqref="F20"/>
    </sheetView>
  </sheetViews>
  <sheetFormatPr defaultColWidth="11.421875" defaultRowHeight="12.75"/>
  <cols>
    <col min="1" max="1" width="6.421875" style="70" customWidth="1"/>
    <col min="2" max="2" width="44.57421875" style="70" customWidth="1"/>
    <col min="3" max="4" width="18.8515625" style="70" customWidth="1"/>
    <col min="5" max="5" width="14.8515625" style="70" customWidth="1"/>
    <col min="6" max="6" width="18.8515625" style="70" customWidth="1"/>
    <col min="7" max="7" width="15.57421875" style="98" hidden="1" customWidth="1"/>
    <col min="8" max="8" width="12.28125" style="70" hidden="1" customWidth="1"/>
    <col min="9" max="9" width="10.28125" style="70" hidden="1" customWidth="1"/>
    <col min="10" max="10" width="15.57421875" style="70" customWidth="1"/>
    <col min="11" max="11" width="18.00390625" style="70" customWidth="1"/>
    <col min="12" max="16384" width="11.421875" style="70" customWidth="1"/>
  </cols>
  <sheetData>
    <row r="1" ht="12.75"/>
    <row r="2" ht="12.75"/>
    <row r="3" ht="13.5" thickBot="1"/>
    <row r="4" spans="2:9" ht="30.75" customHeight="1" thickBot="1">
      <c r="B4" s="118" t="s">
        <v>77</v>
      </c>
      <c r="C4" s="118"/>
      <c r="D4" s="118"/>
      <c r="E4" s="118"/>
      <c r="F4" s="118"/>
      <c r="G4" s="103"/>
      <c r="H4" s="71"/>
      <c r="I4" s="71"/>
    </row>
    <row r="5" spans="2:6" ht="12.75" customHeight="1" thickBot="1">
      <c r="B5" s="119" t="s">
        <v>57</v>
      </c>
      <c r="C5" s="119" t="s">
        <v>58</v>
      </c>
      <c r="D5" s="119" t="s">
        <v>59</v>
      </c>
      <c r="E5" s="119"/>
      <c r="F5" s="119" t="s">
        <v>78</v>
      </c>
    </row>
    <row r="6" spans="2:6" ht="21" customHeight="1" thickBot="1">
      <c r="B6" s="119"/>
      <c r="C6" s="120"/>
      <c r="D6" s="72" t="s">
        <v>60</v>
      </c>
      <c r="E6" s="72" t="s">
        <v>61</v>
      </c>
      <c r="F6" s="119"/>
    </row>
    <row r="7" spans="2:11" ht="12.75">
      <c r="B7" s="73" t="s">
        <v>25</v>
      </c>
      <c r="C7" s="107">
        <v>348606600000</v>
      </c>
      <c r="D7" s="75">
        <v>10038100000</v>
      </c>
      <c r="E7" s="74">
        <v>0</v>
      </c>
      <c r="F7" s="75">
        <f aca="true" t="shared" si="0" ref="F7:F14">+C7+D7-E7</f>
        <v>358644700000</v>
      </c>
      <c r="H7" s="99">
        <f>F7-G7</f>
        <v>358644700000</v>
      </c>
      <c r="K7" s="99"/>
    </row>
    <row r="8" spans="2:6" ht="12.75">
      <c r="B8" s="76" t="s">
        <v>62</v>
      </c>
      <c r="C8" s="108">
        <v>12100000000</v>
      </c>
      <c r="D8" s="78"/>
      <c r="E8" s="77">
        <v>0</v>
      </c>
      <c r="F8" s="78">
        <f t="shared" si="0"/>
        <v>12100000000</v>
      </c>
    </row>
    <row r="9" spans="1:6" ht="12.75">
      <c r="A9"/>
      <c r="B9" s="76" t="s">
        <v>63</v>
      </c>
      <c r="C9" s="108">
        <v>0</v>
      </c>
      <c r="D9" s="78">
        <v>0</v>
      </c>
      <c r="E9" s="77">
        <v>0</v>
      </c>
      <c r="F9" s="78">
        <f t="shared" si="0"/>
        <v>0</v>
      </c>
    </row>
    <row r="10" spans="2:6" ht="12.75">
      <c r="B10" s="76" t="s">
        <v>64</v>
      </c>
      <c r="C10" s="108">
        <v>0</v>
      </c>
      <c r="D10" s="78">
        <v>0</v>
      </c>
      <c r="E10" s="77">
        <v>0</v>
      </c>
      <c r="F10" s="78">
        <f t="shared" si="0"/>
        <v>0</v>
      </c>
    </row>
    <row r="11" spans="2:11" ht="12.75">
      <c r="B11" s="76" t="s">
        <v>65</v>
      </c>
      <c r="C11" s="108">
        <f>7615963826+10782086327</f>
        <v>18398050153</v>
      </c>
      <c r="D11" s="78">
        <v>10687063584</v>
      </c>
      <c r="E11" s="77">
        <v>0</v>
      </c>
      <c r="F11" s="78">
        <f t="shared" si="0"/>
        <v>29085113737</v>
      </c>
      <c r="G11" s="98">
        <f>F7+F8+F10+F11+F12+F13</f>
        <v>399829813737</v>
      </c>
      <c r="K11" s="99"/>
    </row>
    <row r="12" spans="2:6" ht="12.75">
      <c r="B12" s="76" t="s">
        <v>66</v>
      </c>
      <c r="C12" s="108">
        <v>0</v>
      </c>
      <c r="D12" s="78">
        <v>0</v>
      </c>
      <c r="E12" s="77">
        <v>0</v>
      </c>
      <c r="F12" s="78">
        <f t="shared" si="0"/>
        <v>0</v>
      </c>
    </row>
    <row r="13" spans="2:8" ht="12.75">
      <c r="B13" s="76" t="s">
        <v>67</v>
      </c>
      <c r="C13" s="108">
        <v>0</v>
      </c>
      <c r="D13" s="78">
        <v>0</v>
      </c>
      <c r="E13" s="77">
        <v>0</v>
      </c>
      <c r="F13" s="78">
        <f t="shared" si="0"/>
        <v>0</v>
      </c>
      <c r="G13" s="98" t="s">
        <v>3</v>
      </c>
      <c r="H13" s="106" t="e">
        <f>G9+G10+#REF!+G11</f>
        <v>#REF!</v>
      </c>
    </row>
    <row r="14" spans="2:8" ht="13.5" thickBot="1">
      <c r="B14" s="79" t="s">
        <v>68</v>
      </c>
      <c r="C14" s="109">
        <f>16396611997+4329672587</f>
        <v>20726284584</v>
      </c>
      <c r="D14" s="80">
        <v>30457186098</v>
      </c>
      <c r="E14" s="78">
        <f>C14</f>
        <v>20726284584</v>
      </c>
      <c r="F14" s="80">
        <f t="shared" si="0"/>
        <v>30457186098</v>
      </c>
      <c r="G14" s="98">
        <f>F14+2527782329</f>
        <v>32984968427</v>
      </c>
      <c r="H14" s="106">
        <f>H18+G14</f>
        <v>32984968427</v>
      </c>
    </row>
    <row r="15" spans="2:9" ht="13.5" thickBot="1">
      <c r="B15" s="81" t="s">
        <v>69</v>
      </c>
      <c r="C15" s="110">
        <f>SUM(C7:C14)</f>
        <v>399830934737</v>
      </c>
      <c r="D15" s="83">
        <f>SUM(D7:D14)</f>
        <v>51182349682</v>
      </c>
      <c r="E15" s="82">
        <f>SUM(E7:E14)</f>
        <v>20726284584</v>
      </c>
      <c r="F15" s="84">
        <f>SUM(F7:F14)</f>
        <v>430286999835</v>
      </c>
      <c r="G15" s="85">
        <v>2392993185</v>
      </c>
      <c r="H15" s="101" t="e">
        <f>H14/H13</f>
        <v>#REF!</v>
      </c>
      <c r="I15" s="70" t="s">
        <v>70</v>
      </c>
    </row>
    <row r="16" spans="2:8" ht="12.75">
      <c r="B16" s="86"/>
      <c r="C16" s="87"/>
      <c r="D16" s="87"/>
      <c r="E16" s="87" t="s">
        <v>3</v>
      </c>
      <c r="F16" s="87" t="s">
        <v>3</v>
      </c>
      <c r="H16" s="101"/>
    </row>
    <row r="17" spans="2:8" ht="12.75">
      <c r="B17" s="86"/>
      <c r="C17" s="87"/>
      <c r="D17" s="87"/>
      <c r="E17" s="87"/>
      <c r="F17" s="87"/>
      <c r="H17" s="102" t="e">
        <f>H14/H13</f>
        <v>#REF!</v>
      </c>
    </row>
    <row r="18" spans="2:8" ht="12.75">
      <c r="B18" s="86"/>
      <c r="C18" s="88"/>
      <c r="D18" s="87"/>
      <c r="E18" s="87"/>
      <c r="H18" s="102"/>
    </row>
    <row r="19" spans="2:8" ht="12.75">
      <c r="B19" s="89" t="s">
        <v>3</v>
      </c>
      <c r="C19" s="90"/>
      <c r="D19" s="91"/>
      <c r="E19" s="91"/>
      <c r="F19" s="92"/>
      <c r="G19" s="104"/>
      <c r="H19" s="102"/>
    </row>
    <row r="20" spans="4:8" ht="12.75">
      <c r="D20" s="93" t="s">
        <v>3</v>
      </c>
      <c r="E20" s="93"/>
      <c r="H20" s="101"/>
    </row>
    <row r="21" spans="3:8" ht="16.5" thickBot="1">
      <c r="C21" s="94"/>
      <c r="D21" s="94"/>
      <c r="E21" s="94"/>
      <c r="H21" s="101"/>
    </row>
    <row r="22" spans="2:5" ht="12.75" customHeight="1" thickBot="1" thickTop="1">
      <c r="B22" s="121" t="s">
        <v>71</v>
      </c>
      <c r="C22" s="95" t="s">
        <v>58</v>
      </c>
      <c r="D22" s="95" t="s">
        <v>74</v>
      </c>
      <c r="E22" s="95" t="s">
        <v>73</v>
      </c>
    </row>
    <row r="23" spans="2:8" ht="14.25" thickBot="1" thickTop="1">
      <c r="B23" s="121"/>
      <c r="C23" s="100">
        <v>0</v>
      </c>
      <c r="D23" s="100">
        <f>G14/G11</f>
        <v>0.08249752092948438</v>
      </c>
      <c r="E23" s="100">
        <f>D23/9*12</f>
        <v>0.10999669457264584</v>
      </c>
      <c r="F23" s="96"/>
      <c r="G23" s="105"/>
      <c r="H23" s="97" t="e">
        <f>H14/H13</f>
        <v>#REF!</v>
      </c>
    </row>
  </sheetData>
  <sheetProtection selectLockedCells="1" selectUnlockedCells="1"/>
  <mergeCells count="6">
    <mergeCell ref="B4:F4"/>
    <mergeCell ref="B5:B6"/>
    <mergeCell ref="C5:C6"/>
    <mergeCell ref="D5:E5"/>
    <mergeCell ref="F5:F6"/>
    <mergeCell ref="B22:B23"/>
  </mergeCells>
  <printOptions/>
  <pageMargins left="0.7875" right="0.7875" top="1.0527777777777778" bottom="1.0527777777777778" header="0.7875" footer="0.7875"/>
  <pageSetup horizontalDpi="300" verticalDpi="300" orientation="portrait" paperSize="9" r:id="rId2"/>
  <headerFooter alignWithMargins="0">
    <oddHeader>&amp;C&amp;"Times New Roman,Normal"&amp;12&amp;A</oddHeader>
    <oddFooter>&amp;C&amp;"Times New Roman,Normal"&amp;12Página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Lourdes Ramirez</dc:creator>
  <cp:keywords/>
  <dc:description/>
  <cp:lastModifiedBy>lourdes.ramirez</cp:lastModifiedBy>
  <cp:lastPrinted>2019-10-09T17:38:58Z</cp:lastPrinted>
  <dcterms:created xsi:type="dcterms:W3CDTF">2019-07-12T13:19:08Z</dcterms:created>
  <dcterms:modified xsi:type="dcterms:W3CDTF">2021-11-10T10:41:56Z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