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6.xml" ContentType="application/vnd.openxmlformats-officedocument.drawing+xml"/>
  <Override PartName="/xl/drawings/drawing15.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865" activeTab="15"/>
  </bookViews>
  <sheets>
    <sheet name="Portada" sheetId="25" r:id="rId1"/>
    <sheet name="BG" sheetId="17" r:id="rId2"/>
    <sheet name="ER" sheetId="18" r:id="rId3"/>
    <sheet name="VPN" sheetId="19" r:id="rId4"/>
    <sheet name="EFE" sheetId="29" r:id="rId5"/>
    <sheet name="Anexo A" sheetId="11" r:id="rId6"/>
    <sheet name="Anexo B" sheetId="5" r:id="rId7"/>
    <sheet name="Anexo C" sheetId="6" r:id="rId8"/>
    <sheet name="Anexo D" sheetId="7" r:id="rId9"/>
    <sheet name="Anexo E" sheetId="8" r:id="rId10"/>
    <sheet name="Anexo F" sheetId="27" r:id="rId11"/>
    <sheet name="Anexo G" sheetId="10" r:id="rId12"/>
    <sheet name="Anexo H" sheetId="26" r:id="rId13"/>
    <sheet name="Anexo I" sheetId="21" r:id="rId14"/>
    <sheet name="Anexo J" sheetId="22" r:id="rId15"/>
    <sheet name="NC" sheetId="30" r:id="rId16"/>
  </sheets>
  <externalReferences>
    <externalReference r:id="rId17"/>
    <externalReference r:id="rId18"/>
    <externalReference r:id="rId19"/>
    <externalReference r:id="rId20"/>
    <externalReference r:id="rId21"/>
  </externalReferences>
  <definedNames>
    <definedName name="_GoBack" localSheetId="14">'Anexo J'!#REF!</definedName>
    <definedName name="_TPy530231">'[1]#REF'!$A$4</definedName>
    <definedName name="año" localSheetId="4">#REF!</definedName>
    <definedName name="año" localSheetId="2">[2]Datos!#REF!</definedName>
    <definedName name="año" localSheetId="15">#REF!</definedName>
    <definedName name="año">#REF!</definedName>
    <definedName name="año_ant" localSheetId="4">#REF!</definedName>
    <definedName name="año_ant" localSheetId="15">#REF!</definedName>
    <definedName name="año_ant">#REF!</definedName>
    <definedName name="año_ant2" localSheetId="4">#REF!</definedName>
    <definedName name="año_ant2" localSheetId="2">[2]Datos!#REF!</definedName>
    <definedName name="año_ant2" localSheetId="15">#REF!</definedName>
    <definedName name="año_ant2">#REF!</definedName>
    <definedName name="ARA_Threshold" localSheetId="4">[1]Balance!#REF!</definedName>
    <definedName name="ARA_Threshold" localSheetId="2">[1]Balance!#REF!</definedName>
    <definedName name="ARA_Threshold" localSheetId="15">[1]Balance!#REF!</definedName>
    <definedName name="ARA_Threshold">[1]Balance!#REF!</definedName>
    <definedName name="_xlnm.Print_Area" localSheetId="5">'Anexo A'!$A$1:$M$50</definedName>
    <definedName name="_xlnm.Print_Area" localSheetId="6">'Anexo B'!$A$1:$J$32</definedName>
    <definedName name="_xlnm.Print_Area" localSheetId="7">'Anexo C'!$A$1:$M$47</definedName>
    <definedName name="_xlnm.Print_Area" localSheetId="8">'Anexo D'!$A$1:$F$40</definedName>
    <definedName name="_xlnm.Print_Area" localSheetId="9">'Anexo E'!$A$1:$F$37</definedName>
    <definedName name="_xlnm.Print_Area" localSheetId="10">'Anexo F'!$A$1:$F$47</definedName>
    <definedName name="_xlnm.Print_Area" localSheetId="11">'Anexo G'!$A$1:$F$55</definedName>
    <definedName name="_xlnm.Print_Area" localSheetId="12">'Anexo H'!$A$1:$S$39</definedName>
    <definedName name="_xlnm.Print_Area" localSheetId="13">'Anexo I'!$A$1:$F$33</definedName>
    <definedName name="_xlnm.Print_Area" localSheetId="14">'Anexo J'!$A$1:$J$39</definedName>
    <definedName name="_xlnm.Print_Area" localSheetId="1">BG!$A$1:$H$48</definedName>
    <definedName name="_xlnm.Print_Area" localSheetId="4">EFE!$A$1:$D$60</definedName>
    <definedName name="_xlnm.Print_Area" localSheetId="2">ER!$A$1:$D$46</definedName>
    <definedName name="_xlnm.Print_Area" localSheetId="15">NC!$A$1:$G$479</definedName>
    <definedName name="_xlnm.Print_Area" localSheetId="3">VPN!$A$1:$K$33</definedName>
    <definedName name="ARP_Threshold" localSheetId="4">[1]Balance!#REF!</definedName>
    <definedName name="ARP_Threshold" localSheetId="2">[1]Balance!#REF!</definedName>
    <definedName name="ARP_Threshold" localSheetId="15">[1]Balance!#REF!</definedName>
    <definedName name="ARP_Threshold">[1]Balance!#REF!</definedName>
    <definedName name="AS2DocOpenMode" hidden="1">"AS2DocumentEdit"</definedName>
    <definedName name="asas" localSheetId="4">#REF!</definedName>
    <definedName name="asas" localSheetId="2">#REF!</definedName>
    <definedName name="asas" localSheetId="15">#REF!</definedName>
    <definedName name="asas">#REF!</definedName>
    <definedName name="ASASASAS">[3]Datos!$D$15</definedName>
    <definedName name="asasassqwqwqw" localSheetId="4">#REF!</definedName>
    <definedName name="asasassqwqwqw" localSheetId="2">#REF!</definedName>
    <definedName name="asasassqwqwqw" localSheetId="15">#REF!</definedName>
    <definedName name="asasassqwqwqw">#REF!</definedName>
    <definedName name="Comparativo" localSheetId="4">#REF!</definedName>
    <definedName name="Comparativo" localSheetId="15">#REF!</definedName>
    <definedName name="Comparativo">#REF!</definedName>
    <definedName name="Consolidado" localSheetId="4">#REF!</definedName>
    <definedName name="Consolidado" localSheetId="15">#REF!</definedName>
    <definedName name="Consolidado">#REF!</definedName>
    <definedName name="CY_Accounts_Receivable">[1]Balance!$B$8</definedName>
    <definedName name="CY_Cash">[1]Balance!$B$6</definedName>
    <definedName name="CY_Cost_of_Sales">'[1]Estado de Resultados'!$B$7</definedName>
    <definedName name="CY_Current_Liabilities">[1]Balance!$B$23</definedName>
    <definedName name="CY_Gross_Profit">'[1]Estado de Resultados'!$B$9</definedName>
    <definedName name="CY_Interest_Expense">'[1]Estado de Resultados'!$B$18</definedName>
    <definedName name="CY_Inventory">[1]Balance!$B$12</definedName>
    <definedName name="CY_LT_Debt">[1]Balance!$B$24</definedName>
    <definedName name="CY_NET_PROFIT">'[1]Estado de Resultados'!$B$24</definedName>
    <definedName name="CY_Net_Revenue">'[1]Estado de Resultados'!$B$6</definedName>
    <definedName name="CY_Operating_Income">'[1]Estado de Resultados'!$B$16</definedName>
    <definedName name="CY_QUICK_ASSETS">[1]Balance!$B$10</definedName>
    <definedName name="CY_Tangible_Net_Worth">'[1]Estado de Resultados'!$B$31</definedName>
    <definedName name="CY_TOTAL_ASSETS">[1]Balance!$B$21</definedName>
    <definedName name="CY_TOTAL_CURR_ASSETS">[1]Balance!$B$15</definedName>
    <definedName name="CY_TOTAL_DEBT">[1]Balance!$B$27</definedName>
    <definedName name="CY_TOTAL_EQUITY">[1]Balance!$B$33</definedName>
    <definedName name="fe_ant_" localSheetId="4">#REF!</definedName>
    <definedName name="fe_ant_" localSheetId="2">[2]Datos!#REF!</definedName>
    <definedName name="fe_ant_" localSheetId="15">#REF!</definedName>
    <definedName name="fe_ant_">#REF!</definedName>
    <definedName name="fe_ant_2" localSheetId="2">[4]Datos!$E$13</definedName>
    <definedName name="fe_ant_2">[5]Datos!$E$13</definedName>
    <definedName name="fe_ant_ESP" localSheetId="4">#REF!</definedName>
    <definedName name="fe_ant_ESP" localSheetId="2">[2]Datos!#REF!</definedName>
    <definedName name="fe_ant_ESP" localSheetId="15">#REF!</definedName>
    <definedName name="fe_ant_ESP">#REF!</definedName>
    <definedName name="fe_cierre" localSheetId="4">#REF!</definedName>
    <definedName name="fe_cierre" localSheetId="15">#REF!</definedName>
    <definedName name="fe_cierre">#REF!</definedName>
    <definedName name="fe_inf" localSheetId="4">#REF!</definedName>
    <definedName name="fe_inf" localSheetId="2">[2]Datos!$D$9</definedName>
    <definedName name="fe_inf" localSheetId="15">#REF!</definedName>
    <definedName name="fe_inf">#REF!</definedName>
    <definedName name="fe_inf_" localSheetId="4">#REF!</definedName>
    <definedName name="fe_inf_" localSheetId="15">#REF!</definedName>
    <definedName name="fe_inf_">#REF!</definedName>
    <definedName name="HTML_CodePage" hidden="1">1252</definedName>
    <definedName name="HTML_Control" localSheetId="2" hidden="1">{"'TOTAL'!$A$9:$F$798"}</definedName>
    <definedName name="HTML_Control" localSheetId="15" hidden="1">{"'TOTAL'!$A$9:$F$798"}</definedName>
    <definedName name="HTML_Control" localSheetId="3" hidden="1">{"'TOTAL'!$A$9:$F$798"}</definedName>
    <definedName name="HTML_Control" hidden="1">{"'TOTAL'!$A$9:$F$798"}</definedName>
    <definedName name="HTML_Description" hidden="1">""</definedName>
    <definedName name="HTML_Email" hidden="1">""</definedName>
    <definedName name="HTML_Header" hidden="1">"TOTAL"</definedName>
    <definedName name="HTML_LastUpdate" hidden="1">"04/09/2002"</definedName>
    <definedName name="HTML_LineAfter" hidden="1">FALSE</definedName>
    <definedName name="HTML_LineBefore" hidden="1">FALSE</definedName>
    <definedName name="HTML_Name" hidden="1">"PHILIPS DEL PARAGUAY S.A."</definedName>
    <definedName name="HTML_OBDlg2" hidden="1">TRUE</definedName>
    <definedName name="HTML_OBDlg4" hidden="1">TRUE</definedName>
    <definedName name="HTML_OS" hidden="1">0</definedName>
    <definedName name="HTML_PathFile" hidden="1">"C:\My Documents\Excel\Fiscal\Liquidación Año 2001\Inventarios\HTML.htm"</definedName>
    <definedName name="HTML_Title" hidden="1">"PruebaInv"</definedName>
    <definedName name="OLE_LINK31" localSheetId="4">#REF!</definedName>
    <definedName name="OLE_LINK31" localSheetId="2">#REF!</definedName>
    <definedName name="OLE_LINK31" localSheetId="15">#REF!</definedName>
    <definedName name="OLE_LINK31">#REF!</definedName>
    <definedName name="OLE_LINK32" localSheetId="4">#REF!</definedName>
    <definedName name="OLE_LINK32" localSheetId="2">#REF!</definedName>
    <definedName name="OLE_LINK32" localSheetId="15">#REF!</definedName>
    <definedName name="OLE_LINK32">#REF!</definedName>
    <definedName name="OLE_LINK40" localSheetId="15">NC!$I$85</definedName>
    <definedName name="OLE_LINK5" localSheetId="15">NC!#REF!</definedName>
    <definedName name="OLE_LINK62" localSheetId="15">NC!$I$86</definedName>
    <definedName name="PL_Dollar_Threshold" localSheetId="4">#REF!</definedName>
    <definedName name="PL_Dollar_Threshold" localSheetId="15">#REF!</definedName>
    <definedName name="PL_Dollar_Threshold">#REF!</definedName>
    <definedName name="PL_Percent_Threshold" localSheetId="4">#REF!</definedName>
    <definedName name="PL_Percent_Threshold" localSheetId="15">#REF!</definedName>
    <definedName name="PL_Percent_Threshold">#REF!</definedName>
    <definedName name="ppoi" localSheetId="4">#REF!</definedName>
    <definedName name="ppoi" localSheetId="2">#REF!</definedName>
    <definedName name="ppoi" localSheetId="15">#REF!</definedName>
    <definedName name="ppoi">#REF!</definedName>
    <definedName name="PY_Accounts_Receivable">[1]Balance!$C$8</definedName>
    <definedName name="PY_Cash">[1]Balance!$C$6</definedName>
    <definedName name="PY_Cost_of_Sales">'[1]Estado de Resultados'!$C$7</definedName>
    <definedName name="PY_Current_Liabilities">[1]Balance!$C$23</definedName>
    <definedName name="PY_Gross_Profit">'[1]Estado de Resultados'!$C$9</definedName>
    <definedName name="PY_Interest_Expense">'[1]Estado de Resultados'!$C$18</definedName>
    <definedName name="PY_Inventory">[1]Balance!$C$12</definedName>
    <definedName name="PY_LT_Debt">[1]Balance!$C$24</definedName>
    <definedName name="PY_NET_PROFIT">'[1]Estado de Resultados'!$C$24</definedName>
    <definedName name="PY_Net_Revenue">'[1]Estado de Resultados'!$C$6</definedName>
    <definedName name="PY_Operating_Income">'[1]Estado de Resultados'!$C$16</definedName>
    <definedName name="PY_QUICK_ASSETS">[1]Balance!$C$10</definedName>
    <definedName name="PY_Tangible_Net_Worth">'[1]Estado de Resultados'!$C$31</definedName>
    <definedName name="PY_TOTAL_ASSETS">[1]Balance!$C$21</definedName>
    <definedName name="PY_TOTAL_CURR_ASSETS">[1]Balance!$C$15</definedName>
    <definedName name="PY_TOTAL_DEBT">[1]Balance!$C$27</definedName>
    <definedName name="PY_TOTAL_EQUITY">[1]Balance!$C$33</definedName>
    <definedName name="PY2_Accounts_Receivable">[1]Balance!$F$8</definedName>
    <definedName name="PY2_Cash">[1]Balance!$F$6</definedName>
    <definedName name="PY2_Current_Liabilities">[1]Balance!$F$23</definedName>
    <definedName name="PY2_Gross_Profit">'[1]Estado de Resultados'!$F$9</definedName>
    <definedName name="PY2_Interest_Expense">'[1]Estado de Resultados'!$F$18</definedName>
    <definedName name="PY2_Inventory">[1]Balance!$F$12</definedName>
    <definedName name="PY2_LT_Debt">[1]Balance!$F$24</definedName>
    <definedName name="PY2_NET_PROFIT">'[1]Estado de Resultados'!$F$24</definedName>
    <definedName name="PY2_Net_Revenue">'[1]Estado de Resultados'!$F$6</definedName>
    <definedName name="PY2_Operating_Income">'[1]Estado de Resultados'!$F$16</definedName>
    <definedName name="PY2_QUICK_ASSETS">[1]Balance!$F$10</definedName>
    <definedName name="PY2_Tangible_Net_Worth">'[1]Estado de Resultados'!$F$31</definedName>
    <definedName name="PY2_TOTAL_ASSETS">[1]Balance!$F$21</definedName>
    <definedName name="PY2_TOTAL_CURR_ASSETS">[1]Balance!$F$15</definedName>
    <definedName name="PY2_TOTAL_DEBT">[1]Balance!$F$27</definedName>
    <definedName name="PY2_TOTAL_EQUITY">[1]Balance!$F$33</definedName>
    <definedName name="TbPy530057" localSheetId="4">'[1]#REF'!#REF!</definedName>
    <definedName name="TbPy530057" localSheetId="2">'[1]#REF'!#REF!</definedName>
    <definedName name="TbPy530057" localSheetId="15">'[1]#REF'!#REF!</definedName>
    <definedName name="TbPy530057">'[1]#REF'!#REF!</definedName>
    <definedName name="TbPy530159">'[1]#REF'!$A$4</definedName>
    <definedName name="TextRefCopyRangeCount" hidden="1">2</definedName>
  </definedNames>
  <calcPr calcId="144525"/>
</workbook>
</file>

<file path=xl/calcChain.xml><?xml version="1.0" encoding="utf-8"?>
<calcChain xmlns="http://schemas.openxmlformats.org/spreadsheetml/2006/main">
  <c r="E207" i="30" l="1"/>
  <c r="E205" i="30"/>
  <c r="E199" i="30"/>
  <c r="F474" i="30"/>
  <c r="E474" i="30"/>
  <c r="F462" i="30" l="1"/>
  <c r="E462" i="30"/>
  <c r="F449" i="30" l="1"/>
  <c r="E449" i="30"/>
  <c r="F430" i="30"/>
  <c r="E430" i="30"/>
  <c r="F416" i="30"/>
  <c r="F395" i="30"/>
  <c r="E395" i="30"/>
  <c r="F382" i="30"/>
  <c r="E382" i="30"/>
  <c r="F369" i="30"/>
  <c r="E369" i="30"/>
  <c r="F357" i="30"/>
  <c r="E357" i="30"/>
  <c r="F345" i="30"/>
  <c r="E345" i="30"/>
  <c r="F334" i="30"/>
  <c r="E334" i="30"/>
  <c r="F312" i="30"/>
  <c r="E312" i="30"/>
  <c r="F298" i="30"/>
  <c r="E298" i="30"/>
  <c r="F284" i="30"/>
  <c r="E284" i="30"/>
  <c r="F280" i="30"/>
  <c r="E280" i="30"/>
  <c r="F268" i="30"/>
  <c r="E268" i="30"/>
  <c r="F249" i="30"/>
  <c r="E249" i="30"/>
  <c r="F234" i="30"/>
  <c r="E234" i="30"/>
  <c r="E209" i="30"/>
  <c r="E203" i="30"/>
  <c r="F178" i="30"/>
  <c r="E174" i="30"/>
  <c r="E178" i="30" s="1"/>
  <c r="F138" i="30"/>
  <c r="E138" i="30"/>
  <c r="E159" i="30" s="1"/>
  <c r="F136" i="30"/>
  <c r="F159" i="30" s="1"/>
  <c r="E136" i="30"/>
  <c r="F134" i="30"/>
  <c r="E134" i="30"/>
  <c r="C21" i="17" l="1"/>
  <c r="P26" i="26"/>
  <c r="L22" i="26"/>
  <c r="L27" i="26" s="1"/>
  <c r="R13" i="26"/>
  <c r="D27" i="26"/>
  <c r="B27" i="26"/>
  <c r="D16" i="27" l="1"/>
  <c r="D20" i="27"/>
  <c r="D28" i="27"/>
  <c r="D26" i="27"/>
  <c r="D25" i="27"/>
  <c r="D24" i="27"/>
  <c r="E21" i="27"/>
  <c r="F20" i="27" s="1"/>
  <c r="F16" i="27"/>
  <c r="F25" i="27"/>
  <c r="F28" i="27"/>
  <c r="H21" i="22"/>
  <c r="H18" i="22"/>
  <c r="H15" i="22"/>
  <c r="D28" i="18"/>
  <c r="R25" i="26"/>
  <c r="I28" i="26"/>
  <c r="P27" i="26"/>
  <c r="R21" i="26"/>
  <c r="N27" i="26"/>
  <c r="N28" i="26" s="1"/>
  <c r="J27" i="26"/>
  <c r="H27" i="26"/>
  <c r="Q28" i="26"/>
  <c r="D28" i="26"/>
  <c r="E28" i="26"/>
  <c r="F28" i="26"/>
  <c r="S14" i="26"/>
  <c r="S15" i="26"/>
  <c r="S16" i="26"/>
  <c r="S17" i="26"/>
  <c r="S18" i="26"/>
  <c r="S19" i="26"/>
  <c r="S20" i="26"/>
  <c r="S21" i="26"/>
  <c r="S22" i="26"/>
  <c r="S23" i="26"/>
  <c r="S24" i="26"/>
  <c r="S25" i="26"/>
  <c r="S26" i="26"/>
  <c r="S27" i="26"/>
  <c r="S13" i="26"/>
  <c r="O28" i="26"/>
  <c r="M28" i="26"/>
  <c r="K28" i="26"/>
  <c r="R14" i="26" l="1"/>
  <c r="R15" i="26"/>
  <c r="R16" i="26"/>
  <c r="R17" i="26"/>
  <c r="R18" i="26"/>
  <c r="R19" i="26"/>
  <c r="R20" i="26"/>
  <c r="R22" i="26"/>
  <c r="R23" i="26"/>
  <c r="R24" i="26"/>
  <c r="R26" i="26"/>
  <c r="C28" i="26" l="1"/>
  <c r="S28" i="26" s="1"/>
  <c r="R27" i="26"/>
  <c r="E17" i="10"/>
  <c r="E38" i="10"/>
  <c r="E44" i="10" l="1"/>
  <c r="C44" i="10"/>
  <c r="C38" i="10"/>
  <c r="C30" i="10"/>
  <c r="E24" i="10"/>
  <c r="E30" i="10" s="1"/>
  <c r="C24" i="10"/>
  <c r="F35" i="27"/>
  <c r="D35" i="27"/>
  <c r="M19" i="11"/>
  <c r="F36" i="11"/>
  <c r="M36" i="11"/>
  <c r="M33" i="11"/>
  <c r="M29" i="11"/>
  <c r="M28" i="11"/>
  <c r="M27" i="11"/>
  <c r="M26" i="11"/>
  <c r="M25" i="11"/>
  <c r="M24" i="11"/>
  <c r="M23" i="11"/>
  <c r="M22" i="11"/>
  <c r="M21" i="11"/>
  <c r="M20" i="11"/>
  <c r="M18" i="11"/>
  <c r="M17" i="11"/>
  <c r="M16" i="11"/>
  <c r="M15" i="11"/>
  <c r="M14" i="11"/>
  <c r="M13" i="11"/>
  <c r="L36" i="11"/>
  <c r="I36" i="11"/>
  <c r="G36" i="11"/>
  <c r="E36" i="11"/>
  <c r="D36" i="11"/>
  <c r="C36" i="11"/>
  <c r="B36" i="11"/>
  <c r="I14" i="11"/>
  <c r="I15" i="11"/>
  <c r="I16" i="11"/>
  <c r="I17" i="11"/>
  <c r="I18" i="11"/>
  <c r="I19" i="11"/>
  <c r="I20" i="11"/>
  <c r="I21" i="11"/>
  <c r="I22" i="11"/>
  <c r="I23" i="11"/>
  <c r="I24" i="11"/>
  <c r="I25" i="11"/>
  <c r="I26" i="11"/>
  <c r="I27" i="11"/>
  <c r="I28" i="11"/>
  <c r="I29" i="11"/>
  <c r="I13" i="11"/>
  <c r="D34" i="18" l="1"/>
  <c r="F29" i="11" l="1"/>
  <c r="F18" i="11"/>
  <c r="F19" i="11"/>
  <c r="F20" i="11"/>
  <c r="F21" i="11"/>
  <c r="F22" i="11"/>
  <c r="F23" i="11"/>
  <c r="F24" i="11"/>
  <c r="F25" i="11"/>
  <c r="F26" i="11"/>
  <c r="F27" i="11"/>
  <c r="F28" i="11"/>
  <c r="F30" i="11"/>
  <c r="F31" i="11"/>
  <c r="F32" i="11"/>
  <c r="F33" i="11"/>
  <c r="F34" i="11"/>
  <c r="F16" i="11"/>
  <c r="F17" i="11"/>
  <c r="F15" i="11"/>
  <c r="F13" i="11" l="1"/>
  <c r="C19" i="5"/>
  <c r="D19" i="5"/>
  <c r="E19" i="5"/>
  <c r="F19" i="5"/>
  <c r="G19" i="5"/>
  <c r="H19" i="5"/>
  <c r="I19" i="5"/>
  <c r="J19" i="5"/>
  <c r="B19" i="5"/>
  <c r="J16" i="5"/>
  <c r="I16" i="5"/>
  <c r="E16" i="5"/>
  <c r="J13" i="19" l="1"/>
  <c r="J14" i="19"/>
  <c r="J15" i="19"/>
  <c r="J21" i="19" s="1"/>
  <c r="J16" i="19"/>
  <c r="J17" i="19"/>
  <c r="J18" i="19"/>
  <c r="J19" i="19"/>
  <c r="J20" i="19"/>
  <c r="J12" i="19"/>
  <c r="H21" i="19"/>
  <c r="I21" i="19"/>
  <c r="G21" i="19"/>
  <c r="B21" i="19"/>
  <c r="E21" i="19"/>
  <c r="F21" i="19"/>
  <c r="F17" i="19"/>
  <c r="C17" i="18"/>
  <c r="G21" i="17"/>
  <c r="F15" i="22"/>
  <c r="D17" i="18" l="1"/>
  <c r="C28" i="18"/>
  <c r="C34" i="18" s="1"/>
  <c r="G35" i="17"/>
  <c r="G38" i="17" s="1"/>
  <c r="F21" i="22" s="1"/>
  <c r="G29" i="17"/>
  <c r="G30" i="17"/>
  <c r="F18" i="22" s="1"/>
  <c r="C29" i="17"/>
  <c r="C39" i="17" s="1"/>
  <c r="G39" i="17" l="1"/>
  <c r="B13" i="29"/>
  <c r="R13" i="11" l="1"/>
  <c r="A5" i="10" l="1"/>
  <c r="A6" i="6"/>
  <c r="A6" i="7" s="1"/>
  <c r="A6" i="8" s="1"/>
  <c r="O33" i="11"/>
  <c r="C28" i="8"/>
  <c r="D28" i="8"/>
  <c r="E28" i="8"/>
  <c r="F28" i="8"/>
  <c r="C21" i="8"/>
  <c r="D21" i="8"/>
  <c r="E21" i="8"/>
  <c r="F21" i="8"/>
  <c r="B28" i="8"/>
  <c r="B21" i="8"/>
  <c r="A7" i="8"/>
  <c r="E27" i="7"/>
  <c r="F27" i="7"/>
  <c r="D27" i="7"/>
  <c r="C27" i="7"/>
  <c r="B27" i="7"/>
  <c r="C21" i="7"/>
  <c r="D21" i="7"/>
  <c r="E21" i="7"/>
  <c r="F21" i="7"/>
  <c r="B21" i="7"/>
  <c r="A5" i="18"/>
  <c r="A4" i="6"/>
  <c r="A4" i="7" s="1"/>
  <c r="A4" i="8" s="1"/>
  <c r="A2" i="19"/>
  <c r="A8" i="18"/>
  <c r="O21" i="11" l="1"/>
  <c r="O25" i="11"/>
  <c r="O19" i="11"/>
  <c r="B29" i="7"/>
  <c r="D29" i="7"/>
  <c r="O27" i="11"/>
  <c r="O29" i="11"/>
  <c r="O15" i="11"/>
  <c r="C29" i="7"/>
  <c r="F29" i="7"/>
  <c r="E29" i="7"/>
  <c r="O23" i="11"/>
  <c r="O17" i="11"/>
  <c r="H40" i="17" l="1"/>
  <c r="G40" i="17" l="1"/>
  <c r="O13" i="11"/>
</calcChain>
</file>

<file path=xl/sharedStrings.xml><?xml version="1.0" encoding="utf-8"?>
<sst xmlns="http://schemas.openxmlformats.org/spreadsheetml/2006/main" count="724" uniqueCount="506">
  <si>
    <t>ACTIVO</t>
  </si>
  <si>
    <t>PASIVO</t>
  </si>
  <si>
    <t>Ejercicio</t>
  </si>
  <si>
    <t>Anterior</t>
  </si>
  <si>
    <t>Costo de Bienes de Uso</t>
  </si>
  <si>
    <t>Costo de Otros Activos</t>
  </si>
  <si>
    <t>RUBRO</t>
  </si>
  <si>
    <t>ANEXO H</t>
  </si>
  <si>
    <t>ACTIVOS INTANGIBLES</t>
  </si>
  <si>
    <t>CUENTAS</t>
  </si>
  <si>
    <t>Aumentos</t>
  </si>
  <si>
    <t>Disminución</t>
  </si>
  <si>
    <t>Bajas</t>
  </si>
  <si>
    <t>VALORES DE ORIGEN</t>
  </si>
  <si>
    <t>AMORTIZACIONES</t>
  </si>
  <si>
    <t>Totales Ejercicio Actual</t>
  </si>
  <si>
    <t>Totales Ejercicio Anterior</t>
  </si>
  <si>
    <t>ANEXO B</t>
  </si>
  <si>
    <t>Denominación y Características</t>
  </si>
  <si>
    <t xml:space="preserve">de los Valores </t>
  </si>
  <si>
    <t>Emisor</t>
  </si>
  <si>
    <t>Clase</t>
  </si>
  <si>
    <t>Cantidad</t>
  </si>
  <si>
    <t>Total</t>
  </si>
  <si>
    <t>Capital</t>
  </si>
  <si>
    <t>Resultado</t>
  </si>
  <si>
    <t>Patrimonio Neto</t>
  </si>
  <si>
    <t>Según Ultimo Balance</t>
  </si>
  <si>
    <t>Información sobre el Emisor</t>
  </si>
  <si>
    <t xml:space="preserve">Inversiones </t>
  </si>
  <si>
    <t>Temporarias</t>
  </si>
  <si>
    <t>Permanentes</t>
  </si>
  <si>
    <t>ANEXO C</t>
  </si>
  <si>
    <t>OTRAS INVERSIONES</t>
  </si>
  <si>
    <t>Cuentas</t>
  </si>
  <si>
    <t>Amortización</t>
  </si>
  <si>
    <t>Sub Total</t>
  </si>
  <si>
    <t>Totales Ejercicio</t>
  </si>
  <si>
    <t>ANEXO D</t>
  </si>
  <si>
    <t>PREVISIONES</t>
  </si>
  <si>
    <t>Cierre del</t>
  </si>
  <si>
    <t xml:space="preserve">Deducidas </t>
  </si>
  <si>
    <t xml:space="preserve">Incluidas en </t>
  </si>
  <si>
    <t>ANEXO E</t>
  </si>
  <si>
    <t>DETALLE</t>
  </si>
  <si>
    <t>Actual</t>
  </si>
  <si>
    <t>ANEXO F</t>
  </si>
  <si>
    <t xml:space="preserve">Monto </t>
  </si>
  <si>
    <t>Moneda Extranjera</t>
  </si>
  <si>
    <t>Moneda Local</t>
  </si>
  <si>
    <t>Activos Corrientes</t>
  </si>
  <si>
    <t>Sub Totales</t>
  </si>
  <si>
    <t>Activos No Corrientes</t>
  </si>
  <si>
    <t>Totales</t>
  </si>
  <si>
    <t>Pasivos Corrientes</t>
  </si>
  <si>
    <t>Monto</t>
  </si>
  <si>
    <t>ANEXO G</t>
  </si>
  <si>
    <t>INVERSIONES, ACCIONES, DEBENTURES Y OTROS TÍTULOS EMITIDOS EN SERIE</t>
  </si>
  <si>
    <t>PARTICIPACIÓN EN OTRAS SOCIEDADES</t>
  </si>
  <si>
    <t>Ejerc. Anterior</t>
  </si>
  <si>
    <t>INFORMACIÓN REQUERIDA SOBRE COSTOS Y GASTOS</t>
  </si>
  <si>
    <t>(Expresado en guaraníes)</t>
  </si>
  <si>
    <t>ACTIVOS Y PASIVOS EN MONEDA EXTRANJERA</t>
  </si>
  <si>
    <t>Euro</t>
  </si>
  <si>
    <t>ANEXO A</t>
  </si>
  <si>
    <t xml:space="preserve"> </t>
  </si>
  <si>
    <t>No Sujetos a Depreciación</t>
  </si>
  <si>
    <t>el Pasivo</t>
  </si>
  <si>
    <t>Pasivos No Corrientes</t>
  </si>
  <si>
    <t>Dólar Americano</t>
  </si>
  <si>
    <t>Luis A. Montanaro B.</t>
  </si>
  <si>
    <t xml:space="preserve">    Marcelo Campuzano Y.</t>
  </si>
  <si>
    <t xml:space="preserve">              Lic. Digna Carolina Sosa L.               </t>
  </si>
  <si>
    <t>Presidente de Directorio</t>
  </si>
  <si>
    <t xml:space="preserve">      Síndico Titular</t>
  </si>
  <si>
    <t xml:space="preserve">     Contadora General</t>
  </si>
  <si>
    <t xml:space="preserve">    Vicepresidente de Directorio</t>
  </si>
  <si>
    <t xml:space="preserve">     Lic. Olga Ruíz Díaz  </t>
  </si>
  <si>
    <t>Del Periodo</t>
  </si>
  <si>
    <t xml:space="preserve">ACTIVO </t>
  </si>
  <si>
    <t>Activo Corriente</t>
  </si>
  <si>
    <t>Disponibilidades</t>
  </si>
  <si>
    <t>Otros créditos</t>
  </si>
  <si>
    <t>Cargos Diferidos</t>
  </si>
  <si>
    <t>TOTAL ACTIVO</t>
  </si>
  <si>
    <t xml:space="preserve">PASIVO </t>
  </si>
  <si>
    <t>Pasivo Corriente</t>
  </si>
  <si>
    <t>Deudas Fiscales</t>
  </si>
  <si>
    <t xml:space="preserve">Otros Pasivos </t>
  </si>
  <si>
    <t xml:space="preserve">Ingresos No Devengados </t>
  </si>
  <si>
    <t>TOTAL PASIVO</t>
  </si>
  <si>
    <t>TOTAL PASIVO Y PATRIMONIO</t>
  </si>
  <si>
    <t>Las notas y Anexos que se adjuntan forman parte de los Estados Financieros.</t>
  </si>
  <si>
    <t>Las notas y Anexos que se adjuntan forman parte de los Estados Financieros</t>
  </si>
  <si>
    <t>INGRESOS OPERATIVOS</t>
  </si>
  <si>
    <t xml:space="preserve">IMPUESTO A LA RENTA </t>
  </si>
  <si>
    <t>RESULTADOS</t>
  </si>
  <si>
    <t>ANEXO I</t>
  </si>
  <si>
    <t xml:space="preserve">BALANCE GENERAL </t>
  </si>
  <si>
    <t>DATOS ESTADISTICOS</t>
  </si>
  <si>
    <t>Acumulado al Fin del Periodo</t>
  </si>
  <si>
    <t>INDICADORES OPERATIVOS</t>
  </si>
  <si>
    <t>Volumen de Producción</t>
  </si>
  <si>
    <t>Volumen de Ventas</t>
  </si>
  <si>
    <t>Cantidad de Empleados y Obreros</t>
  </si>
  <si>
    <t>Consumo de Energía</t>
  </si>
  <si>
    <t>Cantidad de Sucursales</t>
  </si>
  <si>
    <t>(Otros)</t>
  </si>
  <si>
    <t>Nota: El volumen de operaciones podrá consignarse en unidades físicas, en unidades equivalentes o en algún índice que resulte apropiado para indicar el nivel de actividad</t>
  </si>
  <si>
    <t>ANEXO J</t>
  </si>
  <si>
    <t>ÍNDICES ECONÓMICO – FINANCIEROS</t>
  </si>
  <si>
    <t>INDICES</t>
  </si>
  <si>
    <t>Liquidez (1)</t>
  </si>
  <si>
    <t>Endeudamiento (2)</t>
  </si>
  <si>
    <t xml:space="preserve">Rentabilidad (3) </t>
  </si>
  <si>
    <t xml:space="preserve">    </t>
  </si>
  <si>
    <t>Total del Pasivo</t>
  </si>
  <si>
    <t>Resultado Antes del Impuesto a la Renta</t>
  </si>
  <si>
    <t>Patrimonio Neto Excluido el Resultado del Periodo</t>
  </si>
  <si>
    <t>(1)-</t>
  </si>
  <si>
    <t>(2)-</t>
  </si>
  <si>
    <t>(3)-</t>
  </si>
  <si>
    <t>BALANCE GENERAL</t>
  </si>
  <si>
    <t>del Activo Corriente</t>
  </si>
  <si>
    <t>del Activo No Corriente</t>
  </si>
  <si>
    <t>Inversiones</t>
  </si>
  <si>
    <t>ESTADOS CONTABLES</t>
  </si>
  <si>
    <t>Inversiones Temporarias</t>
  </si>
  <si>
    <t>Creditos por Ventas</t>
  </si>
  <si>
    <t>Bienes de Cambio</t>
  </si>
  <si>
    <t>(Expresado en Guaraníes)</t>
  </si>
  <si>
    <t>PATRIMONIO NETO</t>
  </si>
  <si>
    <t>TOTAL ACTIVO CORRIENTE</t>
  </si>
  <si>
    <t>TOTAL PASIVO CORRIENTE</t>
  </si>
  <si>
    <t>TOTAL ACTIVO NO CORRIENTE</t>
  </si>
  <si>
    <t>TOTAL PASIVO NO CORRIENTE</t>
  </si>
  <si>
    <t>PASIVO NO CORRIENTE</t>
  </si>
  <si>
    <t>ACTIVO NO CORRIENTE</t>
  </si>
  <si>
    <t>ACTIVO CORRIENTE</t>
  </si>
  <si>
    <t>PASIVO CORRIENTE</t>
  </si>
  <si>
    <t>Propiedad, Planta y Equipos</t>
  </si>
  <si>
    <t>Deudas Financieras</t>
  </si>
  <si>
    <t>TOTAL PATRIMONIO NETO</t>
  </si>
  <si>
    <t>Reservas</t>
  </si>
  <si>
    <t>Resultados</t>
  </si>
  <si>
    <t>Deudas Comerciales</t>
  </si>
  <si>
    <t>Cargas Sociales a Pagar</t>
  </si>
  <si>
    <t>Ingresos Diferidos</t>
  </si>
  <si>
    <t>Activos Intangibles</t>
  </si>
  <si>
    <t>Gastos Pagados por Adelantado</t>
  </si>
  <si>
    <t>RUBROS</t>
  </si>
  <si>
    <t>PRIMA DE EMISION</t>
  </si>
  <si>
    <t>SOCIAL</t>
  </si>
  <si>
    <t>LEGAL</t>
  </si>
  <si>
    <t>ACUMULADOS</t>
  </si>
  <si>
    <t>DEL EJERCICIO</t>
  </si>
  <si>
    <t>(menos) Provisión para Reserva Legal</t>
  </si>
  <si>
    <t>Léase las notas y anexos que se acompañan forman parte integrante de estos Estados Financieros</t>
  </si>
  <si>
    <t>EJERCICIO FINALIZADO EL:</t>
  </si>
  <si>
    <t>APORTE DE CAPITALIZ.</t>
  </si>
  <si>
    <t>OTRAS RESERVAS</t>
  </si>
  <si>
    <t xml:space="preserve">CAPITAL  </t>
  </si>
  <si>
    <t>CAPITAL SOCIAL</t>
  </si>
  <si>
    <t xml:space="preserve">RESERVAS </t>
  </si>
  <si>
    <t>DE REVALUO</t>
  </si>
  <si>
    <t>Transferencia a Resultados Acumulados</t>
  </si>
  <si>
    <t>Transferencia a Dividendos a Pagar</t>
  </si>
  <si>
    <t>Ajustes/Desafectacion de Resultados Acumulados</t>
  </si>
  <si>
    <t>Movimientos Subsecuentes</t>
  </si>
  <si>
    <t>SALDOS AL INICIO DEL PERIODO</t>
  </si>
  <si>
    <t>Reserva de Revalúo (Nota)</t>
  </si>
  <si>
    <t>Resultado del Ejercicio</t>
  </si>
  <si>
    <t>Ventas Netas</t>
  </si>
  <si>
    <t>Otros Ingresos</t>
  </si>
  <si>
    <t>Otros Resultados No Operativos</t>
  </si>
  <si>
    <t>Ganancias(Perdidas) antes del Impuesto a la Renta</t>
  </si>
  <si>
    <t>RESULTADO OPERATIVO BRUTO</t>
  </si>
  <si>
    <t>Menos:</t>
  </si>
  <si>
    <t>CONCEPTOS</t>
  </si>
  <si>
    <t>Mas:</t>
  </si>
  <si>
    <t>RESERVA</t>
  </si>
  <si>
    <t>RESULTADO DEL EJERCICIO</t>
  </si>
  <si>
    <t>Valor Nominal Unitario</t>
  </si>
  <si>
    <t>Valor Nominal Total</t>
  </si>
  <si>
    <t>Valor Patrimonial Proporcional</t>
  </si>
  <si>
    <t>Valor  de Libros</t>
  </si>
  <si>
    <t>Valor  de Cotizacion</t>
  </si>
  <si>
    <t>% de Cotizacion</t>
  </si>
  <si>
    <t>Actividad Principal</t>
  </si>
  <si>
    <t>Valor de Costo</t>
  </si>
  <si>
    <t>Valor de Cotizacion</t>
  </si>
  <si>
    <t>Valor Registrado Año Actual</t>
  </si>
  <si>
    <t>Valor Registrado Año Anterior</t>
  </si>
  <si>
    <t>Inversiones No Corrientes</t>
  </si>
  <si>
    <t>Inversiones Corrientes</t>
  </si>
  <si>
    <t>Saldo al Cierre del Ejercicio Anterior</t>
  </si>
  <si>
    <t>Saldo al Inicio del Ejercicio</t>
  </si>
  <si>
    <t>Aumentos (*)</t>
  </si>
  <si>
    <t>Disminucion (*)</t>
  </si>
  <si>
    <t>Saldos al Cierre del Ejercicio Actual</t>
  </si>
  <si>
    <t>Periodo Actual</t>
  </si>
  <si>
    <t>Periodo Anterior</t>
  </si>
  <si>
    <t>Ejercicio Actual</t>
  </si>
  <si>
    <t>Ejercicio Anterior</t>
  </si>
  <si>
    <t>Gastos de Administracion</t>
  </si>
  <si>
    <t>Honorarios y Remuneraciones por servicios</t>
  </si>
  <si>
    <t>Sueldos y Jornales</t>
  </si>
  <si>
    <t>Regalias y Honorarios por servicios tecnicos</t>
  </si>
  <si>
    <t>Gastos de Publicidad y Propaganda</t>
  </si>
  <si>
    <t>Intereses, multas y recargos impositivos</t>
  </si>
  <si>
    <t>Impuestos, tasas y contribuciones</t>
  </si>
  <si>
    <t>Intereses a bancos e instituciones financieras</t>
  </si>
  <si>
    <t>Amortizacion activos intangibles</t>
  </si>
  <si>
    <t>Otros Gastos</t>
  </si>
  <si>
    <t>Cambio Vigente</t>
  </si>
  <si>
    <t>Anticipo Proveedores del Exterior</t>
  </si>
  <si>
    <t>Proveedores del Exterior</t>
  </si>
  <si>
    <t>Banco Familiar C/C USD 22 -2373641</t>
  </si>
  <si>
    <t>Banco BBVA C/C U$S 2101025566</t>
  </si>
  <si>
    <t>Banco GNB Paraguay SA C/C USD12357422/002</t>
  </si>
  <si>
    <t>Banco  Familiar Caja/AH Vista 22-00319032</t>
  </si>
  <si>
    <t>COSTO DE MERCADERIAS O PRODUCTOS VENDIDOS O SERVICIOS PRESTADOS</t>
  </si>
  <si>
    <t>I.</t>
  </si>
  <si>
    <t xml:space="preserve">COSTO DE MERCADERIAS O PRODUCTOS </t>
  </si>
  <si>
    <t>VENDIDOS</t>
  </si>
  <si>
    <t>Existencias al Comienzo del Período</t>
  </si>
  <si>
    <t>Mercaderías de reventa</t>
  </si>
  <si>
    <t>Compras y Costos de Producción del Periodo</t>
  </si>
  <si>
    <t>Compras</t>
  </si>
  <si>
    <t>Importación en Curso</t>
  </si>
  <si>
    <t>II.</t>
  </si>
  <si>
    <t>COSTO DE SERVICIOS PRESTADOS</t>
  </si>
  <si>
    <t>Léase las notas y anexos que acompañan forman parte integrante de estos Estados Financieros.</t>
  </si>
  <si>
    <t>COSTO DE MERCADERIAS VENDIDAS</t>
  </si>
  <si>
    <t>AL INICIO DEL EJERCICIO</t>
  </si>
  <si>
    <t>REVALÚO DEL EJERCICIO</t>
  </si>
  <si>
    <t>AL CIERRE DEL EJERCICIO</t>
  </si>
  <si>
    <t>ACUM. AL INICIO DEL EJERCICIO</t>
  </si>
  <si>
    <t>%</t>
  </si>
  <si>
    <t>PROPIEDADES, PLANTA Y EQUIPOS</t>
  </si>
  <si>
    <t>Equipos de Laboratorios</t>
  </si>
  <si>
    <t>Software</t>
  </si>
  <si>
    <t>Equipos de Informatica</t>
  </si>
  <si>
    <t>Edificios</t>
  </si>
  <si>
    <t>Instalaciones</t>
  </si>
  <si>
    <t>Mejora en Predio de Terceros</t>
  </si>
  <si>
    <t>Equipo de Comunicación</t>
  </si>
  <si>
    <t>Al Inicio del Periodo</t>
  </si>
  <si>
    <t>Al Cierre del Periodo</t>
  </si>
  <si>
    <t>Acumulados al Inicio del Periodo</t>
  </si>
  <si>
    <t>Acumulados Cierre del Periodo</t>
  </si>
  <si>
    <t>Neto Resultante</t>
  </si>
  <si>
    <t>Licencias y Software</t>
  </si>
  <si>
    <t>Depreciacion bienes de uso</t>
  </si>
  <si>
    <t>(Expresado en guaranies)</t>
  </si>
  <si>
    <t>DOMICILIO LEGAL: MCAL. ESTIGARRIBIA Nº 1097 E/BRASIL</t>
  </si>
  <si>
    <t>(Expresado en  guaranies)</t>
  </si>
  <si>
    <t>(Expresado en  guaraníes)</t>
  </si>
  <si>
    <t>Resultados Acumulados</t>
  </si>
  <si>
    <t>Resultados del Ejercicio</t>
  </si>
  <si>
    <r>
      <t>INSCRIPCION EN EL REGISTRO PUBLICO DE COMERCIO:</t>
    </r>
    <r>
      <rPr>
        <sz val="12"/>
        <rFont val="Bookman Old Style"/>
        <family val="1"/>
      </rPr>
      <t xml:space="preserve"> </t>
    </r>
    <r>
      <rPr>
        <b/>
        <i/>
        <sz val="12"/>
        <rFont val="Bookman Old Style"/>
        <family val="1"/>
      </rPr>
      <t xml:space="preserve">Del estatuto o contrato social </t>
    </r>
    <r>
      <rPr>
        <sz val="12"/>
        <rFont val="Bookman Old Style"/>
        <family val="1"/>
      </rPr>
      <t xml:space="preserve">Nº 318, de fecha 01/08/1994. </t>
    </r>
    <r>
      <rPr>
        <b/>
        <i/>
        <sz val="12"/>
        <rFont val="Bookman Old Style"/>
        <family val="1"/>
      </rPr>
      <t xml:space="preserve">De las modificaciones: </t>
    </r>
    <r>
      <rPr>
        <sz val="12"/>
        <rFont val="Bookman Old Style"/>
        <family val="1"/>
      </rPr>
      <t>Nº 22 de fecha 30 de noviembre de 1996, Nº 478, de fecha 18 de setiembre del 2001, Nº 137 de fecha 25 de mayo del 2002, Nº 285, de fecha 20 de julio del 2005, Nº 2, de fecha 2 de enero del 2006, Nº 147 de fecha 11 de marzo del 2008, Nº 78 de fecha 22 de febrero del 2017, Nº 873 de fecha 28 de diciembre de 2017.</t>
    </r>
  </si>
  <si>
    <r>
      <rPr>
        <b/>
        <i/>
        <sz val="12"/>
        <rFont val="Bookman Old Style"/>
        <family val="1"/>
      </rPr>
      <t xml:space="preserve">INSCRIPCION EN LA COMISION NACIONAL DE VALORES: </t>
    </r>
    <r>
      <rPr>
        <b/>
        <sz val="12"/>
        <rFont val="Bookman Old Style"/>
        <family val="1"/>
      </rPr>
      <t>---------------------------------------------------</t>
    </r>
  </si>
  <si>
    <r>
      <rPr>
        <b/>
        <i/>
        <sz val="12"/>
        <rFont val="Bookman Old Style"/>
        <family val="1"/>
      </rPr>
      <t>FECHA DE VENCIMIENTO DEL ESTATUTO O CONTRATO SOCIAL</t>
    </r>
    <r>
      <rPr>
        <b/>
        <sz val="12"/>
        <rFont val="Bookman Old Style"/>
        <family val="1"/>
      </rPr>
      <t xml:space="preserve">: </t>
    </r>
    <r>
      <rPr>
        <sz val="12"/>
        <rFont val="Bookman Old Style"/>
        <family val="1"/>
      </rPr>
      <t>Año 2.084</t>
    </r>
  </si>
  <si>
    <t>Reserva Legal</t>
  </si>
  <si>
    <t>NOTAS/ANEXOS</t>
  </si>
  <si>
    <t>F</t>
  </si>
  <si>
    <t>H</t>
  </si>
  <si>
    <t>Costo de las mercaderias vendidas</t>
  </si>
  <si>
    <t>Aporte Patronal</t>
  </si>
  <si>
    <t>Importaciones en Curso</t>
  </si>
  <si>
    <t>Ajuste por Diferencia de Inventario(-)</t>
  </si>
  <si>
    <t>Baja de Mercaderias Vencidas u Obsolescencia(-)</t>
  </si>
  <si>
    <t>Ajuste por Inventario(+)</t>
  </si>
  <si>
    <t>(-)Existencia al cierre del periodo</t>
  </si>
  <si>
    <t>ESTADO DE ORIGEN Y APLICACIÓN DE FONDOS</t>
  </si>
  <si>
    <t>MÉTODO DIRECTO</t>
  </si>
  <si>
    <t>Operaciones que Determinaron Cambios en el Capital Operativo</t>
  </si>
  <si>
    <t>Flujo de Efectivo por Actividades de Operación</t>
  </si>
  <si>
    <t>Efectivo Recibido de Clientes</t>
  </si>
  <si>
    <t>Pagos a Empleados</t>
  </si>
  <si>
    <t>Pagos a Proveedores Locales</t>
  </si>
  <si>
    <t>Pagos a Proveedores del Exterior</t>
  </si>
  <si>
    <t>Impuesto a la Renta</t>
  </si>
  <si>
    <t>Otros Impuestos Fiscales</t>
  </si>
  <si>
    <t>Intereses Pagados</t>
  </si>
  <si>
    <t>Seguros Pagados</t>
  </si>
  <si>
    <t xml:space="preserve">Gastos Pagados por Adelantado </t>
  </si>
  <si>
    <t>Efectivo Generado por Otras Actividades Operativas</t>
  </si>
  <si>
    <t>Otros Gastos Generados</t>
  </si>
  <si>
    <t>Efectivo neto provisto (usado) por actividades de operación:</t>
  </si>
  <si>
    <t>Flujo de Efectivo por Actividades de Inversión</t>
  </si>
  <si>
    <t>Producto de la Venta de Bienes de Uso</t>
  </si>
  <si>
    <t>Compras y/o Altas de Bienes de Uso</t>
  </si>
  <si>
    <t>Otros Tipos de Inversiones</t>
  </si>
  <si>
    <t>Efectivo neto provisto (usado) por actividades de inversión</t>
  </si>
  <si>
    <t>Flujo de Efectivo por Actividades de Financiamiento</t>
  </si>
  <si>
    <t>Prestamos Bancarios</t>
  </si>
  <si>
    <t>Sobregiro en Cta Cte</t>
  </si>
  <si>
    <t>Préstamos de Socios</t>
  </si>
  <si>
    <t>Dividendos Pagados</t>
  </si>
  <si>
    <t>Aporte de Capital</t>
  </si>
  <si>
    <t>Efectivo neto provisto (usado) por actividades de financiemiento</t>
  </si>
  <si>
    <t>Aumento (disminución) en efectivo y equivalentes de efectivo</t>
  </si>
  <si>
    <t>Efectivo y equivalentes de efectivo al comienzo del periodo</t>
  </si>
  <si>
    <t>Efectivo y equivalentes de efectivo al final del periodo</t>
  </si>
  <si>
    <t>DEPRECIACIONES</t>
  </si>
  <si>
    <t>Inmuebles</t>
  </si>
  <si>
    <t>VALOR NETO</t>
  </si>
  <si>
    <t>NOTAS/ANEXO</t>
  </si>
  <si>
    <t>A</t>
  </si>
  <si>
    <t>B</t>
  </si>
  <si>
    <t>Muebles, Útiles y Enseres</t>
  </si>
  <si>
    <t>Rodados/Transportes</t>
  </si>
  <si>
    <t>Remuneraciones de Administradores, directores, sindicos y consejo de vigilancia</t>
  </si>
  <si>
    <t>ACTIVIDAD PRINCIPAL: IMPORTACION DE INSUMOS, MATERIALES, EQUIPOS Y REACTIVOS PARA LABORATORIOS.</t>
  </si>
  <si>
    <t>según CR</t>
  </si>
  <si>
    <t>DENOMINACION: BIOTEC DEL PARAGUAY S.A.</t>
  </si>
  <si>
    <t>BIOTEC DEL PARAGUAY S.A.</t>
  </si>
  <si>
    <t xml:space="preserve">Gastos de Comercializacion </t>
  </si>
  <si>
    <t xml:space="preserve">Gastos de Administracion </t>
  </si>
  <si>
    <t>Gastos Financieros</t>
  </si>
  <si>
    <t>Depreciaciones y Amortizaciones</t>
  </si>
  <si>
    <t>Total Ejercicio Actual 2019</t>
  </si>
  <si>
    <t>Total Ejercicio Anterior 2018</t>
  </si>
  <si>
    <t>TOTAL DEL PERIODO ACTUAL 2019</t>
  </si>
  <si>
    <t>TOTAL DEL PERIODO ANTERIOR 2018</t>
  </si>
  <si>
    <t>Comparativo con el ejercicio al 31/12/2018</t>
  </si>
  <si>
    <t>Gastos de Comercialización</t>
  </si>
  <si>
    <t>Saldos al 31/12/2018</t>
  </si>
  <si>
    <t>Totales al 31/12/2018</t>
  </si>
  <si>
    <t>Costo de Mercaderias</t>
  </si>
  <si>
    <t>Costo de Mercaderias Vendidas</t>
  </si>
  <si>
    <t>Bonos Emitidos a Pagar</t>
  </si>
  <si>
    <t>Intereses s/ Bonos a Pagar</t>
  </si>
  <si>
    <t>Gastos No Devengados</t>
  </si>
  <si>
    <t xml:space="preserve">Inversiones de Terceros </t>
  </si>
  <si>
    <t>Bonos Emitidos</t>
  </si>
  <si>
    <t xml:space="preserve">Gastos No Devengados </t>
  </si>
  <si>
    <t>ESTADO DE SITUACION PATRIMONIAL al 31/12/2019</t>
  </si>
  <si>
    <t>31.12.2019</t>
  </si>
  <si>
    <r>
      <t xml:space="preserve">Correspondiente al Periodo </t>
    </r>
    <r>
      <rPr>
        <sz val="12"/>
        <rFont val="Bookman Old Style"/>
        <family val="1"/>
      </rPr>
      <t xml:space="preserve">iniciado el </t>
    </r>
    <r>
      <rPr>
        <b/>
        <sz val="12"/>
        <rFont val="Bookman Old Style"/>
        <family val="1"/>
      </rPr>
      <t>1º de Enero hasta el 31 de diciembre de 2019</t>
    </r>
    <r>
      <rPr>
        <sz val="12"/>
        <rFont val="Bookman Old Style"/>
        <family val="1"/>
      </rPr>
      <t>, presentado en forma comparativa con el Periodo desde el 01 de Enero hasta el 31 de diciembre de 2019.</t>
    </r>
  </si>
  <si>
    <t>ESTADO DE RESULTADOS al 31/12/2019</t>
  </si>
  <si>
    <t>ESTADO DE EVOLUCION DEL PATRIMONIO NETO AL 31/12/2019</t>
  </si>
  <si>
    <t>Saldos al 31/12/2019</t>
  </si>
  <si>
    <t>AL 31 DE DICIEMBRE DE 2019 Y 2018</t>
  </si>
  <si>
    <t>AL 31 DE  DICIEMBRE DE 2019 Y 2018</t>
  </si>
  <si>
    <t>BALANCE GENERAL AL 31/12/2019</t>
  </si>
  <si>
    <t>ALTAS A 12/2019</t>
  </si>
  <si>
    <t>BAJAS A 12/2019</t>
  </si>
  <si>
    <t>ACUM. AL CIERRE 12/2019</t>
  </si>
  <si>
    <r>
      <rPr>
        <b/>
        <i/>
        <sz val="12"/>
        <rFont val="Bookman Old Style"/>
        <family val="1"/>
      </rPr>
      <t>COMPOSICION DEL CAPITAL</t>
    </r>
    <r>
      <rPr>
        <b/>
        <sz val="12"/>
        <rFont val="Bookman Old Style"/>
        <family val="1"/>
      </rPr>
      <t>: al 31 de diciembre de 2019.</t>
    </r>
  </si>
  <si>
    <t>Totales al 31/12/2019</t>
  </si>
  <si>
    <t>AL 30 DE DICIEMBRE DE 2019 Y 2018</t>
  </si>
  <si>
    <t>PERIODO AL 31/12/2019</t>
  </si>
  <si>
    <t>PERIODO AL 31/12/2018</t>
  </si>
  <si>
    <t>En Guaraníes</t>
  </si>
  <si>
    <t>CUENTA</t>
  </si>
  <si>
    <t>31.12.2018</t>
  </si>
  <si>
    <t>FONDO FIJO</t>
  </si>
  <si>
    <t xml:space="preserve">          FONDO FIJO </t>
  </si>
  <si>
    <t>RECAUDACIONES A DEPOSITAR</t>
  </si>
  <si>
    <t xml:space="preserve">          RECAUDACIONES A DEPOSITAR</t>
  </si>
  <si>
    <t>BANCOS</t>
  </si>
  <si>
    <t xml:space="preserve">          BANCO ATLAS C/C 313005428</t>
  </si>
  <si>
    <t xml:space="preserve">          BANCO BASA S.A. C/C 1.0002045/4</t>
  </si>
  <si>
    <t xml:space="preserve">          BANCO NACIONAL DE FOMENTO C/C</t>
  </si>
  <si>
    <t xml:space="preserve">          BANCO  FAMILIAR CAJA/AH VISTA 22-00319032</t>
  </si>
  <si>
    <t xml:space="preserve">          BANCO  FAMILIAR CAJA/AH - 00319045</t>
  </si>
  <si>
    <t xml:space="preserve">          BANCO REGIONAL S.A. C/C 7049046</t>
  </si>
  <si>
    <t xml:space="preserve">          FIC S.A. DE FINANZAS C/AH. 0231000140</t>
  </si>
  <si>
    <t xml:space="preserve">          BANCO CONTINENTAL C/C 44-00735881-06</t>
  </si>
  <si>
    <t xml:space="preserve">          BANCO BBVA C/C. GS 2101024326</t>
  </si>
  <si>
    <t xml:space="preserve">          BANCO VISION C/C  900094305</t>
  </si>
  <si>
    <t xml:space="preserve">          BANCO BBVA C/C U$S 2101025566</t>
  </si>
  <si>
    <t xml:space="preserve">          BANCO ITAU C/C 083711/0</t>
  </si>
  <si>
    <t xml:space="preserve">          BANCO FAMILIAR C/C 22-1083183</t>
  </si>
  <si>
    <t xml:space="preserve">          BANCO FAMILIAR C/C USD 22 -2373641</t>
  </si>
  <si>
    <t xml:space="preserve">          BANCO GNB PARAGUAY SA C/C 12357422/001</t>
  </si>
  <si>
    <t xml:space="preserve">          BANCO INTERFISA C/C 5-0002596</t>
  </si>
  <si>
    <t xml:space="preserve">          BANCO INTERFISA USD</t>
  </si>
  <si>
    <t xml:space="preserve">          FINANCIERA PARAGUAYO JAPONESA SAECA C/A 176109</t>
  </si>
  <si>
    <t xml:space="preserve">          FINANCIERA RIO S.A.E.C.A C/AH 30468002</t>
  </si>
  <si>
    <t xml:space="preserve">          BANCOP C/C CTA 410132454</t>
  </si>
  <si>
    <t>TOTAL DISPONIBILIDADES</t>
  </si>
  <si>
    <t>DEUDORES POR VENTA</t>
  </si>
  <si>
    <t xml:space="preserve">          INSTITUTO DE PREVISION SOCIAL</t>
  </si>
  <si>
    <t xml:space="preserve">          INST. DE INVEST. EN CIENCIAS DE LA SALUD</t>
  </si>
  <si>
    <t xml:space="preserve">          MINISTERIO DE SALUD PUB. Y BIEN. SOC.</t>
  </si>
  <si>
    <t xml:space="preserve">          SERVICIOS SOCIALES - DIRECCION DE SANIDAD POLICIAL</t>
  </si>
  <si>
    <t xml:space="preserve">          COOPERATIVAS</t>
  </si>
  <si>
    <t xml:space="preserve">          PROFESIONALES DE LA SALUD</t>
  </si>
  <si>
    <t xml:space="preserve">          LABORATORIOS /CENTROS/HOSPITALES Y SANATORIOS PRIVADOS</t>
  </si>
  <si>
    <t xml:space="preserve">          ASOCIACIONES PRIVADAS</t>
  </si>
  <si>
    <t xml:space="preserve">          OTROS</t>
  </si>
  <si>
    <t xml:space="preserve">          CLIENTES - COBRANZAS A IMPUTAR (*)</t>
  </si>
  <si>
    <t>TOTAL DEUDORES POR VENTAS</t>
  </si>
  <si>
    <t>ANEXO I Res - CG N° 6 /19</t>
  </si>
  <si>
    <t>COMPOSICION DE LA CARTERA DE CREDITOS AL 31 DE DICIEMBRE DE 2019</t>
  </si>
  <si>
    <t>Situación</t>
  </si>
  <si>
    <t>Monto (en G.)</t>
  </si>
  <si>
    <t xml:space="preserve">Previsiones </t>
  </si>
  <si>
    <t>(en G.)</t>
  </si>
  <si>
    <t>% Prev. s/ Cartera</t>
  </si>
  <si>
    <t>A. Total Cartera no Vencida</t>
  </si>
  <si>
    <t>Composicion Cartera Vencida</t>
  </si>
  <si>
    <t>Normal</t>
  </si>
  <si>
    <t>En Gestion de Cobro</t>
  </si>
  <si>
    <t>En Gestion de Cobro Judicial</t>
  </si>
  <si>
    <t>B. Total Cartera Vencida</t>
  </si>
  <si>
    <t>TOTAL DE LA CARTERA DE CREDITOS AL 31.12.19 (A+B)</t>
  </si>
  <si>
    <t>(-) TOTAL PREVISIONES AL 31.12.2019</t>
  </si>
  <si>
    <t>TOTAL NETO CARTERA DE CREDITOS AL 31.12.19</t>
  </si>
  <si>
    <t>Observaciones</t>
  </si>
  <si>
    <t>Criterios de Clasificacion Utilizados</t>
  </si>
  <si>
    <t>de 1 a 180 dias de atraso</t>
  </si>
  <si>
    <t>de 181 a 360 dias de atraso</t>
  </si>
  <si>
    <t>de 361 dias de atraso en adelante</t>
  </si>
  <si>
    <t>OTROS CREDITOS</t>
  </si>
  <si>
    <t xml:space="preserve">          IVA CREDITO FISCAL 10%</t>
  </si>
  <si>
    <t xml:space="preserve">          ANTICIPO DE IMPUESTO A LA RENTA</t>
  </si>
  <si>
    <t xml:space="preserve">          RETENCION DE IVA</t>
  </si>
  <si>
    <t xml:space="preserve">          DEUDORES VARIOS</t>
  </si>
  <si>
    <t xml:space="preserve">          OTROS CREDITOS</t>
  </si>
  <si>
    <t xml:space="preserve">          CHEQUES RECHAZADOS</t>
  </si>
  <si>
    <t xml:space="preserve">          CHEQUES DIFERIDOS A DEPOSITAR</t>
  </si>
  <si>
    <t xml:space="preserve">          ANTICIPO A RENDIR - VIATICOS</t>
  </si>
  <si>
    <t xml:space="preserve">          ANTICIPO A PROVEEDORES DEL EXTERIOR</t>
  </si>
  <si>
    <t xml:space="preserve">          ANTICIPO DE SUELDOS - PERSONAL</t>
  </si>
  <si>
    <t xml:space="preserve">          ANTICIPO A PROVEEDORES LOCALES</t>
  </si>
  <si>
    <t xml:space="preserve">          SALDO A FAVOR POR EXCESO-SET</t>
  </si>
  <si>
    <t>TOTAL OTROS CREDITOS</t>
  </si>
  <si>
    <t xml:space="preserve">          MERCADERIAS GRAVADAS 10% - EQUIPOS</t>
  </si>
  <si>
    <t xml:space="preserve">          MERCADERIAS GRAVADAS 10% - REACTIVOS</t>
  </si>
  <si>
    <t xml:space="preserve">          MERCADERIAS GRAVADAS 10% - REPUESTOS</t>
  </si>
  <si>
    <t xml:space="preserve">          MERCADERIAS GRAVADAS 10% - INSUMOS</t>
  </si>
  <si>
    <t xml:space="preserve">          MERCADERIAS GRAVADAS 10% - MATERIALES</t>
  </si>
  <si>
    <t xml:space="preserve">          IMPORTACIONES EN CURSO</t>
  </si>
  <si>
    <t>TOTAL INVENTARIOS</t>
  </si>
  <si>
    <t xml:space="preserve">          SEGUROS A DEVENGAR</t>
  </si>
  <si>
    <t xml:space="preserve">          GARANTIA DE ALQUILER</t>
  </si>
  <si>
    <t xml:space="preserve">          IVA A VENCER</t>
  </si>
  <si>
    <t xml:space="preserve">          GASTOS PAG. POR ADELANTADO</t>
  </si>
  <si>
    <t>TOTAL GASTOS PAGADOS POR ADELANTADO</t>
  </si>
  <si>
    <t xml:space="preserve">          INTERESES A DEVENGAR - BONOS CP</t>
  </si>
  <si>
    <t xml:space="preserve">          INTERESES A DEVENGAR - DEUDAS FINANCIERAS</t>
  </si>
  <si>
    <t xml:space="preserve">          INTERESES A DEVENGAR - INVERSIONES</t>
  </si>
  <si>
    <t>TOTAL  GASTOS NO DEVENGADOS CP</t>
  </si>
  <si>
    <t xml:space="preserve">          INTERESES A DEVENGAR - BONOS LP</t>
  </si>
  <si>
    <t>TOTAL  GASTOS NO DEVENGADOS LP</t>
  </si>
  <si>
    <t>HONORARIOS ANALISTA DESARROLLO SISTEMA 2016</t>
  </si>
  <si>
    <t>HONORARIOS ANALISTA DESARROLLO SISTEMA 2017</t>
  </si>
  <si>
    <t>HONORARIOS ANALISTA DESARROLLO SISTEMA 2018</t>
  </si>
  <si>
    <t>GASTOS DE DESARROLLO</t>
  </si>
  <si>
    <t>TOTAL CARGOS DIFERIDOS</t>
  </si>
  <si>
    <t xml:space="preserve">          PROVEEDORES LOCALES</t>
  </si>
  <si>
    <t xml:space="preserve">          PROVEEDORES DEL EXTERIOR</t>
  </si>
  <si>
    <t xml:space="preserve">          OTROS ACREEDORES</t>
  </si>
  <si>
    <t>TOTAL DEUDAS COMERCIALES</t>
  </si>
  <si>
    <t xml:space="preserve">          PRESTAMO BANCO BASA S.A.</t>
  </si>
  <si>
    <t xml:space="preserve">          PRESTAMO BCO. CONTINENTAL GS.</t>
  </si>
  <si>
    <t xml:space="preserve">          PRESTAMO BCO. BBVA</t>
  </si>
  <si>
    <t xml:space="preserve">          PRESTAMO BCO. VISION S.A.E.C.A. GS.</t>
  </si>
  <si>
    <t xml:space="preserve">          PRESTAMO BANCO ITAÚ</t>
  </si>
  <si>
    <t xml:space="preserve">          PRESTAMO GNB PARAGUAY SA GS.</t>
  </si>
  <si>
    <t xml:space="preserve">          PRESTAMO BANCOP S.A.</t>
  </si>
  <si>
    <t xml:space="preserve">          PRESTAMO BANCO  FAMILIAR GS.</t>
  </si>
  <si>
    <t xml:space="preserve">          PRESTAMOS CAJA MUTUAL DE COOP. DEL PY</t>
  </si>
  <si>
    <t xml:space="preserve">          PRESTAMO BANCO INTERFISA</t>
  </si>
  <si>
    <t xml:space="preserve">          PRESTAMO FINANCIERO RIO S.A.E.C.A.</t>
  </si>
  <si>
    <t xml:space="preserve">          INVERSIONES DE TERCEROS (*)</t>
  </si>
  <si>
    <t>TOTAL DEUDAS FINANCIERAS</t>
  </si>
  <si>
    <t xml:space="preserve">          I.P.S. A PAGAR</t>
  </si>
  <si>
    <t>TOTAL CARGAS SOCIALES A PAGAR</t>
  </si>
  <si>
    <t xml:space="preserve">          DIRECCION GENERAL DE RECAUDACIONES</t>
  </si>
  <si>
    <t xml:space="preserve">          RETENCIONES DE IMPUESTOS A INGRESAR</t>
  </si>
  <si>
    <t xml:space="preserve">          IMPUESTO A LA RENTA A PAGAR</t>
  </si>
  <si>
    <t>-</t>
  </si>
  <si>
    <t>TOTAL DEUDAS FISCALES</t>
  </si>
  <si>
    <t xml:space="preserve">          PRESTAMOS DE SOCIOS GS.</t>
  </si>
  <si>
    <t xml:space="preserve">          PRESTAMOS DE SOCIOS M/E</t>
  </si>
  <si>
    <t xml:space="preserve">          ACREEDORES VARIOS</t>
  </si>
  <si>
    <t>TOTAL OTROS PASIVOS</t>
  </si>
  <si>
    <t xml:space="preserve">          ANTICIPO DE CLIENTES</t>
  </si>
  <si>
    <t>TOTAL INGRESOS DIFERIDOS</t>
  </si>
  <si>
    <t xml:space="preserve">          WIENER LAB SWITZERLAND- SUIZA</t>
  </si>
  <si>
    <t xml:space="preserve">          PRESTAMO BCO. ATLAS S.A.</t>
  </si>
  <si>
    <t xml:space="preserve">          PRESTAMO FIC S.A. DE FINANZAS</t>
  </si>
  <si>
    <t xml:space="preserve">          PRESTAMO FINANCIERA PYO-JAPONESA S.A.</t>
  </si>
  <si>
    <t xml:space="preserve">          PRESTAMO BCO. REGIONAL GS.</t>
  </si>
  <si>
    <t xml:space="preserve">          BONOS EMITIDOS A PAGAR - LP</t>
  </si>
  <si>
    <t xml:space="preserve">          INTERESES S/ BONOS A PAGAR - CP</t>
  </si>
  <si>
    <t xml:space="preserve">          INTERESES S/ BONOS A PAGAR - LP</t>
  </si>
  <si>
    <t>TOTAL BONOS EMITIDOS A PAGAR</t>
  </si>
  <si>
    <t>Monto en Gs.</t>
  </si>
  <si>
    <t>% Partic. en Capital</t>
  </si>
  <si>
    <t>Gonzalo Samaniego Zubizarreta</t>
  </si>
  <si>
    <t>Lorena Samaniego Montiel</t>
  </si>
  <si>
    <t>Carlos Ayala Gonzalez</t>
  </si>
  <si>
    <t>Marcelo Samaniego Montiel</t>
  </si>
  <si>
    <t>Gonzalo Samaniego Montiel</t>
  </si>
  <si>
    <t>Ramiro Samaniego Montiel</t>
  </si>
  <si>
    <t>TOTAL CAPITAL INTEGRADO</t>
  </si>
  <si>
    <t>TOTAL RESERVA LEGAL</t>
  </si>
  <si>
    <t xml:space="preserve">          RESERVA LEGAL </t>
  </si>
  <si>
    <t xml:space="preserve">          RESERVA DE REVALUO</t>
  </si>
  <si>
    <t>TOTAL RESERVA DE REVALUO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</si>
</sst>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 #,##0_-;_-* &quot;-&quot;_-;_-@_-"/>
    <numFmt numFmtId="43" formatCode="_-* #,##0.00_-;\-* #,##0.00_-;_-* &quot;-&quot;??_-;_-@_-"/>
    <numFmt numFmtId="164" formatCode="_-* #,##0\ _€_-;\-* #,##0\ _€_-;_-* &quot;-&quot;\ _€_-;_-@_-"/>
    <numFmt numFmtId="165" formatCode="_-* #,##0.00\ _€_-;\-* #,##0.00\ _€_-;_-* &quot;-&quot;??\ _€_-;_-@_-"/>
    <numFmt numFmtId="166" formatCode="_ * #,##0_)\ _₲_ ;_ * \(#,##0\)\ _₲_ ;_ * &quot;-&quot;_)\ _₲_ ;_ @_ "/>
    <numFmt numFmtId="167" formatCode="_ * #,##0.00_)\ _₲_ ;_ * \(#,##0.00\)\ _₲_ ;_ * &quot;-&quot;??_)\ _₲_ ;_ @_ "/>
    <numFmt numFmtId="168" formatCode="_(* #,##0_);_(* \(#,##0\);_(* &quot;-&quot;_);_(@_)"/>
    <numFmt numFmtId="169" formatCode="_(* #,##0.00_);_(* \(#,##0.00\);_(* &quot;-&quot;??_);_(@_)"/>
    <numFmt numFmtId="170" formatCode="#,##0\ ;\(#,##0\)"/>
    <numFmt numFmtId="171" formatCode="_-* #,##0_-;\-* #,##0_-;_-* &quot;-&quot;??_-;_-@_-"/>
    <numFmt numFmtId="172" formatCode="#,##0.000\ ;\(#,##0.000\)"/>
    <numFmt numFmtId="173" formatCode="#,##0.00\ ;\(#,##0.00\)"/>
    <numFmt numFmtId="174" formatCode="#,##0;[Red]#,##0"/>
    <numFmt numFmtId="175" formatCode="_(* #,##0_);_(* \(#,##0\);_(* &quot;-&quot;??_);_(@_)"/>
    <numFmt numFmtId="176" formatCode="_-* #,##0.00000_-;\-* #,##0.00000_-;_-* &quot;-&quot;??_-;_-@_-"/>
    <numFmt numFmtId="177" formatCode="#,##0_);\(#,##0\);\ &quot;-&quot;_)"/>
    <numFmt numFmtId="178" formatCode="#,##0.00_);\(#,##0.00\);\ &quot;-&quot;_)"/>
    <numFmt numFmtId="179" formatCode="_-&quot;$&quot;* #,##0_-;\-&quot;$&quot;* #,##0_-;_-&quot;$&quot;* &quot;-&quot;_-;_-@_-"/>
    <numFmt numFmtId="180" formatCode="_-* #,##0.000000000000_-;\-* #,##0.000000000000_-;_-* &quot;-&quot;_-;_-@_-"/>
    <numFmt numFmtId="181" formatCode="General_)"/>
    <numFmt numFmtId="182" formatCode="dd\.mm\.yyyy;@"/>
    <numFmt numFmtId="183" formatCode="_-* #,##0\ _€_-;\-* #,##0\ _€_-;_-* &quot;-&quot;??\ _€_-;_-@_-"/>
    <numFmt numFmtId="184" formatCode="_-* #,##0\ _P_t_s_-;\-* #,##0\ _P_t_s_-;_-* &quot;-&quot;\ _P_t_s_-;_-@_-"/>
    <numFmt numFmtId="185" formatCode="#,##0;\(#,##0\)"/>
    <numFmt numFmtId="186" formatCode="#,##0.0_);\(#,##0.0\)"/>
    <numFmt numFmtId="187" formatCode="_ * #,##0_ ;_ * \-#,##0_ ;_ * &quot;-&quot;_ ;_ @_ "/>
    <numFmt numFmtId="188" formatCode="_ * #,##0.00_ ;_ * \-#,##0.00_ ;_ * &quot;-&quot;??_ ;_ @_ "/>
    <numFmt numFmtId="189" formatCode="0.0%"/>
    <numFmt numFmtId="190" formatCode="_ * #,##0.00_)\ _?_ ;_ * \(#,##0.00\)\ _?_ ;_ * &quot;-&quot;??_)\ _?_ ;_ @_ "/>
  </numFmts>
  <fonts count="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ahoma"/>
      <family val="2"/>
    </font>
    <font>
      <sz val="10"/>
      <name val="Times New Roman"/>
      <family val="1"/>
    </font>
    <font>
      <sz val="10"/>
      <name val="Arial"/>
      <family val="2"/>
    </font>
    <font>
      <sz val="8"/>
      <name val="Verdana"/>
      <family val="2"/>
    </font>
    <font>
      <sz val="10"/>
      <name val="Verdana"/>
      <family val="2"/>
    </font>
    <font>
      <sz val="10"/>
      <color indexed="8"/>
      <name val="Arial"/>
      <family val="2"/>
    </font>
    <font>
      <sz val="12"/>
      <name val="Courier"/>
      <family val="3"/>
    </font>
    <font>
      <sz val="10"/>
      <name val="Geneva"/>
    </font>
    <font>
      <b/>
      <sz val="18"/>
      <color indexed="8"/>
      <name val="Bookman Old Style"/>
      <family val="1"/>
    </font>
    <font>
      <sz val="10"/>
      <name val="Bookman Old Style"/>
      <family val="1"/>
    </font>
    <font>
      <b/>
      <sz val="12"/>
      <color indexed="8"/>
      <name val="Bookman Old Style"/>
      <family val="1"/>
    </font>
    <font>
      <b/>
      <sz val="11"/>
      <color indexed="8"/>
      <name val="Bookman Old Style"/>
      <family val="1"/>
    </font>
    <font>
      <b/>
      <sz val="12"/>
      <name val="Bookman Old Style"/>
      <family val="1"/>
    </font>
    <font>
      <sz val="10"/>
      <color indexed="8"/>
      <name val="Bookman Old Style"/>
      <family val="1"/>
    </font>
    <font>
      <b/>
      <sz val="10"/>
      <color indexed="8"/>
      <name val="Bookman Old Style"/>
      <family val="1"/>
    </font>
    <font>
      <b/>
      <sz val="10"/>
      <name val="Bookman Old Style"/>
      <family val="1"/>
    </font>
    <font>
      <sz val="10"/>
      <color indexed="10"/>
      <name val="Bookman Old Style"/>
      <family val="1"/>
    </font>
    <font>
      <sz val="11"/>
      <name val="Bookman Old Style"/>
      <family val="1"/>
    </font>
    <font>
      <b/>
      <sz val="18"/>
      <name val="Bookman Old Style"/>
      <family val="1"/>
    </font>
    <font>
      <b/>
      <sz val="11"/>
      <name val="Bookman Old Style"/>
      <family val="1"/>
    </font>
    <font>
      <sz val="11"/>
      <color indexed="8"/>
      <name val="Bookman Old Style"/>
      <family val="1"/>
    </font>
    <font>
      <b/>
      <u/>
      <sz val="11"/>
      <name val="Bookman Old Style"/>
      <family val="1"/>
    </font>
    <font>
      <sz val="14"/>
      <name val="Bookman Old Style"/>
      <family val="1"/>
    </font>
    <font>
      <b/>
      <sz val="14"/>
      <name val="Bookman Old Style"/>
      <family val="1"/>
    </font>
    <font>
      <sz val="12"/>
      <name val="Bookman Old Style"/>
      <family val="1"/>
    </font>
    <font>
      <b/>
      <u/>
      <sz val="10"/>
      <name val="Bookman Old Style"/>
      <family val="1"/>
    </font>
    <font>
      <sz val="9"/>
      <name val="Bookman Old Style"/>
      <family val="1"/>
    </font>
    <font>
      <sz val="8"/>
      <name val="Bookman Old Style"/>
      <family val="1"/>
    </font>
    <font>
      <b/>
      <i/>
      <sz val="16"/>
      <name val="Bookman Old Style"/>
      <family val="1"/>
    </font>
    <font>
      <b/>
      <i/>
      <sz val="12"/>
      <name val="Bookman Old Style"/>
      <family val="1"/>
    </font>
    <font>
      <b/>
      <i/>
      <sz val="14"/>
      <name val="Bookman Old Style"/>
      <family val="1"/>
    </font>
    <font>
      <b/>
      <sz val="16"/>
      <name val="Bookman Old Style"/>
      <family val="1"/>
    </font>
    <font>
      <b/>
      <sz val="10"/>
      <name val="Times New Roman"/>
      <family val="1"/>
    </font>
    <font>
      <sz val="11"/>
      <color indexed="8"/>
      <name val="Calibri"/>
      <family val="2"/>
      <charset val="1"/>
    </font>
    <font>
      <sz val="11"/>
      <color theme="1"/>
      <name val="Calibri"/>
      <family val="2"/>
      <scheme val="minor"/>
    </font>
    <font>
      <b/>
      <sz val="11"/>
      <color theme="1"/>
      <name val="Calibri"/>
      <family val="2"/>
      <scheme val="minor"/>
    </font>
    <font>
      <sz val="10"/>
      <color theme="1"/>
      <name val="Bookman Old Style"/>
      <family val="1"/>
    </font>
    <font>
      <b/>
      <sz val="10"/>
      <color theme="1"/>
      <name val="Bookman Old Style"/>
      <family val="1"/>
    </font>
    <font>
      <sz val="10"/>
      <color theme="0"/>
      <name val="Bookman Old Style"/>
      <family val="1"/>
    </font>
    <font>
      <sz val="10"/>
      <color rgb="FFFF0000"/>
      <name val="Bookman Old Style"/>
      <family val="1"/>
    </font>
    <font>
      <sz val="11"/>
      <color theme="1"/>
      <name val="Bookman Old Style"/>
      <family val="1"/>
    </font>
    <font>
      <b/>
      <i/>
      <sz val="11"/>
      <color theme="1"/>
      <name val="Bookman Old Style"/>
      <family val="1"/>
    </font>
    <font>
      <b/>
      <sz val="12"/>
      <color theme="1"/>
      <name val="Bookman Old Style"/>
      <family val="1"/>
    </font>
    <font>
      <b/>
      <sz val="11"/>
      <color theme="1"/>
      <name val="Bookman Old Style"/>
      <family val="1"/>
    </font>
    <font>
      <b/>
      <sz val="10"/>
      <color rgb="FFFF0000"/>
      <name val="Bookman Old Style"/>
      <family val="1"/>
    </font>
    <font>
      <b/>
      <sz val="10"/>
      <color rgb="FF000000"/>
      <name val="Bookman Old Style"/>
      <family val="1"/>
    </font>
    <font>
      <sz val="10"/>
      <color rgb="FFFF66CC"/>
      <name val="Bookman Old Style"/>
      <family val="1"/>
    </font>
    <font>
      <sz val="11"/>
      <color rgb="FFFF0000"/>
      <name val="Bookman Old Style"/>
      <family val="1"/>
    </font>
    <font>
      <sz val="10"/>
      <color indexed="8"/>
      <name val="Calibri"/>
      <family val="2"/>
      <scheme val="minor"/>
    </font>
    <font>
      <sz val="10"/>
      <color rgb="FF000000"/>
      <name val="Bookman Old Style"/>
      <family val="1"/>
    </font>
    <font>
      <b/>
      <sz val="10"/>
      <color indexed="8"/>
      <name val="Calibri"/>
      <family val="2"/>
      <scheme val="minor"/>
    </font>
    <font>
      <b/>
      <sz val="10"/>
      <color rgb="FF000000"/>
      <name val="Century Gothic"/>
      <family val="2"/>
    </font>
    <font>
      <sz val="10"/>
      <color rgb="FF000000"/>
      <name val="Century Gothic"/>
      <family val="2"/>
    </font>
    <font>
      <sz val="10"/>
      <color indexed="8"/>
      <name val="Tahoma"/>
      <family val="2"/>
    </font>
    <font>
      <b/>
      <sz val="10"/>
      <name val="Arial"/>
      <family val="2"/>
    </font>
    <font>
      <sz val="14"/>
      <color rgb="FFFF0000"/>
      <name val="Bookman Old Style"/>
      <family val="1"/>
    </font>
    <font>
      <sz val="10"/>
      <color rgb="FFFF0000"/>
      <name val="Arial"/>
      <family val="2"/>
    </font>
    <font>
      <sz val="10"/>
      <color rgb="FFFF0000"/>
      <name val="Tahoma"/>
      <family val="2"/>
    </font>
    <font>
      <sz val="9"/>
      <color rgb="FFFF0000"/>
      <name val="Bookman Old Style"/>
      <family val="1"/>
    </font>
    <font>
      <sz val="26"/>
      <color theme="0"/>
      <name val="Bookman Old Style"/>
      <family val="1"/>
    </font>
    <font>
      <b/>
      <sz val="15"/>
      <name val="Bookman Old Style"/>
      <family val="1"/>
    </font>
    <font>
      <sz val="15"/>
      <name val="Arial"/>
      <family val="2"/>
    </font>
    <font>
      <sz val="11"/>
      <name val="Arial"/>
      <family val="2"/>
    </font>
    <font>
      <b/>
      <sz val="11"/>
      <name val="Arial"/>
      <family val="2"/>
    </font>
    <font>
      <sz val="18"/>
      <name val="Arial"/>
      <family val="2"/>
    </font>
    <font>
      <sz val="14"/>
      <name val="Arial"/>
      <family val="2"/>
    </font>
    <font>
      <sz val="12"/>
      <color rgb="FFFF0000"/>
      <name val="Bookman Old Style"/>
      <family val="1"/>
    </font>
    <font>
      <sz val="10"/>
      <color theme="1"/>
      <name val="Tahoma"/>
      <family val="2"/>
    </font>
    <font>
      <sz val="9"/>
      <color indexed="8"/>
      <name val="Bookman Old Style"/>
      <family val="1"/>
    </font>
    <font>
      <b/>
      <i/>
      <sz val="9"/>
      <color theme="1"/>
      <name val="Bookman Old Style"/>
      <family val="1"/>
    </font>
    <font>
      <b/>
      <sz val="9"/>
      <color indexed="8"/>
      <name val="Bookman Old Style"/>
      <family val="1"/>
    </font>
    <font>
      <b/>
      <sz val="9"/>
      <color theme="1"/>
      <name val="Bookman Old Style"/>
      <family val="1"/>
    </font>
    <font>
      <sz val="9"/>
      <color theme="1"/>
      <name val="Bookman Old Style"/>
      <family val="1"/>
    </font>
    <font>
      <b/>
      <sz val="8"/>
      <color theme="1"/>
      <name val="Bookman Old Style"/>
      <family val="1"/>
    </font>
    <font>
      <sz val="11"/>
      <color indexed="8"/>
      <name val="Calibri"/>
      <family val="2"/>
    </font>
    <font>
      <b/>
      <u/>
      <sz val="11"/>
      <color indexed="8"/>
      <name val="Bookman Old Style"/>
      <family val="1"/>
    </font>
  </fonts>
  <fills count="7">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26"/>
      </patternFill>
    </fill>
  </fills>
  <borders count="7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double">
        <color auto="1"/>
      </left>
      <right style="double">
        <color auto="1"/>
      </right>
      <top style="double">
        <color auto="1"/>
      </top>
      <bottom style="double">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588">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43" fontId="10"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84" fontId="10"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9" fontId="15" fillId="0" borderId="0" applyFont="0" applyFill="0" applyBorder="0" applyAlignment="0" applyProtection="0"/>
    <xf numFmtId="179" fontId="10"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5"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43" fontId="10" fillId="0" borderId="0" applyFont="0" applyFill="0" applyBorder="0" applyAlignment="0" applyProtection="0"/>
    <xf numFmtId="169" fontId="17" fillId="0" borderId="0" applyFont="0" applyFill="0" applyBorder="0" applyAlignment="0" applyProtection="0"/>
    <xf numFmtId="43" fontId="10" fillId="0" borderId="0" applyFont="0" applyFill="0" applyBorder="0" applyAlignment="0" applyProtection="0"/>
    <xf numFmtId="167"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5" fontId="10" fillId="0" borderId="0" applyFont="0" applyFill="0" applyBorder="0" applyAlignment="0" applyProtection="0"/>
    <xf numFmtId="167" fontId="46" fillId="0" borderId="0" applyFont="0" applyFill="0" applyBorder="0" applyAlignment="0" applyProtection="0"/>
    <xf numFmtId="164" fontId="10"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5"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9" fontId="10" fillId="0" borderId="0" applyFont="0" applyFill="0" applyBorder="0" applyAlignment="0" applyProtection="0"/>
    <xf numFmtId="43" fontId="11" fillId="0" borderId="0" applyFont="0" applyFill="0" applyBorder="0" applyAlignment="0" applyProtection="0"/>
    <xf numFmtId="0" fontId="17" fillId="0" borderId="0"/>
    <xf numFmtId="0" fontId="16" fillId="0" borderId="0"/>
    <xf numFmtId="0" fontId="46" fillId="0" borderId="0"/>
    <xf numFmtId="0" fontId="46" fillId="0" borderId="0"/>
    <xf numFmtId="43" fontId="18" fillId="0" borderId="0"/>
    <xf numFmtId="0" fontId="46" fillId="0" borderId="0"/>
    <xf numFmtId="0" fontId="10" fillId="0" borderId="0"/>
    <xf numFmtId="0" fontId="10" fillId="0" borderId="0"/>
    <xf numFmtId="0" fontId="10" fillId="0" borderId="0"/>
    <xf numFmtId="0" fontId="10" fillId="0" borderId="0"/>
    <xf numFmtId="0" fontId="16" fillId="0" borderId="0"/>
    <xf numFmtId="0" fontId="46" fillId="0" borderId="0"/>
    <xf numFmtId="0" fontId="10" fillId="0" borderId="0"/>
    <xf numFmtId="0" fontId="46" fillId="0" borderId="0"/>
    <xf numFmtId="0" fontId="46" fillId="0" borderId="0"/>
    <xf numFmtId="0" fontId="46"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0" fillId="0" borderId="0"/>
    <xf numFmtId="0" fontId="10" fillId="0" borderId="0"/>
    <xf numFmtId="0" fontId="46" fillId="2" borderId="59" applyNumberFormat="0" applyFont="0" applyAlignment="0" applyProtection="0"/>
    <xf numFmtId="0" fontId="46" fillId="2" borderId="59" applyNumberFormat="0" applyFont="0" applyAlignment="0" applyProtection="0"/>
    <xf numFmtId="0" fontId="46" fillId="2" borderId="59" applyNumberFormat="0" applyFont="0" applyAlignment="0" applyProtection="0"/>
    <xf numFmtId="0" fontId="46" fillId="2" borderId="59" applyNumberFormat="0" applyFont="0" applyAlignment="0" applyProtection="0"/>
    <xf numFmtId="0" fontId="46" fillId="2" borderId="59" applyNumberFormat="0" applyFont="0" applyAlignment="0" applyProtection="0"/>
    <xf numFmtId="9" fontId="14" fillId="0" borderId="0" applyFont="0" applyFill="0" applyBorder="0" applyAlignment="0" applyProtection="0"/>
    <xf numFmtId="9" fontId="15" fillId="0" borderId="0" applyFont="0" applyFill="0" applyBorder="0" applyAlignment="0" applyProtection="0"/>
    <xf numFmtId="3"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59" applyNumberFormat="0" applyFont="0" applyAlignment="0" applyProtection="0"/>
    <xf numFmtId="0" fontId="6" fillId="2" borderId="59" applyNumberFormat="0" applyFont="0" applyAlignment="0" applyProtection="0"/>
    <xf numFmtId="0" fontId="6" fillId="2" borderId="59" applyNumberFormat="0" applyFont="0" applyAlignment="0" applyProtection="0"/>
    <xf numFmtId="0" fontId="6" fillId="2" borderId="59" applyNumberFormat="0" applyFont="0" applyAlignment="0" applyProtection="0"/>
    <xf numFmtId="0" fontId="6" fillId="2" borderId="59" applyNumberFormat="0" applyFont="0" applyAlignment="0" applyProtection="0"/>
    <xf numFmtId="9" fontId="10"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xf numFmtId="169" fontId="10" fillId="0" borderId="0" applyFont="0" applyFill="0" applyBorder="0" applyAlignment="0" applyProtection="0"/>
    <xf numFmtId="187"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88" fontId="10" fillId="0" borderId="0" applyFont="0" applyFill="0" applyBorder="0" applyAlignment="0" applyProtection="0"/>
    <xf numFmtId="165"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190"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6" borderId="62" applyNumberFormat="0" applyFont="0" applyAlignment="0" applyProtection="0"/>
    <xf numFmtId="0" fontId="86" fillId="6" borderId="62" applyNumberFormat="0" applyFont="0" applyAlignment="0" applyProtection="0"/>
    <xf numFmtId="0" fontId="86" fillId="6" borderId="62" applyNumberFormat="0" applyFont="0" applyAlignment="0" applyProtection="0"/>
    <xf numFmtId="0" fontId="86" fillId="6" borderId="62" applyNumberFormat="0" applyFont="0" applyAlignment="0" applyProtection="0"/>
    <xf numFmtId="0" fontId="86" fillId="6" borderId="62" applyNumberFormat="0" applyFont="0" applyAlignment="0" applyProtection="0"/>
  </cellStyleXfs>
  <cellXfs count="1002">
    <xf numFmtId="0" fontId="0" fillId="0" borderId="0" xfId="0"/>
    <xf numFmtId="0" fontId="21" fillId="0" borderId="0" xfId="172" applyFont="1" applyFill="1" applyAlignment="1" applyProtection="1">
      <alignment vertical="center"/>
    </xf>
    <xf numFmtId="0" fontId="23" fillId="0" borderId="0" xfId="172" applyFont="1" applyFill="1" applyAlignment="1" applyProtection="1">
      <alignment horizontal="center" vertical="center"/>
    </xf>
    <xf numFmtId="0" fontId="22" fillId="0" borderId="0" xfId="172" applyFont="1" applyFill="1" applyAlignment="1" applyProtection="1">
      <alignment horizontal="center" vertical="center"/>
    </xf>
    <xf numFmtId="177" fontId="24" fillId="3" borderId="1" xfId="172" applyNumberFormat="1" applyFont="1" applyFill="1" applyBorder="1" applyAlignment="1" applyProtection="1">
      <alignment horizontal="center" vertical="center" wrapText="1"/>
    </xf>
    <xf numFmtId="182" fontId="24" fillId="3" borderId="2" xfId="172" quotePrefix="1" applyNumberFormat="1" applyFont="1" applyFill="1" applyBorder="1" applyAlignment="1" applyProtection="1">
      <alignment horizontal="center" vertical="center" wrapText="1"/>
    </xf>
    <xf numFmtId="0" fontId="21" fillId="0" borderId="3" xfId="172" applyFont="1" applyFill="1" applyBorder="1" applyAlignment="1" applyProtection="1">
      <alignment vertical="center"/>
    </xf>
    <xf numFmtId="177" fontId="48" fillId="0" borderId="4" xfId="172" applyNumberFormat="1" applyFont="1" applyFill="1" applyBorder="1" applyAlignment="1" applyProtection="1">
      <alignment horizontal="right" vertical="center" wrapText="1"/>
    </xf>
    <xf numFmtId="0" fontId="21" fillId="0" borderId="0" xfId="172" applyFont="1" applyFill="1" applyBorder="1" applyAlignment="1" applyProtection="1">
      <alignment vertical="center"/>
    </xf>
    <xf numFmtId="175" fontId="48" fillId="0" borderId="4" xfId="43" applyNumberFormat="1" applyFont="1" applyFill="1" applyBorder="1" applyAlignment="1" applyProtection="1">
      <alignment horizontal="right" vertical="center"/>
    </xf>
    <xf numFmtId="177" fontId="26" fillId="0" borderId="0" xfId="172" applyNumberFormat="1" applyFont="1" applyFill="1" applyBorder="1" applyAlignment="1" applyProtection="1">
      <alignment horizontal="left" vertical="center" wrapText="1"/>
    </xf>
    <xf numFmtId="171" fontId="24" fillId="3" borderId="9" xfId="9" applyNumberFormat="1" applyFont="1" applyFill="1" applyBorder="1" applyAlignment="1" applyProtection="1">
      <alignment horizontal="right" vertical="center"/>
    </xf>
    <xf numFmtId="0" fontId="21" fillId="0" borderId="0" xfId="172" applyFont="1" applyFill="1" applyAlignment="1" applyProtection="1">
      <alignment horizontal="left" vertical="center"/>
    </xf>
    <xf numFmtId="0" fontId="48" fillId="0" borderId="0" xfId="172" applyFont="1" applyFill="1" applyBorder="1" applyAlignment="1" applyProtection="1">
      <alignment horizontal="right" vertical="center"/>
    </xf>
    <xf numFmtId="0" fontId="50" fillId="0" borderId="0" xfId="172" applyFont="1" applyFill="1" applyAlignment="1" applyProtection="1">
      <alignment vertical="center"/>
    </xf>
    <xf numFmtId="177" fontId="21" fillId="0" borderId="0" xfId="172" applyNumberFormat="1" applyFont="1" applyFill="1" applyAlignment="1" applyProtection="1">
      <alignment horizontal="left"/>
    </xf>
    <xf numFmtId="0" fontId="48" fillId="0" borderId="0" xfId="157" applyFont="1" applyFill="1" applyAlignment="1">
      <alignment horizontal="center"/>
    </xf>
    <xf numFmtId="0" fontId="48" fillId="0" borderId="0" xfId="157" applyFont="1" applyFill="1" applyAlignment="1">
      <alignment horizontal="center" vertical="center"/>
    </xf>
    <xf numFmtId="0" fontId="48" fillId="0" borderId="0" xfId="157" applyFont="1" applyFill="1" applyAlignment="1">
      <alignment horizontal="center"/>
    </xf>
    <xf numFmtId="0" fontId="51" fillId="0" borderId="0" xfId="172" applyFont="1" applyFill="1" applyAlignment="1" applyProtection="1">
      <alignment horizontal="left" vertical="center"/>
    </xf>
    <xf numFmtId="183" fontId="25" fillId="0" borderId="0" xfId="87" applyNumberFormat="1" applyFont="1"/>
    <xf numFmtId="183" fontId="25" fillId="0" borderId="0" xfId="88" applyNumberFormat="1" applyFont="1"/>
    <xf numFmtId="183" fontId="52" fillId="0" borderId="0" xfId="149" applyNumberFormat="1" applyFont="1"/>
    <xf numFmtId="175" fontId="48" fillId="0" borderId="0" xfId="172" applyNumberFormat="1" applyFont="1" applyFill="1" applyBorder="1" applyAlignment="1" applyProtection="1">
      <alignment horizontal="right" vertical="center"/>
    </xf>
    <xf numFmtId="183" fontId="21" fillId="0" borderId="0" xfId="172" applyNumberFormat="1" applyFont="1" applyFill="1" applyAlignment="1" applyProtection="1">
      <alignment vertical="center"/>
    </xf>
    <xf numFmtId="171" fontId="21" fillId="0" borderId="0" xfId="172" applyNumberFormat="1" applyFont="1" applyFill="1" applyAlignment="1" applyProtection="1">
      <alignment vertical="center"/>
    </xf>
    <xf numFmtId="175" fontId="21" fillId="0" borderId="0" xfId="172" applyNumberFormat="1" applyFont="1" applyFill="1" applyAlignment="1" applyProtection="1">
      <alignment vertical="center"/>
    </xf>
    <xf numFmtId="177" fontId="49" fillId="0" borderId="4" xfId="172" applyNumberFormat="1" applyFont="1" applyFill="1" applyBorder="1" applyAlignment="1" applyProtection="1">
      <alignment horizontal="right" vertical="center"/>
    </xf>
    <xf numFmtId="0" fontId="29" fillId="0" borderId="0" xfId="172" applyFont="1" applyFill="1" applyAlignment="1" applyProtection="1">
      <alignment vertical="center"/>
    </xf>
    <xf numFmtId="0" fontId="53" fillId="0" borderId="0" xfId="172" applyFont="1" applyFill="1" applyAlignment="1" applyProtection="1">
      <alignment vertical="center"/>
    </xf>
    <xf numFmtId="0" fontId="24" fillId="3" borderId="1" xfId="172" applyFont="1" applyFill="1" applyBorder="1" applyAlignment="1" applyProtection="1">
      <alignment horizontal="center" vertical="center" wrapText="1"/>
    </xf>
    <xf numFmtId="14" fontId="54" fillId="3" borderId="2" xfId="172" applyNumberFormat="1" applyFont="1" applyFill="1" applyBorder="1" applyAlignment="1" applyProtection="1">
      <alignment horizontal="center" vertical="center" wrapText="1"/>
    </xf>
    <xf numFmtId="0" fontId="23" fillId="0" borderId="3" xfId="172" applyFont="1" applyFill="1" applyBorder="1" applyAlignment="1" applyProtection="1">
      <alignment vertical="center" wrapText="1"/>
    </xf>
    <xf numFmtId="41" fontId="52" fillId="0" borderId="4" xfId="172" applyNumberFormat="1" applyFont="1" applyFill="1" applyBorder="1" applyAlignment="1" applyProtection="1">
      <alignment horizontal="right" vertical="center" wrapText="1"/>
    </xf>
    <xf numFmtId="177" fontId="31" fillId="0" borderId="3" xfId="172" applyNumberFormat="1" applyFont="1" applyFill="1" applyBorder="1" applyAlignment="1" applyProtection="1">
      <alignment vertical="center"/>
    </xf>
    <xf numFmtId="177" fontId="52" fillId="0" borderId="4" xfId="172" applyNumberFormat="1" applyFont="1" applyFill="1" applyBorder="1" applyAlignment="1" applyProtection="1">
      <alignment horizontal="right" vertical="center"/>
    </xf>
    <xf numFmtId="177" fontId="29" fillId="0" borderId="3" xfId="172" applyNumberFormat="1" applyFont="1" applyFill="1" applyBorder="1" applyAlignment="1" applyProtection="1">
      <alignment vertical="center"/>
    </xf>
    <xf numFmtId="43" fontId="29" fillId="0" borderId="0" xfId="9" applyFont="1" applyFill="1" applyAlignment="1" applyProtection="1">
      <alignment vertical="center"/>
    </xf>
    <xf numFmtId="175" fontId="52" fillId="0" borderId="4" xfId="43" applyNumberFormat="1" applyFont="1" applyFill="1" applyBorder="1" applyAlignment="1" applyProtection="1">
      <alignment horizontal="right" vertical="center"/>
    </xf>
    <xf numFmtId="183" fontId="29" fillId="0" borderId="0" xfId="172" applyNumberFormat="1" applyFont="1" applyFill="1" applyAlignment="1" applyProtection="1">
      <alignment vertical="center"/>
    </xf>
    <xf numFmtId="177" fontId="52" fillId="0" borderId="4" xfId="172" applyNumberFormat="1" applyFont="1" applyFill="1" applyBorder="1" applyAlignment="1" applyProtection="1">
      <alignment horizontal="right" vertical="center" wrapText="1"/>
    </xf>
    <xf numFmtId="177" fontId="31" fillId="4" borderId="3" xfId="172" applyNumberFormat="1" applyFont="1" applyFill="1" applyBorder="1" applyAlignment="1" applyProtection="1">
      <alignment vertical="center"/>
    </xf>
    <xf numFmtId="177" fontId="55" fillId="0" borderId="4" xfId="172" applyNumberFormat="1" applyFont="1" applyFill="1" applyBorder="1" applyAlignment="1" applyProtection="1">
      <alignment horizontal="right" vertical="center"/>
    </xf>
    <xf numFmtId="0" fontId="31" fillId="0" borderId="0" xfId="172" applyFont="1" applyFill="1" applyAlignment="1" applyProtection="1">
      <alignment vertical="center"/>
    </xf>
    <xf numFmtId="177" fontId="23" fillId="0" borderId="3" xfId="172" applyNumberFormat="1" applyFont="1" applyFill="1" applyBorder="1" applyAlignment="1" applyProtection="1">
      <alignment vertical="center" wrapText="1"/>
    </xf>
    <xf numFmtId="175" fontId="52" fillId="0" borderId="10" xfId="43" applyNumberFormat="1" applyFont="1" applyFill="1" applyBorder="1" applyAlignment="1" applyProtection="1">
      <alignment horizontal="right" vertical="center"/>
    </xf>
    <xf numFmtId="177" fontId="31" fillId="0" borderId="0" xfId="172" applyNumberFormat="1" applyFont="1" applyFill="1" applyAlignment="1" applyProtection="1">
      <alignment vertical="center"/>
    </xf>
    <xf numFmtId="177" fontId="32" fillId="0" borderId="0" xfId="172" applyNumberFormat="1" applyFont="1" applyFill="1" applyAlignment="1" applyProtection="1">
      <alignment wrapText="1"/>
    </xf>
    <xf numFmtId="175" fontId="52" fillId="0" borderId="0" xfId="43" applyNumberFormat="1" applyFont="1" applyFill="1" applyBorder="1" applyAlignment="1" applyProtection="1">
      <alignment horizontal="right"/>
    </xf>
    <xf numFmtId="177" fontId="52" fillId="0" borderId="0" xfId="172" applyNumberFormat="1" applyFont="1" applyFill="1" applyBorder="1" applyAlignment="1" applyProtection="1">
      <alignment horizontal="right" wrapText="1"/>
    </xf>
    <xf numFmtId="41" fontId="52" fillId="0" borderId="0" xfId="172" applyNumberFormat="1" applyFont="1" applyFill="1" applyAlignment="1" applyProtection="1">
      <alignment horizontal="right" vertical="center"/>
    </xf>
    <xf numFmtId="0" fontId="29" fillId="0" borderId="0" xfId="172" applyFont="1" applyFill="1" applyBorder="1" applyAlignment="1" applyProtection="1">
      <alignment vertical="center"/>
    </xf>
    <xf numFmtId="41" fontId="52" fillId="0" borderId="0" xfId="172" applyNumberFormat="1" applyFont="1" applyFill="1" applyBorder="1" applyAlignment="1" applyProtection="1">
      <alignment horizontal="right" vertical="center"/>
    </xf>
    <xf numFmtId="41" fontId="29" fillId="0" borderId="0" xfId="172" applyNumberFormat="1" applyFont="1" applyFill="1" applyBorder="1" applyAlignment="1" applyProtection="1">
      <alignment horizontal="right" vertical="center"/>
    </xf>
    <xf numFmtId="175" fontId="52" fillId="0" borderId="0" xfId="43" applyNumberFormat="1" applyFont="1" applyFill="1" applyBorder="1" applyAlignment="1" applyProtection="1">
      <alignment horizontal="right" vertical="center"/>
    </xf>
    <xf numFmtId="175" fontId="29" fillId="0" borderId="0" xfId="43" applyNumberFormat="1" applyFont="1" applyFill="1" applyBorder="1" applyAlignment="1" applyProtection="1">
      <alignment horizontal="right" vertical="center"/>
    </xf>
    <xf numFmtId="180" fontId="52" fillId="0" borderId="0" xfId="172" applyNumberFormat="1" applyFont="1" applyFill="1" applyBorder="1" applyAlignment="1" applyProtection="1">
      <alignment horizontal="right" vertical="center"/>
    </xf>
    <xf numFmtId="0" fontId="52" fillId="0" borderId="0" xfId="172" applyFont="1" applyFill="1" applyBorder="1" applyAlignment="1" applyProtection="1">
      <alignment vertical="center"/>
    </xf>
    <xf numFmtId="41" fontId="29" fillId="0" borderId="0" xfId="172" applyNumberFormat="1" applyFont="1" applyFill="1" applyAlignment="1" applyProtection="1">
      <alignment horizontal="right" vertical="center"/>
    </xf>
    <xf numFmtId="177" fontId="23" fillId="0" borderId="6" xfId="172" applyNumberFormat="1" applyFont="1" applyFill="1" applyBorder="1" applyAlignment="1" applyProtection="1">
      <alignment vertical="center" wrapText="1"/>
    </xf>
    <xf numFmtId="43" fontId="29" fillId="0" borderId="7" xfId="9" applyFont="1" applyFill="1" applyBorder="1" applyAlignment="1" applyProtection="1">
      <alignment vertical="center"/>
    </xf>
    <xf numFmtId="0" fontId="21" fillId="0" borderId="0" xfId="148" applyFont="1" applyFill="1"/>
    <xf numFmtId="181" fontId="27" fillId="0" borderId="0" xfId="151" applyNumberFormat="1" applyFont="1" applyFill="1" applyAlignment="1" applyProtection="1">
      <alignment horizontal="centerContinuous"/>
    </xf>
    <xf numFmtId="181" fontId="21" fillId="0" borderId="0" xfId="151" applyNumberFormat="1" applyFont="1" applyFill="1" applyAlignment="1">
      <alignment horizontal="centerContinuous"/>
    </xf>
    <xf numFmtId="181" fontId="21" fillId="0" borderId="0" xfId="151" applyNumberFormat="1" applyFont="1" applyFill="1"/>
    <xf numFmtId="0" fontId="21" fillId="0" borderId="0" xfId="148" applyFont="1" applyFill="1" applyAlignment="1">
      <alignment horizontal="center"/>
    </xf>
    <xf numFmtId="0" fontId="55" fillId="0" borderId="3" xfId="0" applyFont="1" applyFill="1" applyBorder="1"/>
    <xf numFmtId="175" fontId="31" fillId="0" borderId="12" xfId="0" quotePrefix="1" applyNumberFormat="1" applyFont="1" applyFill="1" applyBorder="1"/>
    <xf numFmtId="43" fontId="31" fillId="0" borderId="12" xfId="9" quotePrefix="1" applyFont="1" applyFill="1" applyBorder="1"/>
    <xf numFmtId="175" fontId="31" fillId="0" borderId="0" xfId="0" quotePrefix="1" applyNumberFormat="1" applyFont="1" applyFill="1" applyBorder="1"/>
    <xf numFmtId="175" fontId="31" fillId="0" borderId="13" xfId="163" applyNumberFormat="1" applyFont="1" applyFill="1" applyBorder="1"/>
    <xf numFmtId="0" fontId="27" fillId="0" borderId="0" xfId="148" applyFont="1" applyFill="1"/>
    <xf numFmtId="0" fontId="33" fillId="0" borderId="3" xfId="0" applyFont="1" applyFill="1" applyBorder="1"/>
    <xf numFmtId="175" fontId="29" fillId="0" borderId="12" xfId="0" quotePrefix="1" applyNumberFormat="1" applyFont="1" applyFill="1" applyBorder="1"/>
    <xf numFmtId="37" fontId="29" fillId="0" borderId="12" xfId="0" quotePrefix="1" applyNumberFormat="1" applyFont="1" applyFill="1" applyBorder="1"/>
    <xf numFmtId="175" fontId="29" fillId="0" borderId="0" xfId="0" quotePrefix="1" applyNumberFormat="1" applyFont="1" applyFill="1" applyBorder="1"/>
    <xf numFmtId="175" fontId="29" fillId="0" borderId="12" xfId="0" applyNumberFormat="1" applyFont="1" applyFill="1" applyBorder="1"/>
    <xf numFmtId="175" fontId="29" fillId="0" borderId="13" xfId="163" applyNumberFormat="1" applyFont="1" applyFill="1" applyBorder="1"/>
    <xf numFmtId="0" fontId="29" fillId="0" borderId="3" xfId="0" applyFont="1" applyFill="1" applyBorder="1"/>
    <xf numFmtId="43" fontId="29" fillId="0" borderId="12" xfId="9" quotePrefix="1" applyFont="1" applyFill="1" applyBorder="1"/>
    <xf numFmtId="175" fontId="29" fillId="0" borderId="14" xfId="0" applyNumberFormat="1" applyFont="1" applyFill="1" applyBorder="1"/>
    <xf numFmtId="175" fontId="29" fillId="0" borderId="0" xfId="170" applyNumberFormat="1" applyFont="1" applyFill="1" applyBorder="1"/>
    <xf numFmtId="175" fontId="31" fillId="0" borderId="16" xfId="0" applyNumberFormat="1" applyFont="1" applyFill="1" applyBorder="1" applyProtection="1"/>
    <xf numFmtId="175" fontId="31" fillId="0" borderId="17" xfId="0" applyNumberFormat="1" applyFont="1" applyFill="1" applyBorder="1" applyProtection="1"/>
    <xf numFmtId="175" fontId="31" fillId="0" borderId="18" xfId="163" applyNumberFormat="1" applyFont="1" applyFill="1" applyBorder="1" applyProtection="1">
      <protection locked="0"/>
    </xf>
    <xf numFmtId="175" fontId="31" fillId="0" borderId="19" xfId="163" applyNumberFormat="1" applyFont="1" applyFill="1" applyBorder="1" applyProtection="1">
      <protection locked="0"/>
    </xf>
    <xf numFmtId="0" fontId="21" fillId="0" borderId="0" xfId="0" applyFont="1" applyFill="1"/>
    <xf numFmtId="0" fontId="31" fillId="0" borderId="0" xfId="0" applyFont="1" applyFill="1" applyAlignment="1">
      <alignment horizontal="right"/>
    </xf>
    <xf numFmtId="0" fontId="21" fillId="0" borderId="0" xfId="0" applyFont="1" applyFill="1" applyAlignment="1">
      <alignment horizontal="center"/>
    </xf>
    <xf numFmtId="0" fontId="27" fillId="0" borderId="0" xfId="0" applyFont="1" applyFill="1"/>
    <xf numFmtId="15" fontId="31" fillId="0" borderId="0" xfId="0" applyNumberFormat="1" applyFont="1" applyFill="1" applyAlignment="1">
      <alignment horizontal="center"/>
    </xf>
    <xf numFmtId="15" fontId="27" fillId="0" borderId="0" xfId="0" applyNumberFormat="1" applyFont="1" applyFill="1" applyAlignment="1">
      <alignment horizontal="center"/>
    </xf>
    <xf numFmtId="15" fontId="21" fillId="0" borderId="0" xfId="0" applyNumberFormat="1" applyFont="1" applyFill="1"/>
    <xf numFmtId="3" fontId="21" fillId="0" borderId="0" xfId="0" applyNumberFormat="1" applyFont="1" applyFill="1"/>
    <xf numFmtId="0" fontId="21" fillId="0" borderId="0" xfId="0" applyFont="1" applyFill="1" applyBorder="1"/>
    <xf numFmtId="0" fontId="29" fillId="0" borderId="0" xfId="0" applyFont="1" applyFill="1"/>
    <xf numFmtId="0" fontId="29" fillId="0" borderId="0" xfId="0" applyFont="1" applyFill="1" applyAlignment="1">
      <alignment wrapText="1"/>
    </xf>
    <xf numFmtId="0" fontId="29" fillId="0" borderId="20" xfId="0" applyFont="1" applyFill="1" applyBorder="1"/>
    <xf numFmtId="175" fontId="29" fillId="0" borderId="20" xfId="145" applyNumberFormat="1" applyFont="1" applyFill="1" applyBorder="1"/>
    <xf numFmtId="175" fontId="29" fillId="0" borderId="12" xfId="145" applyNumberFormat="1" applyFont="1" applyFill="1" applyBorder="1"/>
    <xf numFmtId="175" fontId="29" fillId="0" borderId="0" xfId="145" applyNumberFormat="1" applyFont="1" applyFill="1" applyBorder="1"/>
    <xf numFmtId="175" fontId="29" fillId="0" borderId="12" xfId="145" applyNumberFormat="1" applyFont="1" applyFill="1" applyBorder="1" applyAlignment="1">
      <alignment horizontal="center"/>
    </xf>
    <xf numFmtId="175" fontId="29" fillId="0" borderId="20" xfId="145" applyNumberFormat="1" applyFont="1" applyFill="1" applyBorder="1" applyAlignment="1">
      <alignment horizontal="center"/>
    </xf>
    <xf numFmtId="171" fontId="29" fillId="0" borderId="0" xfId="9" applyNumberFormat="1" applyFont="1" applyFill="1"/>
    <xf numFmtId="175" fontId="29" fillId="0" borderId="0" xfId="145" applyNumberFormat="1" applyFont="1" applyFill="1" applyBorder="1" applyAlignment="1">
      <alignment horizontal="center"/>
    </xf>
    <xf numFmtId="175" fontId="29" fillId="0" borderId="0" xfId="0" applyNumberFormat="1" applyFont="1" applyFill="1"/>
    <xf numFmtId="0" fontId="31" fillId="0" borderId="20" xfId="0" applyFont="1" applyFill="1" applyBorder="1"/>
    <xf numFmtId="3" fontId="21" fillId="0" borderId="0" xfId="0" applyNumberFormat="1" applyFont="1" applyFill="1" applyBorder="1"/>
    <xf numFmtId="175" fontId="21" fillId="0" borderId="0" xfId="0" applyNumberFormat="1" applyFont="1" applyFill="1" applyBorder="1"/>
    <xf numFmtId="174" fontId="21" fillId="0" borderId="0" xfId="0" applyNumberFormat="1" applyFont="1" applyFill="1" applyBorder="1"/>
    <xf numFmtId="0" fontId="48" fillId="0" borderId="0" xfId="0" applyFont="1" applyFill="1" applyAlignment="1"/>
    <xf numFmtId="0" fontId="34" fillId="0" borderId="0" xfId="0" applyFont="1" applyFill="1"/>
    <xf numFmtId="0" fontId="35" fillId="0" borderId="0" xfId="0" applyFont="1" applyFill="1" applyAlignment="1"/>
    <xf numFmtId="0" fontId="35" fillId="0" borderId="0" xfId="0" applyFont="1" applyFill="1" applyAlignment="1">
      <alignment horizontal="right"/>
    </xf>
    <xf numFmtId="0" fontId="35" fillId="0" borderId="0" xfId="0" applyFont="1" applyFill="1" applyAlignment="1">
      <alignment horizontal="center"/>
    </xf>
    <xf numFmtId="0" fontId="29" fillId="0" borderId="25" xfId="0" applyFont="1" applyFill="1" applyBorder="1"/>
    <xf numFmtId="171" fontId="29" fillId="0" borderId="21" xfId="146" applyNumberFormat="1" applyFont="1" applyFill="1" applyBorder="1"/>
    <xf numFmtId="171" fontId="29" fillId="0" borderId="26" xfId="146" applyNumberFormat="1" applyFont="1" applyFill="1" applyBorder="1"/>
    <xf numFmtId="0" fontId="29" fillId="0" borderId="27" xfId="0" applyFont="1" applyFill="1" applyBorder="1"/>
    <xf numFmtId="175" fontId="29" fillId="0" borderId="12" xfId="146" applyNumberFormat="1" applyFont="1" applyFill="1" applyBorder="1" applyAlignment="1">
      <alignment horizontal="right"/>
    </xf>
    <xf numFmtId="175" fontId="29" fillId="0" borderId="12" xfId="145" applyNumberFormat="1" applyFont="1" applyFill="1" applyBorder="1" applyAlignment="1">
      <alignment horizontal="right"/>
    </xf>
    <xf numFmtId="0" fontId="29" fillId="0" borderId="29" xfId="0" applyFont="1" applyFill="1" applyBorder="1"/>
    <xf numFmtId="175" fontId="29" fillId="0" borderId="23" xfId="146" applyNumberFormat="1" applyFont="1" applyFill="1" applyBorder="1" applyAlignment="1">
      <alignment horizontal="right"/>
    </xf>
    <xf numFmtId="175" fontId="29" fillId="0" borderId="30" xfId="146" applyNumberFormat="1" applyFont="1" applyFill="1" applyBorder="1" applyAlignment="1">
      <alignment horizontal="right"/>
    </xf>
    <xf numFmtId="175" fontId="29" fillId="0" borderId="21" xfId="146" applyNumberFormat="1" applyFont="1" applyFill="1" applyBorder="1" applyAlignment="1">
      <alignment horizontal="right"/>
    </xf>
    <xf numFmtId="175" fontId="29" fillId="0" borderId="26" xfId="146" applyNumberFormat="1" applyFont="1" applyFill="1" applyBorder="1" applyAlignment="1">
      <alignment horizontal="right"/>
    </xf>
    <xf numFmtId="0" fontId="31" fillId="0" borderId="29" xfId="0" applyFont="1" applyFill="1" applyBorder="1"/>
    <xf numFmtId="175" fontId="31" fillId="0" borderId="23" xfId="146" applyNumberFormat="1" applyFont="1" applyFill="1" applyBorder="1" applyAlignment="1">
      <alignment horizontal="right"/>
    </xf>
    <xf numFmtId="0" fontId="31" fillId="0" borderId="27" xfId="0" applyFont="1" applyFill="1" applyBorder="1"/>
    <xf numFmtId="175" fontId="31" fillId="0" borderId="21" xfId="146" applyNumberFormat="1" applyFont="1" applyFill="1" applyBorder="1" applyAlignment="1">
      <alignment horizontal="right"/>
    </xf>
    <xf numFmtId="175" fontId="31" fillId="0" borderId="13" xfId="146" applyNumberFormat="1" applyFont="1" applyFill="1" applyBorder="1" applyAlignment="1">
      <alignment horizontal="right"/>
    </xf>
    <xf numFmtId="0" fontId="31" fillId="0" borderId="31" xfId="0" applyFont="1" applyFill="1" applyBorder="1"/>
    <xf numFmtId="175" fontId="31" fillId="0" borderId="32" xfId="146" applyNumberFormat="1" applyFont="1" applyFill="1" applyBorder="1" applyAlignment="1">
      <alignment horizontal="right"/>
    </xf>
    <xf numFmtId="175" fontId="31" fillId="0" borderId="32" xfId="145" applyNumberFormat="1" applyFont="1" applyFill="1" applyBorder="1" applyAlignment="1">
      <alignment horizontal="right"/>
    </xf>
    <xf numFmtId="175" fontId="31" fillId="0" borderId="33" xfId="146" applyNumberFormat="1" applyFont="1" applyFill="1" applyBorder="1" applyAlignment="1">
      <alignment horizontal="right"/>
    </xf>
    <xf numFmtId="175" fontId="31" fillId="0" borderId="0" xfId="0" applyNumberFormat="1" applyFont="1" applyFill="1"/>
    <xf numFmtId="0" fontId="31" fillId="0" borderId="0" xfId="0" applyFont="1" applyFill="1"/>
    <xf numFmtId="175" fontId="21" fillId="0" borderId="0" xfId="0" applyNumberFormat="1" applyFont="1" applyFill="1"/>
    <xf numFmtId="0" fontId="48" fillId="0" borderId="0" xfId="157" applyFont="1" applyFill="1" applyAlignment="1"/>
    <xf numFmtId="0" fontId="21" fillId="0" borderId="0" xfId="0" applyFont="1"/>
    <xf numFmtId="0" fontId="31" fillId="0" borderId="0" xfId="0" applyFont="1" applyAlignment="1"/>
    <xf numFmtId="0" fontId="27" fillId="0" borderId="0" xfId="0" applyFont="1" applyAlignment="1"/>
    <xf numFmtId="15" fontId="31" fillId="0" borderId="0" xfId="0" applyNumberFormat="1" applyFont="1" applyAlignment="1">
      <alignment horizontal="center"/>
    </xf>
    <xf numFmtId="0" fontId="31" fillId="0" borderId="0" xfId="0" applyFont="1" applyAlignment="1">
      <alignment horizontal="center"/>
    </xf>
    <xf numFmtId="0" fontId="27" fillId="3" borderId="34" xfId="0" applyFont="1" applyFill="1" applyBorder="1" applyAlignment="1">
      <alignment horizontal="center"/>
    </xf>
    <xf numFmtId="0" fontId="27" fillId="3" borderId="27" xfId="0" applyFont="1" applyFill="1" applyBorder="1" applyAlignment="1">
      <alignment horizontal="center"/>
    </xf>
    <xf numFmtId="0" fontId="27" fillId="3" borderId="29" xfId="0" applyFont="1" applyFill="1" applyBorder="1" applyAlignment="1">
      <alignment horizontal="center"/>
    </xf>
    <xf numFmtId="0" fontId="27" fillId="3" borderId="16" xfId="0" applyFont="1" applyFill="1" applyBorder="1" applyAlignment="1">
      <alignment horizontal="center"/>
    </xf>
    <xf numFmtId="0" fontId="27" fillId="3" borderId="17" xfId="0" applyFont="1" applyFill="1" applyBorder="1" applyAlignment="1">
      <alignment horizontal="center"/>
    </xf>
    <xf numFmtId="0" fontId="21" fillId="0" borderId="25" xfId="0" applyFont="1" applyFill="1" applyBorder="1"/>
    <xf numFmtId="0" fontId="21" fillId="0" borderId="21" xfId="0" applyFont="1" applyFill="1" applyBorder="1"/>
    <xf numFmtId="0" fontId="21" fillId="0" borderId="26" xfId="0" applyFont="1" applyFill="1" applyBorder="1"/>
    <xf numFmtId="0" fontId="21" fillId="0" borderId="0" xfId="0" applyFont="1" applyBorder="1"/>
    <xf numFmtId="0" fontId="27" fillId="0" borderId="0" xfId="0" applyFont="1"/>
    <xf numFmtId="0" fontId="27" fillId="0" borderId="0" xfId="0" applyFont="1" applyBorder="1"/>
    <xf numFmtId="3" fontId="27" fillId="0" borderId="0" xfId="0" applyNumberFormat="1" applyFont="1" applyBorder="1"/>
    <xf numFmtId="0" fontId="27" fillId="0" borderId="0" xfId="0" applyFont="1" applyFill="1" applyAlignment="1">
      <alignment horizontal="right"/>
    </xf>
    <xf numFmtId="0" fontId="27" fillId="0" borderId="0" xfId="0" applyFont="1" applyFill="1" applyAlignment="1">
      <alignment horizontal="center"/>
    </xf>
    <xf numFmtId="0" fontId="56" fillId="0" borderId="0" xfId="0" applyFont="1" applyFill="1" applyAlignment="1">
      <alignment horizontal="center"/>
    </xf>
    <xf numFmtId="0" fontId="51" fillId="0" borderId="0" xfId="0" applyFont="1" applyFill="1"/>
    <xf numFmtId="0" fontId="21" fillId="0" borderId="27" xfId="0" applyFont="1" applyFill="1" applyBorder="1"/>
    <xf numFmtId="0" fontId="21" fillId="0" borderId="29" xfId="0" applyFont="1" applyFill="1" applyBorder="1"/>
    <xf numFmtId="0" fontId="27" fillId="0" borderId="15" xfId="0" applyFont="1" applyFill="1" applyBorder="1"/>
    <xf numFmtId="0" fontId="27" fillId="0" borderId="0" xfId="0" applyFont="1" applyFill="1" applyBorder="1"/>
    <xf numFmtId="3" fontId="27" fillId="0" borderId="0" xfId="0" applyNumberFormat="1" applyFont="1" applyFill="1" applyBorder="1"/>
    <xf numFmtId="0" fontId="21" fillId="0" borderId="0" xfId="0" applyFont="1" applyFill="1" applyAlignment="1"/>
    <xf numFmtId="0" fontId="27" fillId="0" borderId="0" xfId="0" applyFont="1" applyFill="1" applyAlignment="1"/>
    <xf numFmtId="17" fontId="21" fillId="0" borderId="0" xfId="0" applyNumberFormat="1" applyFont="1" applyFill="1"/>
    <xf numFmtId="0" fontId="21" fillId="0" borderId="12" xfId="0" applyFont="1" applyFill="1" applyBorder="1"/>
    <xf numFmtId="0" fontId="21" fillId="0" borderId="28" xfId="0" applyFont="1" applyFill="1" applyBorder="1"/>
    <xf numFmtId="0" fontId="21" fillId="0" borderId="0" xfId="153" applyFont="1"/>
    <xf numFmtId="0" fontId="24" fillId="0" borderId="0" xfId="153" applyFont="1" applyFill="1" applyAlignment="1">
      <alignment horizontal="right"/>
    </xf>
    <xf numFmtId="0" fontId="36" fillId="0" borderId="0" xfId="153" applyFont="1" applyAlignment="1">
      <alignment horizontal="centerContinuous"/>
    </xf>
    <xf numFmtId="0" fontId="36" fillId="0" borderId="0" xfId="153" applyFont="1"/>
    <xf numFmtId="0" fontId="30" fillId="0" borderId="0" xfId="153" applyFont="1" applyAlignment="1">
      <alignment horizontal="center" vertical="center" wrapText="1"/>
    </xf>
    <xf numFmtId="0" fontId="24" fillId="0" borderId="0" xfId="153" applyFont="1" applyAlignment="1">
      <alignment vertical="center" wrapText="1"/>
    </xf>
    <xf numFmtId="0" fontId="36" fillId="0" borderId="0" xfId="153" applyFont="1" applyAlignment="1">
      <alignment horizontal="center" vertical="center" wrapText="1"/>
    </xf>
    <xf numFmtId="0" fontId="36" fillId="0" borderId="0" xfId="153" applyFont="1" applyAlignment="1">
      <alignment vertical="center" wrapText="1"/>
    </xf>
    <xf numFmtId="0" fontId="24" fillId="0" borderId="0" xfId="153" applyFont="1" applyAlignment="1">
      <alignment horizontal="centerContinuous"/>
    </xf>
    <xf numFmtId="0" fontId="27" fillId="0" borderId="0" xfId="153" applyFont="1" applyAlignment="1">
      <alignment horizontal="centerContinuous"/>
    </xf>
    <xf numFmtId="0" fontId="37" fillId="0" borderId="0" xfId="153" applyFont="1" applyFill="1" applyAlignment="1">
      <alignment horizontal="right"/>
    </xf>
    <xf numFmtId="0" fontId="38" fillId="0" borderId="0" xfId="153" applyFont="1"/>
    <xf numFmtId="175" fontId="27" fillId="0" borderId="20" xfId="153" applyNumberFormat="1" applyFont="1" applyBorder="1"/>
    <xf numFmtId="175" fontId="27" fillId="0" borderId="14" xfId="153" applyNumberFormat="1" applyFont="1" applyBorder="1"/>
    <xf numFmtId="175" fontId="21" fillId="0" borderId="21" xfId="12" applyNumberFormat="1" applyFont="1" applyBorder="1" applyAlignment="1">
      <alignment horizontal="right"/>
    </xf>
    <xf numFmtId="175" fontId="27" fillId="0" borderId="12" xfId="12" applyNumberFormat="1" applyFont="1" applyBorder="1" applyAlignment="1">
      <alignment horizontal="right"/>
    </xf>
    <xf numFmtId="0" fontId="27" fillId="0" borderId="0" xfId="153" applyFont="1"/>
    <xf numFmtId="175" fontId="21" fillId="0" borderId="20" xfId="153" applyNumberFormat="1" applyFont="1" applyBorder="1"/>
    <xf numFmtId="175" fontId="21" fillId="0" borderId="14" xfId="153" applyNumberFormat="1" applyFont="1" applyBorder="1"/>
    <xf numFmtId="175" fontId="21" fillId="0" borderId="23" xfId="12" applyNumberFormat="1" applyFont="1" applyBorder="1" applyAlignment="1">
      <alignment horizontal="right"/>
    </xf>
    <xf numFmtId="184" fontId="21" fillId="0" borderId="0" xfId="12" applyFont="1" applyBorder="1"/>
    <xf numFmtId="175" fontId="21" fillId="0" borderId="12" xfId="12" applyNumberFormat="1" applyFont="1" applyBorder="1" applyAlignment="1">
      <alignment horizontal="right"/>
    </xf>
    <xf numFmtId="3" fontId="21" fillId="0" borderId="0" xfId="153" applyNumberFormat="1" applyFont="1"/>
    <xf numFmtId="175" fontId="21" fillId="0" borderId="23" xfId="12" applyNumberFormat="1" applyFont="1" applyFill="1" applyBorder="1" applyAlignment="1">
      <alignment horizontal="right"/>
    </xf>
    <xf numFmtId="175" fontId="21" fillId="0" borderId="14" xfId="12" applyNumberFormat="1" applyFont="1" applyBorder="1" applyAlignment="1">
      <alignment horizontal="left"/>
    </xf>
    <xf numFmtId="175" fontId="21" fillId="0" borderId="0" xfId="153" applyNumberFormat="1" applyFont="1"/>
    <xf numFmtId="184" fontId="27" fillId="0" borderId="0" xfId="12" applyFont="1" applyBorder="1"/>
    <xf numFmtId="3" fontId="27" fillId="0" borderId="0" xfId="153" applyNumberFormat="1" applyFont="1"/>
    <xf numFmtId="175" fontId="27" fillId="0" borderId="42" xfId="153" applyNumberFormat="1" applyFont="1" applyBorder="1"/>
    <xf numFmtId="175" fontId="27" fillId="0" borderId="24" xfId="153" applyNumberFormat="1" applyFont="1" applyBorder="1"/>
    <xf numFmtId="175" fontId="27" fillId="0" borderId="23" xfId="12" applyNumberFormat="1" applyFont="1" applyBorder="1" applyAlignment="1">
      <alignment horizontal="right"/>
    </xf>
    <xf numFmtId="171" fontId="56" fillId="0" borderId="0" xfId="9" applyNumberFormat="1" applyFont="1"/>
    <xf numFmtId="171" fontId="56" fillId="0" borderId="0" xfId="9" applyNumberFormat="1" applyFont="1" applyBorder="1"/>
    <xf numFmtId="0" fontId="36" fillId="0" borderId="0" xfId="153" applyFont="1" applyBorder="1" applyProtection="1">
      <protection locked="0"/>
    </xf>
    <xf numFmtId="0" fontId="36" fillId="0" borderId="0" xfId="153" applyFont="1" applyProtection="1">
      <protection locked="0"/>
    </xf>
    <xf numFmtId="0" fontId="21" fillId="0" borderId="0" xfId="153" applyFont="1" applyBorder="1"/>
    <xf numFmtId="0" fontId="21" fillId="0" borderId="0" xfId="153" applyFont="1" applyFill="1" applyBorder="1"/>
    <xf numFmtId="175" fontId="21" fillId="0" borderId="0" xfId="153" applyNumberFormat="1" applyFont="1" applyBorder="1"/>
    <xf numFmtId="185" fontId="21" fillId="0" borderId="0" xfId="170" applyNumberFormat="1" applyFont="1" applyBorder="1"/>
    <xf numFmtId="185" fontId="21" fillId="0" borderId="0" xfId="170" applyNumberFormat="1" applyFont="1" applyFill="1" applyBorder="1"/>
    <xf numFmtId="185" fontId="27" fillId="0" borderId="0" xfId="170" applyNumberFormat="1" applyFont="1" applyFill="1" applyBorder="1" applyAlignment="1">
      <alignment horizontal="right"/>
    </xf>
    <xf numFmtId="185" fontId="27" fillId="0" borderId="0" xfId="170" applyNumberFormat="1" applyFont="1" applyFill="1" applyBorder="1" applyAlignment="1">
      <alignment horizontal="center"/>
    </xf>
    <xf numFmtId="184" fontId="21" fillId="0" borderId="0" xfId="12" applyFont="1" applyFill="1" applyBorder="1"/>
    <xf numFmtId="3" fontId="27" fillId="0" borderId="0" xfId="12" applyNumberFormat="1" applyFont="1" applyFill="1" applyBorder="1" applyAlignment="1">
      <alignment horizontal="center"/>
    </xf>
    <xf numFmtId="170" fontId="21" fillId="0" borderId="0" xfId="153" applyNumberFormat="1" applyFont="1" applyBorder="1"/>
    <xf numFmtId="185" fontId="27" fillId="0" borderId="0" xfId="170" applyNumberFormat="1" applyFont="1" applyBorder="1" applyAlignment="1">
      <alignment horizontal="left"/>
    </xf>
    <xf numFmtId="0" fontId="27" fillId="0" borderId="0" xfId="153" applyFont="1" applyBorder="1" applyAlignment="1">
      <alignment horizontal="left"/>
    </xf>
    <xf numFmtId="185" fontId="21" fillId="0" borderId="0" xfId="170" applyNumberFormat="1" applyFont="1" applyBorder="1" applyAlignment="1">
      <alignment horizontal="left"/>
    </xf>
    <xf numFmtId="0" fontId="21" fillId="0" borderId="0" xfId="153" applyFont="1" applyBorder="1" applyAlignment="1">
      <alignment horizontal="left"/>
    </xf>
    <xf numFmtId="185" fontId="27" fillId="0" borderId="0" xfId="170" applyNumberFormat="1" applyFont="1" applyFill="1" applyBorder="1"/>
    <xf numFmtId="185" fontId="27" fillId="0" borderId="0" xfId="170" quotePrefix="1" applyNumberFormat="1" applyFont="1" applyBorder="1" applyAlignment="1">
      <alignment horizontal="left"/>
    </xf>
    <xf numFmtId="185" fontId="27" fillId="0" borderId="0" xfId="170" applyNumberFormat="1" applyFont="1" applyBorder="1"/>
    <xf numFmtId="0" fontId="27" fillId="0" borderId="0" xfId="170" applyFont="1" applyBorder="1"/>
    <xf numFmtId="0" fontId="21" fillId="0" borderId="0" xfId="170" applyFont="1" applyBorder="1"/>
    <xf numFmtId="0" fontId="21" fillId="0" borderId="0" xfId="170" applyFont="1" applyFill="1" applyBorder="1"/>
    <xf numFmtId="43" fontId="21" fillId="0" borderId="0" xfId="9" applyFont="1" applyFill="1"/>
    <xf numFmtId="43" fontId="21" fillId="0" borderId="0" xfId="9" applyNumberFormat="1" applyFont="1" applyFill="1"/>
    <xf numFmtId="0" fontId="36" fillId="0" borderId="0" xfId="0" applyFont="1" applyFill="1"/>
    <xf numFmtId="0" fontId="27" fillId="0" borderId="23" xfId="0" applyFont="1" applyFill="1" applyBorder="1" applyAlignment="1">
      <alignment horizontal="center"/>
    </xf>
    <xf numFmtId="0" fontId="27" fillId="0" borderId="27" xfId="0" applyFont="1" applyFill="1" applyBorder="1" applyAlignment="1">
      <alignment horizontal="center"/>
    </xf>
    <xf numFmtId="0" fontId="27" fillId="0" borderId="27" xfId="0" applyFont="1" applyFill="1" applyBorder="1"/>
    <xf numFmtId="171" fontId="21" fillId="0" borderId="12" xfId="9" applyNumberFormat="1" applyFont="1" applyFill="1" applyBorder="1"/>
    <xf numFmtId="43" fontId="21" fillId="0" borderId="28" xfId="9" applyNumberFormat="1" applyFont="1" applyFill="1" applyBorder="1"/>
    <xf numFmtId="0" fontId="21" fillId="0" borderId="12" xfId="0" applyFont="1" applyFill="1" applyBorder="1" applyAlignment="1">
      <alignment horizontal="center"/>
    </xf>
    <xf numFmtId="43" fontId="21" fillId="0" borderId="12" xfId="9" applyNumberFormat="1" applyFont="1" applyFill="1" applyBorder="1"/>
    <xf numFmtId="175" fontId="21" fillId="0" borderId="12" xfId="9" applyNumberFormat="1" applyFont="1" applyFill="1" applyBorder="1"/>
    <xf numFmtId="175" fontId="21" fillId="0" borderId="28" xfId="9" applyNumberFormat="1" applyFont="1" applyFill="1" applyBorder="1"/>
    <xf numFmtId="4" fontId="21" fillId="0" borderId="0" xfId="0" applyNumberFormat="1" applyFont="1" applyFill="1" applyAlignment="1">
      <alignment horizontal="right" vertical="top" wrapText="1"/>
    </xf>
    <xf numFmtId="4" fontId="21" fillId="0" borderId="0" xfId="0" applyNumberFormat="1" applyFont="1" applyFill="1"/>
    <xf numFmtId="3" fontId="21" fillId="0" borderId="0" xfId="0" applyNumberFormat="1" applyFont="1" applyFill="1" applyAlignment="1">
      <alignment horizontal="right" vertical="top" wrapText="1"/>
    </xf>
    <xf numFmtId="169" fontId="21" fillId="0" borderId="12" xfId="9" applyNumberFormat="1" applyFont="1" applyFill="1" applyBorder="1"/>
    <xf numFmtId="0" fontId="27" fillId="0" borderId="16" xfId="0" applyFont="1" applyFill="1" applyBorder="1" applyAlignment="1">
      <alignment horizontal="center"/>
    </xf>
    <xf numFmtId="169" fontId="27" fillId="0" borderId="16" xfId="9" applyNumberFormat="1" applyFont="1" applyFill="1" applyBorder="1"/>
    <xf numFmtId="175" fontId="27" fillId="0" borderId="16" xfId="9" applyNumberFormat="1" applyFont="1" applyFill="1" applyBorder="1"/>
    <xf numFmtId="0" fontId="21" fillId="0" borderId="21" xfId="0" applyFont="1" applyFill="1" applyBorder="1" applyAlignment="1">
      <alignment horizontal="center"/>
    </xf>
    <xf numFmtId="169" fontId="21" fillId="0" borderId="21" xfId="9" applyNumberFormat="1" applyFont="1" applyFill="1" applyBorder="1"/>
    <xf numFmtId="171" fontId="21" fillId="0" borderId="21" xfId="9" applyNumberFormat="1" applyFont="1" applyFill="1" applyBorder="1"/>
    <xf numFmtId="175" fontId="21" fillId="0" borderId="21" xfId="9" applyNumberFormat="1" applyFont="1" applyFill="1" applyBorder="1"/>
    <xf numFmtId="175" fontId="21" fillId="0" borderId="26" xfId="9" applyNumberFormat="1" applyFont="1" applyFill="1" applyBorder="1"/>
    <xf numFmtId="0" fontId="21" fillId="0" borderId="0" xfId="0" applyFont="1" applyFill="1" applyAlignment="1">
      <alignment horizontal="right" vertical="top" wrapText="1"/>
    </xf>
    <xf numFmtId="43" fontId="27" fillId="0" borderId="16" xfId="9" applyNumberFormat="1" applyFont="1" applyFill="1" applyBorder="1"/>
    <xf numFmtId="171" fontId="27" fillId="0" borderId="16" xfId="9" applyNumberFormat="1" applyFont="1" applyFill="1" applyBorder="1"/>
    <xf numFmtId="0" fontId="21" fillId="0" borderId="0" xfId="0" applyFont="1" applyFill="1" applyAlignment="1">
      <alignment horizontal="center" vertical="top" wrapText="1"/>
    </xf>
    <xf numFmtId="0" fontId="27" fillId="0" borderId="29" xfId="0" applyFont="1" applyFill="1" applyBorder="1"/>
    <xf numFmtId="0" fontId="21" fillId="0" borderId="23" xfId="0" applyFont="1" applyFill="1" applyBorder="1" applyAlignment="1">
      <alignment horizontal="center"/>
    </xf>
    <xf numFmtId="43" fontId="27" fillId="0" borderId="23" xfId="9" applyNumberFormat="1" applyFont="1" applyFill="1" applyBorder="1"/>
    <xf numFmtId="175" fontId="27" fillId="0" borderId="23" xfId="9" applyNumberFormat="1" applyFont="1" applyFill="1" applyBorder="1"/>
    <xf numFmtId="175" fontId="27" fillId="0" borderId="30" xfId="9" applyNumberFormat="1" applyFont="1" applyFill="1" applyBorder="1"/>
    <xf numFmtId="4" fontId="21" fillId="0" borderId="0" xfId="0" applyNumberFormat="1" applyFont="1" applyFill="1" applyAlignment="1">
      <alignment horizontal="center" vertical="top" wrapText="1"/>
    </xf>
    <xf numFmtId="171" fontId="21" fillId="0" borderId="26" xfId="9" applyNumberFormat="1" applyFont="1" applyFill="1" applyBorder="1"/>
    <xf numFmtId="171" fontId="21" fillId="0" borderId="28" xfId="9" applyNumberFormat="1" applyFont="1" applyFill="1" applyBorder="1"/>
    <xf numFmtId="4" fontId="21" fillId="0" borderId="0" xfId="0" applyNumberFormat="1" applyFont="1" applyFill="1" applyBorder="1" applyAlignment="1">
      <alignment horizontal="right" vertical="top" wrapText="1"/>
    </xf>
    <xf numFmtId="0" fontId="21" fillId="0" borderId="0" xfId="0" applyFont="1" applyFill="1" applyBorder="1" applyAlignment="1">
      <alignment horizontal="center" vertical="top" wrapText="1"/>
    </xf>
    <xf numFmtId="169" fontId="21" fillId="0" borderId="23" xfId="9" applyNumberFormat="1" applyFont="1" applyFill="1" applyBorder="1"/>
    <xf numFmtId="175" fontId="21" fillId="0" borderId="23" xfId="9" applyNumberFormat="1" applyFont="1" applyFill="1" applyBorder="1"/>
    <xf numFmtId="175" fontId="21" fillId="0" borderId="30" xfId="9" applyNumberFormat="1" applyFont="1" applyFill="1" applyBorder="1"/>
    <xf numFmtId="169" fontId="27" fillId="0" borderId="23" xfId="9" applyNumberFormat="1" applyFont="1" applyFill="1" applyBorder="1"/>
    <xf numFmtId="4" fontId="57" fillId="0" borderId="0" xfId="0" applyNumberFormat="1" applyFont="1" applyFill="1"/>
    <xf numFmtId="4" fontId="27" fillId="0" borderId="0" xfId="0" applyNumberFormat="1" applyFont="1" applyFill="1" applyBorder="1" applyAlignment="1">
      <alignment horizontal="right" vertical="top" wrapText="1"/>
    </xf>
    <xf numFmtId="171" fontId="21" fillId="0" borderId="0" xfId="0" applyNumberFormat="1" applyFont="1" applyFill="1"/>
    <xf numFmtId="0" fontId="21" fillId="0" borderId="0" xfId="0" applyFont="1" applyFill="1" applyBorder="1" applyAlignment="1">
      <alignment horizontal="right" vertical="top" wrapText="1"/>
    </xf>
    <xf numFmtId="176" fontId="21" fillId="0" borderId="12" xfId="9" applyNumberFormat="1" applyFont="1" applyFill="1" applyBorder="1"/>
    <xf numFmtId="0" fontId="27" fillId="0" borderId="16" xfId="0" applyFont="1" applyFill="1" applyBorder="1"/>
    <xf numFmtId="43" fontId="27" fillId="0" borderId="17" xfId="9" applyNumberFormat="1" applyFont="1" applyFill="1" applyBorder="1"/>
    <xf numFmtId="4" fontId="21" fillId="0" borderId="0" xfId="0" applyNumberFormat="1" applyFont="1" applyFill="1" applyBorder="1" applyAlignment="1">
      <alignment horizontal="center" vertical="top" wrapText="1"/>
    </xf>
    <xf numFmtId="0" fontId="27" fillId="0" borderId="31" xfId="0" applyFont="1" applyFill="1" applyBorder="1"/>
    <xf numFmtId="0" fontId="21" fillId="0" borderId="32" xfId="0" applyFont="1" applyFill="1" applyBorder="1"/>
    <xf numFmtId="43" fontId="27" fillId="0" borderId="32" xfId="9" applyNumberFormat="1" applyFont="1" applyFill="1" applyBorder="1"/>
    <xf numFmtId="0" fontId="21" fillId="0" borderId="0" xfId="155" applyFont="1"/>
    <xf numFmtId="0" fontId="31" fillId="0" borderId="0" xfId="155" applyFont="1" applyFill="1" applyAlignment="1">
      <alignment horizontal="right"/>
    </xf>
    <xf numFmtId="0" fontId="24" fillId="0" borderId="0" xfId="155" applyFont="1" applyFill="1" applyAlignment="1">
      <alignment horizontal="right"/>
    </xf>
    <xf numFmtId="0" fontId="36" fillId="0" borderId="0" xfId="155" applyFont="1" applyFill="1"/>
    <xf numFmtId="17" fontId="21" fillId="0" borderId="0" xfId="155" applyNumberFormat="1" applyFont="1" applyFill="1"/>
    <xf numFmtId="0" fontId="29" fillId="0" borderId="0" xfId="155" applyFont="1" applyFill="1"/>
    <xf numFmtId="0" fontId="29" fillId="0" borderId="0" xfId="155" applyFont="1"/>
    <xf numFmtId="171" fontId="29" fillId="0" borderId="0" xfId="155" applyNumberFormat="1" applyFont="1" applyFill="1"/>
    <xf numFmtId="0" fontId="21" fillId="0" borderId="0" xfId="155" applyFont="1" applyFill="1"/>
    <xf numFmtId="171" fontId="21" fillId="0" borderId="0" xfId="155" applyNumberFormat="1" applyFont="1" applyFill="1"/>
    <xf numFmtId="0" fontId="28" fillId="0" borderId="0" xfId="155" applyFont="1" applyAlignment="1">
      <alignment horizontal="right" wrapText="1"/>
    </xf>
    <xf numFmtId="0" fontId="36" fillId="0" borderId="0" xfId="0" applyFont="1" applyAlignment="1">
      <alignment vertical="center"/>
    </xf>
    <xf numFmtId="0" fontId="24" fillId="0" borderId="0" xfId="0" applyFont="1" applyAlignment="1">
      <alignment vertical="center"/>
    </xf>
    <xf numFmtId="0" fontId="31" fillId="0" borderId="0" xfId="0" applyFont="1" applyAlignment="1">
      <alignment horizontal="right" vertical="center"/>
    </xf>
    <xf numFmtId="0" fontId="21" fillId="0" borderId="0" xfId="0" applyFont="1" applyAlignment="1">
      <alignment vertical="center"/>
    </xf>
    <xf numFmtId="0" fontId="36" fillId="0" borderId="0" xfId="0" applyFont="1" applyAlignment="1">
      <alignment horizontal="right" vertical="center"/>
    </xf>
    <xf numFmtId="15" fontId="24" fillId="0" borderId="0" xfId="0" applyNumberFormat="1" applyFont="1" applyAlignment="1">
      <alignment horizontal="center" vertical="center"/>
    </xf>
    <xf numFmtId="0" fontId="24" fillId="0" borderId="0" xfId="0" applyFont="1" applyAlignment="1">
      <alignment horizontal="center" vertical="center"/>
    </xf>
    <xf numFmtId="15" fontId="35" fillId="0" borderId="0" xfId="0" applyNumberFormat="1" applyFont="1" applyFill="1" applyAlignment="1">
      <alignment horizontal="center"/>
    </xf>
    <xf numFmtId="0" fontId="21" fillId="0" borderId="46" xfId="0" applyFont="1" applyFill="1" applyBorder="1" applyAlignment="1">
      <alignment vertical="top" wrapText="1"/>
    </xf>
    <xf numFmtId="0" fontId="21" fillId="0" borderId="3" xfId="0" applyFont="1" applyFill="1" applyBorder="1" applyAlignment="1">
      <alignment vertical="top" wrapText="1"/>
    </xf>
    <xf numFmtId="0" fontId="21" fillId="0" borderId="0" xfId="0" applyFont="1" applyFill="1" applyAlignment="1">
      <alignment vertical="top" wrapText="1"/>
    </xf>
    <xf numFmtId="0" fontId="21" fillId="0" borderId="13" xfId="0" applyFont="1" applyFill="1" applyBorder="1" applyAlignment="1">
      <alignment vertical="top" wrapText="1"/>
    </xf>
    <xf numFmtId="0" fontId="39" fillId="0" borderId="0" xfId="0" applyFont="1" applyFill="1" applyAlignment="1">
      <alignment vertical="top" wrapText="1"/>
    </xf>
    <xf numFmtId="0" fontId="21" fillId="0" borderId="3" xfId="0" applyFont="1" applyFill="1" applyBorder="1" applyAlignment="1">
      <alignment horizontal="right" vertical="center" wrapText="1"/>
    </xf>
    <xf numFmtId="0" fontId="39" fillId="0" borderId="0" xfId="0" applyFont="1" applyFill="1" applyAlignment="1">
      <alignment horizontal="center" vertical="center" wrapText="1"/>
    </xf>
    <xf numFmtId="0" fontId="39" fillId="0" borderId="0" xfId="0" applyFont="1" applyFill="1" applyAlignment="1">
      <alignment horizontal="right" vertical="center" wrapText="1"/>
    </xf>
    <xf numFmtId="0" fontId="39" fillId="0" borderId="0" xfId="0" applyFont="1" applyFill="1" applyAlignment="1">
      <alignment vertical="center" wrapText="1"/>
    </xf>
    <xf numFmtId="0" fontId="21" fillId="0" borderId="6" xfId="0" applyFont="1" applyFill="1" applyBorder="1" applyAlignment="1">
      <alignment vertical="top" wrapText="1"/>
    </xf>
    <xf numFmtId="0" fontId="21" fillId="0" borderId="8" xfId="0" applyFont="1" applyFill="1" applyBorder="1" applyAlignment="1">
      <alignment vertical="top" wrapText="1"/>
    </xf>
    <xf numFmtId="0" fontId="21" fillId="0" borderId="45" xfId="0" applyFont="1" applyFill="1" applyBorder="1" applyAlignment="1">
      <alignment vertical="top" wrapText="1"/>
    </xf>
    <xf numFmtId="171" fontId="27" fillId="0" borderId="32" xfId="9" applyNumberFormat="1" applyFont="1" applyFill="1" applyBorder="1"/>
    <xf numFmtId="0" fontId="40" fillId="0" borderId="0" xfId="0" applyFont="1" applyBorder="1" applyAlignment="1">
      <alignment horizontal="center" vertical="center"/>
    </xf>
    <xf numFmtId="0" fontId="35" fillId="0" borderId="0" xfId="0" applyFont="1" applyBorder="1" applyAlignment="1">
      <alignment horizontal="left" vertical="center" wrapText="1"/>
    </xf>
    <xf numFmtId="0" fontId="41" fillId="0" borderId="0" xfId="0" applyFont="1" applyBorder="1" applyAlignment="1">
      <alignment horizontal="left" vertical="center" wrapText="1"/>
    </xf>
    <xf numFmtId="0" fontId="42" fillId="0" borderId="0" xfId="0" applyFont="1" applyBorder="1" applyAlignment="1">
      <alignment horizontal="left" vertical="center" wrapText="1"/>
    </xf>
    <xf numFmtId="0" fontId="24" fillId="0" borderId="0" xfId="0" applyFont="1" applyBorder="1" applyAlignment="1">
      <alignment horizontal="left" vertical="center" wrapText="1"/>
    </xf>
    <xf numFmtId="175" fontId="21" fillId="0" borderId="0" xfId="148" applyNumberFormat="1" applyFont="1" applyFill="1"/>
    <xf numFmtId="171" fontId="21" fillId="0" borderId="0" xfId="9" applyNumberFormat="1" applyFont="1" applyFill="1"/>
    <xf numFmtId="0" fontId="23" fillId="0" borderId="3" xfId="172" applyFont="1" applyFill="1" applyBorder="1" applyAlignment="1" applyProtection="1">
      <alignment horizontal="center" vertical="center" wrapText="1"/>
    </xf>
    <xf numFmtId="177" fontId="31" fillId="0" borderId="3" xfId="172" applyNumberFormat="1" applyFont="1" applyFill="1" applyBorder="1" applyAlignment="1" applyProtection="1">
      <alignment horizontal="center" vertical="center"/>
    </xf>
    <xf numFmtId="177" fontId="29" fillId="0" borderId="3" xfId="172" applyNumberFormat="1" applyFont="1" applyFill="1" applyBorder="1" applyAlignment="1" applyProtection="1">
      <alignment horizontal="center" vertical="center"/>
    </xf>
    <xf numFmtId="177" fontId="31" fillId="4" borderId="3" xfId="172" applyNumberFormat="1" applyFont="1" applyFill="1" applyBorder="1" applyAlignment="1" applyProtection="1">
      <alignment horizontal="center" vertical="center"/>
    </xf>
    <xf numFmtId="177" fontId="23" fillId="0" borderId="3" xfId="172" applyNumberFormat="1" applyFont="1" applyFill="1" applyBorder="1" applyAlignment="1" applyProtection="1">
      <alignment horizontal="center" vertical="center" wrapText="1"/>
    </xf>
    <xf numFmtId="0" fontId="21" fillId="0" borderId="16" xfId="155" applyFont="1" applyBorder="1" applyAlignment="1">
      <alignment wrapText="1"/>
    </xf>
    <xf numFmtId="171" fontId="21" fillId="0" borderId="16" xfId="9" applyNumberFormat="1" applyFont="1" applyFill="1" applyBorder="1"/>
    <xf numFmtId="171" fontId="21" fillId="0" borderId="16" xfId="9" applyNumberFormat="1" applyFont="1" applyFill="1" applyBorder="1" applyAlignment="1">
      <alignment horizontal="center" wrapText="1"/>
    </xf>
    <xf numFmtId="0" fontId="21" fillId="0" borderId="16" xfId="155" applyFont="1" applyFill="1" applyBorder="1" applyAlignment="1">
      <alignment wrapText="1"/>
    </xf>
    <xf numFmtId="43" fontId="29" fillId="0" borderId="0" xfId="9" applyFont="1" applyFill="1"/>
    <xf numFmtId="171" fontId="21" fillId="0" borderId="0" xfId="9" applyNumberFormat="1" applyFont="1"/>
    <xf numFmtId="171" fontId="21" fillId="0" borderId="0" xfId="155" applyNumberFormat="1" applyFont="1"/>
    <xf numFmtId="171" fontId="48" fillId="0" borderId="0" xfId="9" applyNumberFormat="1" applyFont="1" applyFill="1" applyAlignment="1">
      <alignment horizontal="center"/>
    </xf>
    <xf numFmtId="171" fontId="28" fillId="0" borderId="0" xfId="9" applyNumberFormat="1" applyFont="1" applyAlignment="1">
      <alignment horizontal="right" wrapText="1"/>
    </xf>
    <xf numFmtId="171" fontId="21" fillId="0" borderId="0" xfId="9" applyNumberFormat="1" applyFont="1" applyFill="1" applyBorder="1"/>
    <xf numFmtId="175" fontId="37" fillId="0" borderId="12" xfId="153" applyNumberFormat="1" applyFont="1" applyFill="1" applyBorder="1"/>
    <xf numFmtId="175" fontId="21" fillId="0" borderId="12" xfId="12" applyNumberFormat="1" applyFont="1" applyFill="1" applyBorder="1" applyAlignment="1">
      <alignment horizontal="right"/>
    </xf>
    <xf numFmtId="175" fontId="44" fillId="0" borderId="21" xfId="12" applyNumberFormat="1" applyFont="1" applyBorder="1" applyAlignment="1">
      <alignment horizontal="right"/>
    </xf>
    <xf numFmtId="175" fontId="44" fillId="0" borderId="12" xfId="12" applyNumberFormat="1" applyFont="1" applyBorder="1" applyAlignment="1">
      <alignment horizontal="right"/>
    </xf>
    <xf numFmtId="183" fontId="52" fillId="0" borderId="0" xfId="149" applyNumberFormat="1" applyFont="1" applyFill="1"/>
    <xf numFmtId="37" fontId="27" fillId="0" borderId="0" xfId="170" applyNumberFormat="1" applyFont="1" applyFill="1" applyBorder="1" applyAlignment="1">
      <alignment horizontal="right"/>
    </xf>
    <xf numFmtId="37" fontId="21" fillId="0" borderId="0" xfId="170" applyNumberFormat="1" applyFont="1" applyFill="1" applyBorder="1" applyAlignment="1">
      <alignment horizontal="center"/>
    </xf>
    <xf numFmtId="185" fontId="21" fillId="0" borderId="0" xfId="153" applyNumberFormat="1" applyFont="1"/>
    <xf numFmtId="0" fontId="21" fillId="0" borderId="0" xfId="170" applyFont="1" applyFill="1" applyBorder="1" applyAlignment="1">
      <alignment vertical="center"/>
    </xf>
    <xf numFmtId="0" fontId="48" fillId="0" borderId="0" xfId="0" applyFont="1" applyFill="1" applyAlignment="1">
      <alignment horizontal="center"/>
    </xf>
    <xf numFmtId="9" fontId="29" fillId="0" borderId="12" xfId="178" applyFont="1" applyFill="1" applyBorder="1"/>
    <xf numFmtId="9" fontId="29" fillId="0" borderId="12" xfId="178" applyFont="1" applyFill="1" applyBorder="1" applyAlignment="1">
      <alignment horizontal="center"/>
    </xf>
    <xf numFmtId="10" fontId="29" fillId="0" borderId="12" xfId="178" applyNumberFormat="1" applyFont="1" applyFill="1" applyBorder="1"/>
    <xf numFmtId="10" fontId="29" fillId="0" borderId="12" xfId="178" applyNumberFormat="1" applyFont="1" applyFill="1" applyBorder="1" applyAlignment="1">
      <alignment horizontal="center"/>
    </xf>
    <xf numFmtId="0" fontId="48" fillId="0" borderId="0" xfId="157" applyFont="1" applyFill="1" applyAlignment="1">
      <alignment horizontal="center"/>
    </xf>
    <xf numFmtId="177" fontId="24" fillId="3" borderId="47" xfId="172" applyNumberFormat="1" applyFont="1" applyFill="1" applyBorder="1" applyAlignment="1" applyProtection="1">
      <alignment horizontal="center" vertical="center" wrapText="1"/>
    </xf>
    <xf numFmtId="177" fontId="24" fillId="3" borderId="2" xfId="172" applyNumberFormat="1" applyFont="1" applyFill="1" applyBorder="1" applyAlignment="1" applyProtection="1">
      <alignment horizontal="center" vertical="center" wrapText="1"/>
    </xf>
    <xf numFmtId="0" fontId="21" fillId="0" borderId="4" xfId="172" applyFont="1" applyFill="1" applyBorder="1" applyAlignment="1" applyProtection="1">
      <alignment vertical="center"/>
    </xf>
    <xf numFmtId="177" fontId="26" fillId="0" borderId="4" xfId="172" applyNumberFormat="1" applyFont="1" applyFill="1" applyBorder="1" applyAlignment="1" applyProtection="1">
      <alignment horizontal="left" vertical="center" wrapText="1"/>
    </xf>
    <xf numFmtId="41" fontId="52" fillId="0" borderId="4" xfId="172" applyNumberFormat="1" applyFont="1" applyFill="1" applyBorder="1" applyAlignment="1" applyProtection="1">
      <alignment vertical="center" wrapText="1"/>
    </xf>
    <xf numFmtId="177" fontId="52" fillId="0" borderId="4" xfId="172" applyNumberFormat="1" applyFont="1" applyFill="1" applyBorder="1" applyAlignment="1" applyProtection="1">
      <alignment vertical="center"/>
    </xf>
    <xf numFmtId="175" fontId="52" fillId="0" borderId="4" xfId="43" applyNumberFormat="1" applyFont="1" applyFill="1" applyBorder="1" applyAlignment="1" applyProtection="1">
      <alignment vertical="center"/>
    </xf>
    <xf numFmtId="177" fontId="52" fillId="0" borderId="4" xfId="172" applyNumberFormat="1" applyFont="1" applyFill="1" applyBorder="1" applyAlignment="1" applyProtection="1">
      <alignment vertical="center" wrapText="1"/>
    </xf>
    <xf numFmtId="177" fontId="55" fillId="4" borderId="4" xfId="172" applyNumberFormat="1" applyFont="1" applyFill="1" applyBorder="1" applyAlignment="1" applyProtection="1">
      <alignment vertical="center"/>
    </xf>
    <xf numFmtId="177" fontId="55" fillId="0" borderId="4" xfId="172" applyNumberFormat="1" applyFont="1" applyFill="1" applyBorder="1" applyAlignment="1" applyProtection="1">
      <alignment vertical="center"/>
    </xf>
    <xf numFmtId="175" fontId="31" fillId="0" borderId="12" xfId="0" applyNumberFormat="1" applyFont="1" applyFill="1" applyBorder="1"/>
    <xf numFmtId="171" fontId="21" fillId="0" borderId="0" xfId="0" applyNumberFormat="1" applyFont="1" applyFill="1" applyBorder="1" applyAlignment="1">
      <alignment horizontal="left"/>
    </xf>
    <xf numFmtId="0" fontId="21" fillId="0" borderId="0" xfId="0" applyFont="1" applyFill="1" applyAlignment="1">
      <alignment horizontal="left" vertical="top" wrapText="1"/>
    </xf>
    <xf numFmtId="177" fontId="58" fillId="0" borderId="0" xfId="172" applyNumberFormat="1" applyFont="1" applyFill="1" applyAlignment="1" applyProtection="1">
      <alignment horizontal="left"/>
    </xf>
    <xf numFmtId="171" fontId="58" fillId="0" borderId="0" xfId="157" applyNumberFormat="1" applyFont="1" applyFill="1" applyAlignment="1">
      <alignment horizontal="center"/>
    </xf>
    <xf numFmtId="175" fontId="27" fillId="0" borderId="12" xfId="12" applyNumberFormat="1" applyFont="1" applyFill="1" applyBorder="1" applyAlignment="1">
      <alignment horizontal="right"/>
    </xf>
    <xf numFmtId="175" fontId="44" fillId="0" borderId="32" xfId="12" applyNumberFormat="1" applyFont="1" applyFill="1" applyBorder="1" applyAlignment="1">
      <alignment horizontal="right"/>
    </xf>
    <xf numFmtId="3" fontId="47" fillId="0" borderId="0" xfId="0" applyNumberFormat="1" applyFont="1"/>
    <xf numFmtId="175" fontId="29" fillId="0" borderId="0" xfId="172" applyNumberFormat="1" applyFont="1" applyFill="1" applyAlignment="1" applyProtection="1">
      <alignment vertical="center"/>
    </xf>
    <xf numFmtId="171" fontId="21" fillId="0" borderId="0" xfId="9" applyNumberFormat="1" applyFont="1" applyFill="1" applyBorder="1" applyAlignment="1">
      <alignment vertical="center"/>
    </xf>
    <xf numFmtId="171" fontId="0" fillId="0" borderId="0" xfId="9" applyNumberFormat="1" applyFont="1"/>
    <xf numFmtId="170" fontId="0" fillId="0" borderId="0" xfId="0" applyNumberFormat="1"/>
    <xf numFmtId="171" fontId="27" fillId="0" borderId="0" xfId="9" applyNumberFormat="1" applyFont="1" applyFill="1"/>
    <xf numFmtId="171" fontId="29" fillId="0" borderId="0" xfId="9" applyNumberFormat="1" applyFont="1" applyFill="1" applyAlignment="1">
      <alignment wrapText="1"/>
    </xf>
    <xf numFmtId="171" fontId="29" fillId="0" borderId="0" xfId="0" applyNumberFormat="1" applyFont="1" applyFill="1"/>
    <xf numFmtId="171" fontId="59" fillId="0" borderId="0" xfId="9" applyNumberFormat="1" applyFont="1" applyFill="1"/>
    <xf numFmtId="171" fontId="59" fillId="0" borderId="0" xfId="0" applyNumberFormat="1" applyFont="1" applyFill="1"/>
    <xf numFmtId="0" fontId="59" fillId="0" borderId="0" xfId="0" applyFont="1" applyFill="1"/>
    <xf numFmtId="43" fontId="59" fillId="0" borderId="0" xfId="9" applyFont="1" applyFill="1"/>
    <xf numFmtId="165" fontId="59" fillId="0" borderId="0" xfId="0" applyNumberFormat="1" applyFont="1" applyFill="1"/>
    <xf numFmtId="175" fontId="59" fillId="0" borderId="0" xfId="0" applyNumberFormat="1" applyFont="1" applyFill="1"/>
    <xf numFmtId="171" fontId="29" fillId="0" borderId="0" xfId="9" applyNumberFormat="1" applyFont="1" applyFill="1" applyAlignment="1">
      <alignment horizontal="center" wrapText="1"/>
    </xf>
    <xf numFmtId="14" fontId="27" fillId="3" borderId="23" xfId="155" applyNumberFormat="1" applyFont="1" applyFill="1" applyBorder="1" applyAlignment="1">
      <alignment horizontal="center" vertical="center" wrapText="1"/>
    </xf>
    <xf numFmtId="175" fontId="27" fillId="0" borderId="0" xfId="148" applyNumberFormat="1" applyFont="1" applyFill="1"/>
    <xf numFmtId="171" fontId="48" fillId="0" borderId="0" xfId="9" applyNumberFormat="1" applyFont="1" applyFill="1" applyBorder="1" applyAlignment="1" applyProtection="1">
      <alignment horizontal="right" vertical="center"/>
    </xf>
    <xf numFmtId="175" fontId="27" fillId="5" borderId="17" xfId="9" applyNumberFormat="1" applyFont="1" applyFill="1" applyBorder="1"/>
    <xf numFmtId="175" fontId="29" fillId="0" borderId="23" xfId="145" applyNumberFormat="1" applyFont="1" applyFill="1" applyBorder="1"/>
    <xf numFmtId="177" fontId="21" fillId="0" borderId="0" xfId="172" applyNumberFormat="1" applyFont="1" applyFill="1" applyAlignment="1" applyProtection="1">
      <alignment horizontal="left"/>
    </xf>
    <xf numFmtId="175" fontId="27" fillId="0" borderId="0" xfId="0" applyNumberFormat="1" applyFont="1" applyFill="1"/>
    <xf numFmtId="175" fontId="27" fillId="0" borderId="17" xfId="9" applyNumberFormat="1" applyFont="1" applyFill="1" applyBorder="1"/>
    <xf numFmtId="171" fontId="27" fillId="0" borderId="33" xfId="9" applyNumberFormat="1" applyFont="1" applyFill="1" applyBorder="1"/>
    <xf numFmtId="171" fontId="48" fillId="0" borderId="16" xfId="9" applyNumberFormat="1" applyFont="1" applyFill="1" applyBorder="1" applyAlignment="1">
      <alignment horizontal="center" wrapText="1"/>
    </xf>
    <xf numFmtId="171" fontId="48" fillId="0" borderId="16" xfId="9" applyNumberFormat="1" applyFont="1" applyFill="1" applyBorder="1"/>
    <xf numFmtId="171" fontId="48" fillId="0" borderId="0" xfId="9" applyNumberFormat="1" applyFont="1" applyFill="1"/>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57" fillId="0" borderId="0" xfId="0" applyFont="1" applyFill="1" applyBorder="1" applyAlignment="1">
      <alignment horizontal="center" vertical="center"/>
    </xf>
    <xf numFmtId="175" fontId="29" fillId="0" borderId="28" xfId="146" applyNumberFormat="1" applyFont="1" applyFill="1" applyBorder="1" applyAlignment="1">
      <alignment horizontal="right"/>
    </xf>
    <xf numFmtId="175" fontId="29" fillId="0" borderId="21" xfId="145" applyNumberFormat="1" applyFont="1" applyFill="1" applyBorder="1"/>
    <xf numFmtId="175" fontId="29" fillId="0" borderId="22" xfId="145" applyNumberFormat="1" applyFont="1" applyFill="1" applyBorder="1"/>
    <xf numFmtId="175" fontId="31" fillId="0" borderId="23" xfId="145" applyNumberFormat="1" applyFont="1" applyFill="1" applyBorder="1"/>
    <xf numFmtId="171" fontId="36" fillId="0" borderId="0" xfId="9" applyNumberFormat="1" applyFont="1" applyFill="1"/>
    <xf numFmtId="9" fontId="34" fillId="0" borderId="0" xfId="178" applyFont="1" applyFill="1"/>
    <xf numFmtId="43" fontId="36" fillId="0" borderId="0" xfId="9" applyFont="1" applyFill="1" applyBorder="1"/>
    <xf numFmtId="175" fontId="36" fillId="0" borderId="0" xfId="0" applyNumberFormat="1" applyFont="1" applyFill="1"/>
    <xf numFmtId="3" fontId="36" fillId="0" borderId="0" xfId="0" applyNumberFormat="1" applyFont="1" applyFill="1"/>
    <xf numFmtId="171" fontId="62" fillId="0" borderId="0" xfId="198" applyNumberFormat="1" applyFont="1"/>
    <xf numFmtId="0" fontId="31" fillId="0" borderId="15" xfId="0" applyFont="1" applyFill="1" applyBorder="1"/>
    <xf numFmtId="0" fontId="31" fillId="0" borderId="6" xfId="0" applyFont="1" applyFill="1" applyBorder="1"/>
    <xf numFmtId="171" fontId="47" fillId="0" borderId="23" xfId="194" applyNumberFormat="1" applyFont="1" applyFill="1" applyBorder="1"/>
    <xf numFmtId="171" fontId="47" fillId="0" borderId="23" xfId="195" applyNumberFormat="1" applyFont="1" applyFill="1" applyBorder="1"/>
    <xf numFmtId="171" fontId="47" fillId="0" borderId="23" xfId="196" applyNumberFormat="1" applyFont="1" applyFill="1" applyBorder="1"/>
    <xf numFmtId="171" fontId="47" fillId="0" borderId="23" xfId="197" applyNumberFormat="1" applyFont="1" applyFill="1" applyBorder="1"/>
    <xf numFmtId="175" fontId="31" fillId="0" borderId="24" xfId="145" applyNumberFormat="1" applyFont="1" applyFill="1" applyBorder="1"/>
    <xf numFmtId="0" fontId="34" fillId="0" borderId="0" xfId="0" applyFont="1" applyBorder="1"/>
    <xf numFmtId="0" fontId="21" fillId="0" borderId="0" xfId="0" applyFont="1" applyBorder="1" applyAlignment="1">
      <alignment horizontal="center"/>
    </xf>
    <xf numFmtId="0" fontId="64" fillId="0" borderId="0" xfId="0" applyFont="1" applyBorder="1" applyAlignment="1">
      <alignment vertical="center"/>
    </xf>
    <xf numFmtId="0" fontId="64" fillId="0" borderId="0" xfId="0" applyFont="1" applyBorder="1" applyAlignment="1">
      <alignment horizontal="center" vertical="center"/>
    </xf>
    <xf numFmtId="1" fontId="64" fillId="0" borderId="0" xfId="0" applyNumberFormat="1" applyFont="1" applyBorder="1" applyAlignment="1">
      <alignment horizontal="center" vertical="center"/>
    </xf>
    <xf numFmtId="171" fontId="64" fillId="0" borderId="0" xfId="9" applyNumberFormat="1" applyFont="1" applyBorder="1" applyAlignment="1">
      <alignment horizontal="center" vertical="center"/>
    </xf>
    <xf numFmtId="171" fontId="63" fillId="0" borderId="0" xfId="0" applyNumberFormat="1" applyFont="1" applyBorder="1" applyAlignment="1">
      <alignment horizontal="right" vertical="center"/>
    </xf>
    <xf numFmtId="0" fontId="63" fillId="0" borderId="0" xfId="0" applyFont="1" applyFill="1" applyBorder="1" applyAlignment="1">
      <alignment horizontal="center" vertical="center"/>
    </xf>
    <xf numFmtId="171" fontId="21" fillId="0" borderId="23" xfId="9" applyNumberFormat="1" applyFont="1" applyFill="1" applyBorder="1" applyAlignment="1">
      <alignment horizontal="center" vertical="center" wrapText="1"/>
    </xf>
    <xf numFmtId="171" fontId="27" fillId="0" borderId="0" xfId="9" applyNumberFormat="1" applyFont="1" applyFill="1" applyBorder="1"/>
    <xf numFmtId="171" fontId="27" fillId="0" borderId="23" xfId="155" applyNumberFormat="1" applyFont="1" applyFill="1" applyBorder="1" applyAlignment="1">
      <alignment horizontal="center" vertical="center" wrapText="1"/>
    </xf>
    <xf numFmtId="0" fontId="65" fillId="0" borderId="0" xfId="0" applyFont="1"/>
    <xf numFmtId="171" fontId="65" fillId="0" borderId="0" xfId="9" applyNumberFormat="1" applyFont="1"/>
    <xf numFmtId="185" fontId="66" fillId="0" borderId="0" xfId="0" applyNumberFormat="1" applyFont="1"/>
    <xf numFmtId="170" fontId="66" fillId="0" borderId="0" xfId="0" applyNumberFormat="1" applyFont="1"/>
    <xf numFmtId="171" fontId="66" fillId="0" borderId="0" xfId="9" applyNumberFormat="1" applyFont="1"/>
    <xf numFmtId="0" fontId="66" fillId="0" borderId="0" xfId="0" applyFont="1"/>
    <xf numFmtId="0" fontId="24" fillId="0" borderId="0" xfId="172" applyFont="1" applyFill="1" applyAlignment="1" applyProtection="1">
      <alignment horizontal="center" vertical="center"/>
    </xf>
    <xf numFmtId="3" fontId="31" fillId="0" borderId="0" xfId="172" applyNumberFormat="1" applyFont="1" applyFill="1" applyAlignment="1" applyProtection="1">
      <alignment vertical="center"/>
    </xf>
    <xf numFmtId="0" fontId="51" fillId="0" borderId="0" xfId="172" applyFont="1" applyFill="1" applyAlignment="1" applyProtection="1">
      <alignment vertical="center"/>
    </xf>
    <xf numFmtId="0" fontId="68" fillId="0" borderId="0" xfId="153" applyFont="1"/>
    <xf numFmtId="0" fontId="67" fillId="0" borderId="0" xfId="0" applyFont="1" applyBorder="1"/>
    <xf numFmtId="177" fontId="51" fillId="0" borderId="0" xfId="172" applyNumberFormat="1" applyFont="1" applyFill="1" applyAlignment="1" applyProtection="1">
      <alignment horizontal="left"/>
    </xf>
    <xf numFmtId="3" fontId="29" fillId="0" borderId="0" xfId="172" applyNumberFormat="1" applyFont="1" applyFill="1" applyAlignment="1" applyProtection="1">
      <alignment vertical="center"/>
    </xf>
    <xf numFmtId="0" fontId="48" fillId="0" borderId="7" xfId="172" applyFont="1" applyFill="1" applyBorder="1" applyAlignment="1" applyProtection="1">
      <alignment horizontal="right" vertical="center"/>
    </xf>
    <xf numFmtId="171" fontId="24" fillId="3" borderId="9" xfId="9" applyNumberFormat="1" applyFont="1" applyFill="1" applyBorder="1" applyAlignment="1" applyProtection="1">
      <alignment horizontal="right" vertical="center"/>
    </xf>
    <xf numFmtId="0" fontId="29" fillId="0" borderId="0" xfId="172" applyFont="1" applyFill="1" applyAlignment="1" applyProtection="1">
      <alignment vertical="center"/>
    </xf>
    <xf numFmtId="175" fontId="52" fillId="0" borderId="4" xfId="43" applyNumberFormat="1" applyFont="1" applyFill="1" applyBorder="1" applyAlignment="1" applyProtection="1">
      <alignment horizontal="right" vertical="center"/>
    </xf>
    <xf numFmtId="183" fontId="29" fillId="0" borderId="0" xfId="172" applyNumberFormat="1" applyFont="1" applyFill="1" applyAlignment="1" applyProtection="1">
      <alignment vertical="center"/>
    </xf>
    <xf numFmtId="0" fontId="31" fillId="0" borderId="0" xfId="172" applyFont="1" applyFill="1" applyAlignment="1" applyProtection="1">
      <alignment vertical="center"/>
    </xf>
    <xf numFmtId="177" fontId="31" fillId="0" borderId="0" xfId="172" applyNumberFormat="1" applyFont="1" applyFill="1" applyAlignment="1" applyProtection="1">
      <alignment vertical="center"/>
    </xf>
    <xf numFmtId="0" fontId="29" fillId="0" borderId="0" xfId="172" applyFont="1" applyFill="1" applyBorder="1" applyAlignment="1" applyProtection="1">
      <alignment vertical="center"/>
    </xf>
    <xf numFmtId="177" fontId="29" fillId="0" borderId="0" xfId="172" applyNumberFormat="1" applyFont="1" applyFill="1" applyAlignment="1" applyProtection="1">
      <alignment vertical="center"/>
    </xf>
    <xf numFmtId="0" fontId="21" fillId="0" borderId="4" xfId="172" applyFont="1" applyFill="1" applyBorder="1" applyAlignment="1" applyProtection="1">
      <alignment horizontal="left" vertical="center"/>
    </xf>
    <xf numFmtId="175" fontId="52" fillId="0" borderId="4" xfId="43" applyNumberFormat="1" applyFont="1" applyFill="1" applyBorder="1" applyAlignment="1" applyProtection="1">
      <alignment vertical="center"/>
    </xf>
    <xf numFmtId="177" fontId="21" fillId="0" borderId="0" xfId="172" applyNumberFormat="1" applyFont="1" applyFill="1" applyBorder="1" applyAlignment="1" applyProtection="1">
      <alignment horizontal="left" vertical="center" wrapText="1"/>
    </xf>
    <xf numFmtId="175" fontId="29" fillId="0" borderId="0" xfId="172" applyNumberFormat="1" applyFont="1" applyFill="1" applyAlignment="1" applyProtection="1">
      <alignment vertical="center"/>
    </xf>
    <xf numFmtId="171" fontId="29" fillId="0" borderId="0" xfId="9" applyNumberFormat="1" applyFont="1" applyFill="1" applyAlignment="1" applyProtection="1">
      <alignment vertical="center"/>
    </xf>
    <xf numFmtId="175" fontId="31" fillId="0" borderId="0" xfId="172" applyNumberFormat="1" applyFont="1" applyFill="1" applyAlignment="1" applyProtection="1">
      <alignment vertical="center"/>
    </xf>
    <xf numFmtId="0" fontId="29" fillId="0" borderId="0" xfId="172" applyNumberFormat="1" applyFont="1" applyFill="1" applyAlignment="1" applyProtection="1">
      <alignment vertical="center"/>
    </xf>
    <xf numFmtId="41" fontId="29" fillId="0" borderId="0" xfId="172" applyNumberFormat="1" applyFont="1" applyFill="1" applyAlignment="1" applyProtection="1">
      <alignment vertical="center"/>
    </xf>
    <xf numFmtId="0" fontId="69" fillId="0" borderId="0" xfId="0" applyFont="1"/>
    <xf numFmtId="171" fontId="69" fillId="0" borderId="0" xfId="9" applyNumberFormat="1" applyFont="1"/>
    <xf numFmtId="0" fontId="56" fillId="0" borderId="0" xfId="153" applyFont="1"/>
    <xf numFmtId="0" fontId="51" fillId="0" borderId="0" xfId="153" applyFont="1"/>
    <xf numFmtId="184" fontId="51" fillId="0" borderId="0" xfId="12" applyFont="1" applyBorder="1"/>
    <xf numFmtId="184" fontId="51" fillId="0" borderId="0" xfId="153" applyNumberFormat="1" applyFont="1"/>
    <xf numFmtId="175" fontId="21" fillId="0" borderId="20" xfId="12" applyNumberFormat="1" applyFont="1" applyBorder="1" applyAlignment="1">
      <alignment horizontal="right"/>
    </xf>
    <xf numFmtId="175" fontId="21" fillId="0" borderId="14" xfId="12" applyNumberFormat="1" applyFont="1" applyFill="1" applyBorder="1" applyAlignment="1">
      <alignment horizontal="right"/>
    </xf>
    <xf numFmtId="0" fontId="70" fillId="0" borderId="0" xfId="153" applyFont="1"/>
    <xf numFmtId="175" fontId="51" fillId="0" borderId="0" xfId="153" applyNumberFormat="1" applyFont="1"/>
    <xf numFmtId="171" fontId="28" fillId="0" borderId="0" xfId="9" applyNumberFormat="1" applyFont="1" applyFill="1" applyAlignment="1">
      <alignment horizontal="right" wrapText="1"/>
    </xf>
    <xf numFmtId="0" fontId="28" fillId="0" borderId="0" xfId="155" applyFont="1" applyFill="1" applyAlignment="1">
      <alignment horizontal="right" wrapText="1"/>
    </xf>
    <xf numFmtId="0" fontId="27" fillId="0" borderId="16" xfId="155" applyFont="1" applyFill="1" applyBorder="1" applyAlignment="1">
      <alignment wrapText="1"/>
    </xf>
    <xf numFmtId="171" fontId="31" fillId="0" borderId="0" xfId="9" applyNumberFormat="1" applyFont="1" applyFill="1"/>
    <xf numFmtId="0" fontId="31" fillId="0" borderId="0" xfId="155" applyFont="1" applyFill="1"/>
    <xf numFmtId="171" fontId="31" fillId="0" borderId="0" xfId="155" applyNumberFormat="1" applyFont="1" applyFill="1"/>
    <xf numFmtId="171" fontId="34" fillId="0" borderId="0" xfId="0" applyNumberFormat="1" applyFont="1" applyBorder="1"/>
    <xf numFmtId="171" fontId="65" fillId="0" borderId="0" xfId="403" applyNumberFormat="1" applyFont="1"/>
    <xf numFmtId="171" fontId="65" fillId="0" borderId="0" xfId="404" applyNumberFormat="1" applyFont="1"/>
    <xf numFmtId="171" fontId="71" fillId="0" borderId="0" xfId="172" applyNumberFormat="1" applyFont="1" applyFill="1" applyAlignment="1" applyProtection="1">
      <alignment vertical="center"/>
    </xf>
    <xf numFmtId="0" fontId="63" fillId="0" borderId="0" xfId="0" applyFont="1" applyBorder="1" applyAlignment="1">
      <alignment horizontal="center" vertical="center"/>
    </xf>
    <xf numFmtId="177" fontId="29" fillId="0" borderId="0" xfId="172" applyNumberFormat="1" applyFont="1" applyFill="1" applyAlignment="1" applyProtection="1">
      <alignment horizontal="left"/>
    </xf>
    <xf numFmtId="171" fontId="27" fillId="0" borderId="0" xfId="9" applyNumberFormat="1" applyFont="1" applyFill="1" applyBorder="1" applyAlignment="1">
      <alignment horizontal="right"/>
    </xf>
    <xf numFmtId="171" fontId="27" fillId="0" borderId="0" xfId="9" applyNumberFormat="1" applyFont="1" applyFill="1" applyBorder="1" applyAlignment="1">
      <alignment horizontal="center"/>
    </xf>
    <xf numFmtId="0" fontId="34" fillId="0" borderId="0" xfId="0" applyFont="1" applyBorder="1" applyAlignment="1">
      <alignment horizontal="center"/>
    </xf>
    <xf numFmtId="0" fontId="34" fillId="0" borderId="0" xfId="0" applyFont="1" applyBorder="1" applyAlignment="1">
      <alignment horizontal="left"/>
    </xf>
    <xf numFmtId="0" fontId="34" fillId="0" borderId="0" xfId="0" applyFont="1" applyBorder="1" applyAlignment="1">
      <alignment horizontal="right"/>
    </xf>
    <xf numFmtId="0" fontId="34" fillId="0" borderId="0" xfId="0" applyFont="1" applyBorder="1" applyAlignment="1"/>
    <xf numFmtId="171" fontId="49" fillId="0" borderId="10" xfId="9" applyNumberFormat="1" applyFont="1" applyFill="1" applyBorder="1" applyAlignment="1" applyProtection="1">
      <alignment horizontal="right" vertical="center"/>
    </xf>
    <xf numFmtId="0" fontId="34" fillId="0" borderId="0" xfId="148" applyFont="1" applyFill="1"/>
    <xf numFmtId="0" fontId="34" fillId="0" borderId="0" xfId="172" applyFont="1" applyFill="1" applyAlignment="1" applyProtection="1">
      <alignment vertical="center"/>
    </xf>
    <xf numFmtId="171" fontId="34" fillId="0" borderId="0" xfId="9" applyNumberFormat="1" applyFont="1" applyFill="1"/>
    <xf numFmtId="175" fontId="34" fillId="0" borderId="0" xfId="148" applyNumberFormat="1" applyFont="1" applyFill="1"/>
    <xf numFmtId="0" fontId="31" fillId="0" borderId="0" xfId="0" applyFont="1" applyFill="1" applyBorder="1" applyAlignment="1">
      <alignment horizontal="left" vertical="center" wrapText="1"/>
    </xf>
    <xf numFmtId="0" fontId="67" fillId="0" borderId="0" xfId="172" applyFont="1" applyFill="1" applyAlignment="1" applyProtection="1">
      <alignment vertical="center"/>
    </xf>
    <xf numFmtId="170" fontId="27" fillId="0" borderId="0" xfId="9" applyNumberFormat="1" applyFont="1" applyBorder="1"/>
    <xf numFmtId="0" fontId="34" fillId="0" borderId="0" xfId="0" applyFont="1" applyFill="1" applyAlignment="1">
      <alignment horizontal="center"/>
    </xf>
    <xf numFmtId="43" fontId="34" fillId="0" borderId="0" xfId="9" applyFont="1" applyFill="1"/>
    <xf numFmtId="43" fontId="34" fillId="0" borderId="0" xfId="9" applyNumberFormat="1" applyFont="1" applyFill="1"/>
    <xf numFmtId="14" fontId="49" fillId="3" borderId="2" xfId="0" applyNumberFormat="1" applyFont="1" applyFill="1" applyBorder="1" applyAlignment="1">
      <alignment horizontal="center" vertical="center" wrapText="1"/>
    </xf>
    <xf numFmtId="0" fontId="27" fillId="3" borderId="21" xfId="0" applyFont="1" applyFill="1" applyBorder="1" applyAlignment="1">
      <alignment horizontal="center"/>
    </xf>
    <xf numFmtId="0" fontId="27" fillId="3" borderId="26" xfId="0" applyFont="1" applyFill="1" applyBorder="1" applyAlignment="1">
      <alignment horizontal="center"/>
    </xf>
    <xf numFmtId="0" fontId="27" fillId="3" borderId="12" xfId="0" applyFont="1" applyFill="1" applyBorder="1" applyAlignment="1">
      <alignment horizontal="center"/>
    </xf>
    <xf numFmtId="0" fontId="27" fillId="3" borderId="28" xfId="0" applyFont="1" applyFill="1" applyBorder="1" applyAlignment="1">
      <alignment horizontal="center"/>
    </xf>
    <xf numFmtId="0" fontId="27" fillId="3" borderId="23" xfId="0" applyFont="1" applyFill="1" applyBorder="1" applyAlignment="1">
      <alignment horizontal="center"/>
    </xf>
    <xf numFmtId="0" fontId="27" fillId="3" borderId="30" xfId="0" applyFont="1" applyFill="1" applyBorder="1" applyAlignment="1">
      <alignment horizontal="center"/>
    </xf>
    <xf numFmtId="0" fontId="73" fillId="0" borderId="0" xfId="0" applyFont="1"/>
    <xf numFmtId="185" fontId="72" fillId="0" borderId="0" xfId="170" applyNumberFormat="1" applyFont="1" applyFill="1" applyBorder="1" applyAlignment="1">
      <alignment horizontal="center" vertical="center"/>
    </xf>
    <xf numFmtId="0" fontId="31" fillId="3" borderId="2" xfId="0" applyFont="1" applyFill="1" applyBorder="1"/>
    <xf numFmtId="14" fontId="31" fillId="3" borderId="2" xfId="0" applyNumberFormat="1" applyFont="1" applyFill="1" applyBorder="1" applyAlignment="1">
      <alignment horizontal="center"/>
    </xf>
    <xf numFmtId="14" fontId="31" fillId="3" borderId="2" xfId="9" applyNumberFormat="1" applyFont="1" applyFill="1" applyBorder="1" applyAlignment="1">
      <alignment horizontal="center"/>
    </xf>
    <xf numFmtId="0" fontId="74" fillId="0" borderId="0" xfId="0" applyFont="1"/>
    <xf numFmtId="0" fontId="31" fillId="0" borderId="4" xfId="0" applyFont="1" applyFill="1" applyBorder="1"/>
    <xf numFmtId="0" fontId="29" fillId="0" borderId="4" xfId="0" applyFont="1" applyFill="1" applyBorder="1"/>
    <xf numFmtId="171" fontId="29" fillId="0" borderId="4" xfId="9" applyNumberFormat="1" applyFont="1" applyFill="1" applyBorder="1"/>
    <xf numFmtId="0" fontId="29" fillId="0" borderId="4" xfId="0" applyFont="1" applyBorder="1"/>
    <xf numFmtId="185" fontId="29" fillId="0" borderId="4" xfId="0" applyNumberFormat="1" applyFont="1" applyBorder="1"/>
    <xf numFmtId="170" fontId="29" fillId="0" borderId="4" xfId="9" applyNumberFormat="1" applyFont="1" applyBorder="1"/>
    <xf numFmtId="185" fontId="29" fillId="0" borderId="4" xfId="0" applyNumberFormat="1" applyFont="1" applyFill="1" applyBorder="1"/>
    <xf numFmtId="186" fontId="74" fillId="0" borderId="0" xfId="0" applyNumberFormat="1" applyFont="1"/>
    <xf numFmtId="185" fontId="29" fillId="0" borderId="7" xfId="0" applyNumberFormat="1" applyFont="1" applyBorder="1"/>
    <xf numFmtId="170" fontId="29" fillId="0" borderId="7" xfId="9" applyNumberFormat="1" applyFont="1" applyBorder="1"/>
    <xf numFmtId="0" fontId="31" fillId="3" borderId="4" xfId="0" applyFont="1" applyFill="1" applyBorder="1"/>
    <xf numFmtId="185" fontId="31" fillId="3" borderId="7" xfId="0" applyNumberFormat="1" applyFont="1" applyFill="1" applyBorder="1"/>
    <xf numFmtId="170" fontId="31" fillId="3" borderId="7" xfId="9" applyNumberFormat="1" applyFont="1" applyFill="1" applyBorder="1"/>
    <xf numFmtId="185" fontId="74" fillId="0" borderId="0" xfId="0" applyNumberFormat="1" applyFont="1"/>
    <xf numFmtId="171" fontId="74" fillId="0" borderId="0" xfId="9" applyNumberFormat="1" applyFont="1"/>
    <xf numFmtId="0" fontId="31" fillId="0" borderId="4" xfId="0" applyFont="1" applyBorder="1"/>
    <xf numFmtId="43" fontId="29" fillId="0" borderId="4" xfId="9" applyFont="1" applyBorder="1"/>
    <xf numFmtId="43" fontId="29" fillId="0" borderId="7" xfId="9" applyFont="1" applyBorder="1"/>
    <xf numFmtId="43" fontId="74" fillId="0" borderId="0" xfId="9" applyFont="1"/>
    <xf numFmtId="170" fontId="29" fillId="0" borderId="4" xfId="9" applyNumberFormat="1" applyFont="1" applyFill="1" applyBorder="1"/>
    <xf numFmtId="185" fontId="29" fillId="0" borderId="0" xfId="0" applyNumberFormat="1" applyFont="1" applyBorder="1"/>
    <xf numFmtId="185" fontId="29" fillId="0" borderId="39" xfId="0" applyNumberFormat="1" applyFont="1" applyBorder="1"/>
    <xf numFmtId="170" fontId="29" fillId="0" borderId="39" xfId="9" applyNumberFormat="1" applyFont="1" applyBorder="1"/>
    <xf numFmtId="0" fontId="31" fillId="0" borderId="7" xfId="0" applyFont="1" applyBorder="1"/>
    <xf numFmtId="170" fontId="31" fillId="0" borderId="48" xfId="9" applyNumberFormat="1" applyFont="1" applyBorder="1"/>
    <xf numFmtId="185" fontId="75" fillId="0" borderId="0" xfId="0" applyNumberFormat="1" applyFont="1"/>
    <xf numFmtId="0" fontId="76" fillId="0" borderId="0" xfId="0" applyFont="1"/>
    <xf numFmtId="0" fontId="77" fillId="0" borderId="0" xfId="0" applyFont="1"/>
    <xf numFmtId="0" fontId="35" fillId="0" borderId="0" xfId="159" applyFont="1" applyFill="1" applyAlignment="1">
      <alignment horizontal="center" vertical="center"/>
    </xf>
    <xf numFmtId="171" fontId="35" fillId="0" borderId="0" xfId="9" applyNumberFormat="1" applyFont="1" applyFill="1" applyAlignment="1">
      <alignment horizontal="center" vertical="center"/>
    </xf>
    <xf numFmtId="189" fontId="52" fillId="0" borderId="4" xfId="178" applyNumberFormat="1" applyFont="1" applyFill="1" applyBorder="1" applyAlignment="1" applyProtection="1">
      <alignment horizontal="right" vertical="center" wrapText="1"/>
    </xf>
    <xf numFmtId="171" fontId="24" fillId="0" borderId="0" xfId="172" applyNumberFormat="1" applyFont="1" applyFill="1" applyAlignment="1" applyProtection="1">
      <alignment horizontal="center" vertical="center"/>
    </xf>
    <xf numFmtId="175" fontId="31" fillId="0" borderId="0" xfId="0" applyNumberFormat="1" applyFont="1" applyFill="1" applyBorder="1" applyAlignment="1">
      <alignment horizontal="left" vertical="center" wrapText="1"/>
    </xf>
    <xf numFmtId="171" fontId="31" fillId="0" borderId="0" xfId="9" applyNumberFormat="1" applyFont="1" applyFill="1" applyBorder="1" applyAlignment="1">
      <alignment horizontal="left" vertical="center" wrapText="1"/>
    </xf>
    <xf numFmtId="43" fontId="31" fillId="0" borderId="0" xfId="0" applyNumberFormat="1" applyFont="1" applyFill="1" applyBorder="1" applyAlignment="1">
      <alignment horizontal="left" vertical="center" wrapText="1"/>
    </xf>
    <xf numFmtId="0" fontId="48" fillId="0" borderId="0" xfId="157" applyFont="1" applyFill="1" applyAlignment="1">
      <alignment horizontal="center"/>
    </xf>
    <xf numFmtId="0" fontId="21" fillId="0" borderId="0" xfId="0" applyFont="1" applyFill="1" applyAlignment="1">
      <alignment horizontal="center"/>
    </xf>
    <xf numFmtId="0" fontId="34" fillId="0" borderId="0" xfId="0" applyFont="1" applyFill="1" applyAlignment="1">
      <alignment horizontal="center"/>
    </xf>
    <xf numFmtId="165" fontId="60" fillId="0" borderId="12" xfId="183" applyFont="1" applyFill="1" applyBorder="1"/>
    <xf numFmtId="0" fontId="36" fillId="0" borderId="0" xfId="0" applyFont="1" applyFill="1" applyAlignment="1">
      <alignment horizontal="center"/>
    </xf>
    <xf numFmtId="171" fontId="21" fillId="0" borderId="12" xfId="9" applyNumberFormat="1" applyFont="1" applyFill="1" applyBorder="1" applyAlignment="1">
      <alignment horizontal="center"/>
    </xf>
    <xf numFmtId="37" fontId="21" fillId="0" borderId="12" xfId="9" applyNumberFormat="1" applyFont="1" applyFill="1" applyBorder="1" applyAlignment="1">
      <alignment horizontal="center"/>
    </xf>
    <xf numFmtId="172" fontId="21" fillId="0" borderId="23" xfId="9" applyNumberFormat="1" applyFont="1" applyFill="1" applyBorder="1" applyAlignment="1">
      <alignment horizontal="center"/>
    </xf>
    <xf numFmtId="172" fontId="27" fillId="0" borderId="12" xfId="9" applyNumberFormat="1" applyFont="1" applyFill="1" applyBorder="1" applyAlignment="1">
      <alignment horizontal="center"/>
    </xf>
    <xf numFmtId="171" fontId="21" fillId="0" borderId="21" xfId="9" applyNumberFormat="1" applyFont="1" applyFill="1" applyBorder="1" applyAlignment="1">
      <alignment horizontal="center"/>
    </xf>
    <xf numFmtId="171" fontId="27" fillId="0" borderId="16" xfId="9" applyNumberFormat="1" applyFont="1" applyFill="1" applyBorder="1" applyAlignment="1">
      <alignment horizontal="center"/>
    </xf>
    <xf numFmtId="172" fontId="27" fillId="0" borderId="23" xfId="9" applyNumberFormat="1" applyFont="1" applyFill="1" applyBorder="1" applyAlignment="1">
      <alignment horizontal="center"/>
    </xf>
    <xf numFmtId="173" fontId="21" fillId="0" borderId="12" xfId="9" applyNumberFormat="1" applyFont="1" applyFill="1" applyBorder="1" applyAlignment="1">
      <alignment horizontal="center"/>
    </xf>
    <xf numFmtId="171" fontId="21" fillId="0" borderId="23" xfId="9" applyNumberFormat="1" applyFont="1" applyFill="1" applyBorder="1" applyAlignment="1">
      <alignment horizontal="center"/>
    </xf>
    <xf numFmtId="169" fontId="27" fillId="0" borderId="23" xfId="9" applyNumberFormat="1" applyFont="1" applyFill="1" applyBorder="1" applyAlignment="1">
      <alignment horizontal="center"/>
    </xf>
    <xf numFmtId="43" fontId="27" fillId="0" borderId="16" xfId="9" applyNumberFormat="1" applyFont="1" applyFill="1" applyBorder="1" applyAlignment="1">
      <alignment horizontal="center"/>
    </xf>
    <xf numFmtId="43" fontId="27" fillId="0" borderId="32" xfId="9" applyNumberFormat="1" applyFont="1" applyFill="1" applyBorder="1" applyAlignment="1">
      <alignment horizontal="center"/>
    </xf>
    <xf numFmtId="0" fontId="51" fillId="0" borderId="0" xfId="155" applyFont="1"/>
    <xf numFmtId="0" fontId="78" fillId="0" borderId="0" xfId="155" applyFont="1" applyFill="1"/>
    <xf numFmtId="171" fontId="51" fillId="0" borderId="0" xfId="155" applyNumberFormat="1" applyFont="1" applyFill="1"/>
    <xf numFmtId="171" fontId="51" fillId="0" borderId="0" xfId="9" applyNumberFormat="1" applyFont="1" applyFill="1"/>
    <xf numFmtId="171" fontId="51" fillId="0" borderId="0" xfId="9" applyNumberFormat="1" applyFont="1"/>
    <xf numFmtId="43" fontId="67" fillId="0" borderId="0" xfId="9" applyNumberFormat="1" applyFont="1" applyFill="1"/>
    <xf numFmtId="171" fontId="48" fillId="0" borderId="23" xfId="9" applyNumberFormat="1" applyFont="1" applyFill="1" applyBorder="1" applyAlignment="1">
      <alignment horizontal="center" vertical="center" wrapText="1"/>
    </xf>
    <xf numFmtId="171" fontId="79" fillId="0" borderId="16" xfId="393" applyNumberFormat="1" applyFont="1" applyFill="1" applyBorder="1"/>
    <xf numFmtId="171" fontId="48" fillId="0" borderId="0" xfId="9" applyNumberFormat="1" applyFont="1" applyFill="1" applyBorder="1"/>
    <xf numFmtId="43" fontId="52" fillId="0" borderId="0" xfId="9" applyFont="1" applyFill="1"/>
    <xf numFmtId="171" fontId="49" fillId="0" borderId="16" xfId="9" applyNumberFormat="1" applyFont="1" applyFill="1" applyBorder="1"/>
    <xf numFmtId="171" fontId="79" fillId="0" borderId="0" xfId="399" applyNumberFormat="1" applyFont="1" applyFill="1"/>
    <xf numFmtId="14" fontId="49" fillId="3" borderId="23" xfId="155" applyNumberFormat="1" applyFont="1" applyFill="1" applyBorder="1" applyAlignment="1">
      <alignment horizontal="center" vertical="center" wrapText="1"/>
    </xf>
    <xf numFmtId="175" fontId="27" fillId="0" borderId="0" xfId="153" applyNumberFormat="1" applyFont="1"/>
    <xf numFmtId="175" fontId="48" fillId="0" borderId="12" xfId="12" applyNumberFormat="1" applyFont="1" applyFill="1" applyBorder="1" applyAlignment="1">
      <alignment horizontal="right"/>
    </xf>
    <xf numFmtId="0" fontId="34" fillId="0" borderId="0" xfId="0" applyFont="1" applyBorder="1" applyAlignment="1">
      <alignment horizontal="center"/>
    </xf>
    <xf numFmtId="0" fontId="21" fillId="0" borderId="0" xfId="0" applyFont="1" applyBorder="1" applyAlignment="1"/>
    <xf numFmtId="0" fontId="41" fillId="0" borderId="0" xfId="0" applyFont="1" applyBorder="1" applyAlignment="1">
      <alignment horizontal="left" vertical="center" wrapText="1"/>
    </xf>
    <xf numFmtId="0" fontId="57" fillId="0" borderId="0" xfId="0" applyFont="1" applyFill="1" applyBorder="1" applyAlignment="1">
      <alignment horizontal="center" vertical="center"/>
    </xf>
    <xf numFmtId="0" fontId="63" fillId="0" borderId="0" xfId="0" applyFont="1" applyBorder="1" applyAlignment="1">
      <alignment horizontal="center" vertical="center"/>
    </xf>
    <xf numFmtId="0" fontId="63" fillId="0" borderId="0" xfId="0" applyFont="1" applyFill="1" applyBorder="1" applyAlignment="1">
      <alignment horizontal="center" vertical="center"/>
    </xf>
    <xf numFmtId="0" fontId="29" fillId="0" borderId="0" xfId="0" applyFont="1" applyBorder="1" applyAlignment="1"/>
    <xf numFmtId="0" fontId="29" fillId="0" borderId="0" xfId="0" applyFont="1" applyBorder="1" applyAlignment="1">
      <alignment horizontal="center"/>
    </xf>
    <xf numFmtId="0" fontId="29" fillId="0" borderId="0" xfId="0" applyFont="1" applyBorder="1"/>
    <xf numFmtId="0" fontId="80" fillId="0" borderId="0" xfId="0" applyFont="1"/>
    <xf numFmtId="171" fontId="80" fillId="0" borderId="0" xfId="447" applyNumberFormat="1" applyFont="1"/>
    <xf numFmtId="3" fontId="81" fillId="0" borderId="0" xfId="0" applyNumberFormat="1" applyFont="1" applyFill="1" applyBorder="1" applyAlignment="1">
      <alignment horizontal="center"/>
    </xf>
    <xf numFmtId="0" fontId="82" fillId="3" borderId="60" xfId="0" applyFont="1" applyFill="1" applyBorder="1" applyAlignment="1">
      <alignment horizontal="center" vertical="center"/>
    </xf>
    <xf numFmtId="171" fontId="82" fillId="3" borderId="60" xfId="447" applyNumberFormat="1" applyFont="1" applyFill="1" applyBorder="1" applyAlignment="1">
      <alignment horizontal="center" vertical="center"/>
    </xf>
    <xf numFmtId="3" fontId="83" fillId="3" borderId="60" xfId="0" applyNumberFormat="1" applyFont="1" applyFill="1" applyBorder="1" applyAlignment="1">
      <alignment horizontal="center" vertical="center"/>
    </xf>
    <xf numFmtId="0" fontId="82" fillId="0" borderId="60" xfId="0" applyFont="1" applyBorder="1"/>
    <xf numFmtId="171" fontId="82" fillId="0" borderId="60" xfId="447" applyNumberFormat="1" applyFont="1" applyBorder="1"/>
    <xf numFmtId="3" fontId="83" fillId="0" borderId="60" xfId="0" applyNumberFormat="1" applyFont="1" applyFill="1" applyBorder="1"/>
    <xf numFmtId="0" fontId="80" fillId="0" borderId="60" xfId="0" applyFont="1" applyBorder="1"/>
    <xf numFmtId="171" fontId="80" fillId="0" borderId="60" xfId="447" applyNumberFormat="1" applyFont="1" applyBorder="1"/>
    <xf numFmtId="3" fontId="84" fillId="0" borderId="60" xfId="0" applyNumberFormat="1" applyFont="1" applyFill="1" applyBorder="1"/>
    <xf numFmtId="171" fontId="83" fillId="0" borderId="60" xfId="0" applyNumberFormat="1" applyFont="1" applyBorder="1"/>
    <xf numFmtId="0" fontId="84" fillId="0" borderId="60" xfId="0" applyFont="1" applyBorder="1"/>
    <xf numFmtId="0" fontId="48" fillId="0" borderId="0" xfId="0" applyFont="1"/>
    <xf numFmtId="0" fontId="82" fillId="3" borderId="7" xfId="0" applyFont="1" applyFill="1" applyBorder="1" applyAlignment="1">
      <alignment horizontal="center" vertical="center"/>
    </xf>
    <xf numFmtId="0" fontId="82" fillId="3" borderId="45" xfId="0" applyFont="1" applyFill="1" applyBorder="1" applyAlignment="1">
      <alignment horizontal="center" vertical="center" wrapText="1"/>
    </xf>
    <xf numFmtId="0" fontId="82" fillId="0" borderId="0" xfId="0" applyFont="1" applyFill="1" applyBorder="1" applyAlignment="1">
      <alignment vertical="center"/>
    </xf>
    <xf numFmtId="0" fontId="48" fillId="0" borderId="0" xfId="0" applyFont="1" applyBorder="1"/>
    <xf numFmtId="171" fontId="48" fillId="0" borderId="0" xfId="9" applyNumberFormat="1" applyFont="1" applyBorder="1"/>
    <xf numFmtId="171" fontId="48" fillId="0" borderId="0" xfId="0" applyNumberFormat="1" applyFont="1" applyBorder="1"/>
    <xf numFmtId="171" fontId="49" fillId="0" borderId="0" xfId="0" applyNumberFormat="1" applyFont="1" applyBorder="1"/>
    <xf numFmtId="171" fontId="49" fillId="0" borderId="0" xfId="9" applyNumberFormat="1" applyFont="1" applyBorder="1"/>
    <xf numFmtId="0" fontId="49" fillId="0" borderId="0" xfId="0" applyFont="1" applyBorder="1"/>
    <xf numFmtId="171" fontId="49" fillId="0" borderId="8" xfId="0" applyNumberFormat="1" applyFont="1" applyBorder="1"/>
    <xf numFmtId="0" fontId="48" fillId="0" borderId="8" xfId="0" applyFont="1" applyBorder="1"/>
    <xf numFmtId="0" fontId="82" fillId="0" borderId="54" xfId="0" applyFont="1" applyFill="1" applyBorder="1" applyAlignment="1">
      <alignment vertical="center"/>
    </xf>
    <xf numFmtId="0" fontId="48" fillId="0" borderId="54" xfId="0" applyFont="1" applyBorder="1"/>
    <xf numFmtId="0" fontId="49" fillId="0" borderId="50" xfId="0" applyFont="1" applyFill="1" applyBorder="1"/>
    <xf numFmtId="0" fontId="48" fillId="0" borderId="61" xfId="0" applyFont="1" applyBorder="1"/>
    <xf numFmtId="0" fontId="48" fillId="0" borderId="52" xfId="0" applyFont="1" applyBorder="1"/>
    <xf numFmtId="0" fontId="48" fillId="0" borderId="51" xfId="0" applyFont="1" applyBorder="1"/>
    <xf numFmtId="171" fontId="80" fillId="5" borderId="60" xfId="447" applyNumberFormat="1" applyFont="1" applyFill="1" applyBorder="1" applyAlignment="1">
      <alignment horizontal="center" vertical="center"/>
    </xf>
    <xf numFmtId="3" fontId="84" fillId="5" borderId="60" xfId="0" applyNumberFormat="1" applyFont="1" applyFill="1" applyBorder="1" applyAlignment="1">
      <alignment horizontal="right" vertical="center"/>
    </xf>
    <xf numFmtId="0" fontId="80" fillId="0" borderId="60" xfId="0" applyFont="1" applyBorder="1" applyAlignment="1"/>
    <xf numFmtId="0" fontId="82" fillId="0" borderId="0" xfId="0" applyFont="1" applyBorder="1"/>
    <xf numFmtId="171" fontId="82" fillId="0" borderId="0" xfId="447" applyNumberFormat="1" applyFont="1" applyBorder="1"/>
    <xf numFmtId="3" fontId="83" fillId="0" borderId="0" xfId="0" applyNumberFormat="1" applyFont="1" applyFill="1" applyBorder="1"/>
    <xf numFmtId="187" fontId="84" fillId="5" borderId="60" xfId="408" applyFont="1" applyFill="1" applyBorder="1" applyAlignment="1">
      <alignment horizontal="right" vertical="center"/>
    </xf>
    <xf numFmtId="187" fontId="84" fillId="0" borderId="60" xfId="408" applyFont="1" applyFill="1" applyBorder="1"/>
    <xf numFmtId="171" fontId="80" fillId="0" borderId="0" xfId="9" applyNumberFormat="1" applyFont="1"/>
    <xf numFmtId="171" fontId="82" fillId="3" borderId="60" xfId="9" applyNumberFormat="1" applyFont="1" applyFill="1" applyBorder="1" applyAlignment="1">
      <alignment horizontal="center" vertical="center"/>
    </xf>
    <xf numFmtId="171" fontId="80" fillId="5" borderId="60" xfId="9" applyNumberFormat="1" applyFont="1" applyFill="1" applyBorder="1" applyAlignment="1">
      <alignment horizontal="center" vertical="center"/>
    </xf>
    <xf numFmtId="171" fontId="80" fillId="0" borderId="60" xfId="9" applyNumberFormat="1" applyFont="1" applyBorder="1"/>
    <xf numFmtId="0" fontId="80" fillId="0" borderId="0" xfId="0" applyFont="1" applyBorder="1"/>
    <xf numFmtId="171" fontId="80" fillId="0" borderId="0" xfId="9" applyNumberFormat="1" applyFont="1" applyBorder="1"/>
    <xf numFmtId="3" fontId="83" fillId="3" borderId="60" xfId="0" applyNumberFormat="1" applyFont="1" applyFill="1" applyBorder="1" applyAlignment="1">
      <alignment horizontal="center" vertical="center" wrapText="1"/>
    </xf>
    <xf numFmtId="9" fontId="84" fillId="0" borderId="60" xfId="352" applyFont="1" applyFill="1" applyBorder="1"/>
    <xf numFmtId="9" fontId="83" fillId="0" borderId="60" xfId="352" applyFont="1" applyFill="1" applyBorder="1"/>
    <xf numFmtId="0" fontId="21" fillId="0" borderId="0" xfId="0" applyFont="1" applyFill="1" applyAlignment="1">
      <alignment horizontal="center"/>
    </xf>
    <xf numFmtId="171" fontId="79" fillId="0" borderId="12" xfId="437" applyNumberFormat="1" applyFont="1" applyBorder="1"/>
    <xf numFmtId="0" fontId="31" fillId="0" borderId="0" xfId="0" applyFont="1" applyFill="1" applyBorder="1" applyAlignment="1">
      <alignment horizontal="left" vertical="center"/>
    </xf>
    <xf numFmtId="171" fontId="47" fillId="0" borderId="0" xfId="194" applyNumberFormat="1" applyFont="1" applyFill="1" applyBorder="1"/>
    <xf numFmtId="171" fontId="47" fillId="0" borderId="0" xfId="195" applyNumberFormat="1" applyFont="1" applyFill="1" applyBorder="1"/>
    <xf numFmtId="171" fontId="47" fillId="0" borderId="0" xfId="196" applyNumberFormat="1" applyFont="1" applyFill="1" applyBorder="1"/>
    <xf numFmtId="171" fontId="47" fillId="0" borderId="0" xfId="197" applyNumberFormat="1" applyFont="1" applyFill="1" applyBorder="1"/>
    <xf numFmtId="175" fontId="31" fillId="0" borderId="0" xfId="145" applyNumberFormat="1" applyFont="1" applyFill="1" applyBorder="1"/>
    <xf numFmtId="0" fontId="29" fillId="0" borderId="21" xfId="0" applyFont="1" applyFill="1" applyBorder="1"/>
    <xf numFmtId="0" fontId="29" fillId="0" borderId="26" xfId="0" applyFont="1" applyFill="1" applyBorder="1"/>
    <xf numFmtId="0" fontId="29" fillId="0" borderId="0" xfId="0" applyFont="1"/>
    <xf numFmtId="0" fontId="29" fillId="0" borderId="27" xfId="0" applyFont="1" applyBorder="1"/>
    <xf numFmtId="0" fontId="29" fillId="0" borderId="12" xfId="0" applyFont="1" applyBorder="1"/>
    <xf numFmtId="0" fontId="29" fillId="0" borderId="28" xfId="0" applyFont="1" applyBorder="1"/>
    <xf numFmtId="0" fontId="31" fillId="0" borderId="27" xfId="0" applyFont="1" applyBorder="1"/>
    <xf numFmtId="0" fontId="29" fillId="0" borderId="31" xfId="0" applyFont="1" applyBorder="1"/>
    <xf numFmtId="0" fontId="29" fillId="0" borderId="32" xfId="0" applyFont="1" applyBorder="1"/>
    <xf numFmtId="0" fontId="29" fillId="0" borderId="33" xfId="0" applyFont="1" applyBorder="1"/>
    <xf numFmtId="0" fontId="31" fillId="0" borderId="12" xfId="0" applyFont="1" applyBorder="1"/>
    <xf numFmtId="0" fontId="29" fillId="0" borderId="14" xfId="0" applyFont="1" applyBorder="1"/>
    <xf numFmtId="0" fontId="31" fillId="0" borderId="23" xfId="0" applyFont="1" applyBorder="1"/>
    <xf numFmtId="0" fontId="29" fillId="0" borderId="23" xfId="0" applyFont="1" applyBorder="1"/>
    <xf numFmtId="0" fontId="31" fillId="0" borderId="21" xfId="0" applyFont="1" applyBorder="1"/>
    <xf numFmtId="0" fontId="29" fillId="0" borderId="21" xfId="0" applyFont="1" applyBorder="1"/>
    <xf numFmtId="0" fontId="29" fillId="0" borderId="35" xfId="0" applyFont="1" applyBorder="1"/>
    <xf numFmtId="0" fontId="29" fillId="0" borderId="34" xfId="0" applyFont="1" applyBorder="1"/>
    <xf numFmtId="0" fontId="29" fillId="0" borderId="36" xfId="0" applyFont="1" applyBorder="1"/>
    <xf numFmtId="0" fontId="29" fillId="0" borderId="37" xfId="0" applyFont="1" applyBorder="1"/>
    <xf numFmtId="3" fontId="29" fillId="0" borderId="12" xfId="0" applyNumberFormat="1" applyFont="1" applyBorder="1"/>
    <xf numFmtId="3" fontId="29" fillId="0" borderId="28" xfId="0" applyNumberFormat="1" applyFont="1" applyBorder="1"/>
    <xf numFmtId="0" fontId="31" fillId="0" borderId="38" xfId="0" applyFont="1" applyBorder="1"/>
    <xf numFmtId="0" fontId="31" fillId="0" borderId="0" xfId="0" applyFont="1"/>
    <xf numFmtId="0" fontId="31" fillId="0" borderId="12" xfId="0" applyFont="1" applyFill="1" applyBorder="1"/>
    <xf numFmtId="0" fontId="31" fillId="0" borderId="39" xfId="0" applyFont="1" applyFill="1" applyBorder="1"/>
    <xf numFmtId="3" fontId="31" fillId="0" borderId="23" xfId="0" applyNumberFormat="1" applyFont="1" applyFill="1" applyBorder="1"/>
    <xf numFmtId="0" fontId="31" fillId="0" borderId="40" xfId="0" applyFont="1" applyFill="1" applyBorder="1"/>
    <xf numFmtId="0" fontId="31" fillId="0" borderId="21" xfId="0" applyFont="1" applyFill="1" applyBorder="1"/>
    <xf numFmtId="0" fontId="31" fillId="0" borderId="7" xfId="0" applyFont="1" applyFill="1" applyBorder="1"/>
    <xf numFmtId="170" fontId="29" fillId="0" borderId="21" xfId="0" applyNumberFormat="1" applyFont="1" applyFill="1" applyBorder="1"/>
    <xf numFmtId="170" fontId="29" fillId="0" borderId="26" xfId="0" applyNumberFormat="1" applyFont="1" applyFill="1" applyBorder="1"/>
    <xf numFmtId="170" fontId="29" fillId="0" borderId="12" xfId="0" applyNumberFormat="1" applyFont="1" applyFill="1" applyBorder="1" applyAlignment="1">
      <alignment horizontal="right"/>
    </xf>
    <xf numFmtId="170" fontId="29" fillId="0" borderId="28" xfId="0" applyNumberFormat="1" applyFont="1" applyFill="1" applyBorder="1" applyAlignment="1">
      <alignment horizontal="right"/>
    </xf>
    <xf numFmtId="170" fontId="29" fillId="0" borderId="12" xfId="0" applyNumberFormat="1" applyFont="1" applyFill="1" applyBorder="1"/>
    <xf numFmtId="170" fontId="29" fillId="0" borderId="12" xfId="0" applyNumberFormat="1" applyFont="1" applyFill="1" applyBorder="1" applyAlignment="1">
      <alignment horizontal="center"/>
    </xf>
    <xf numFmtId="170" fontId="29" fillId="0" borderId="12" xfId="0" quotePrefix="1" applyNumberFormat="1" applyFont="1" applyFill="1" applyBorder="1" applyAlignment="1">
      <alignment horizontal="center"/>
    </xf>
    <xf numFmtId="170" fontId="29" fillId="0" borderId="28" xfId="0" applyNumberFormat="1" applyFont="1" applyFill="1" applyBorder="1" applyAlignment="1">
      <alignment horizontal="center"/>
    </xf>
    <xf numFmtId="170" fontId="31" fillId="0" borderId="12" xfId="0" applyNumberFormat="1" applyFont="1" applyFill="1" applyBorder="1"/>
    <xf numFmtId="170" fontId="29" fillId="0" borderId="23" xfId="0" applyNumberFormat="1" applyFont="1" applyFill="1" applyBorder="1"/>
    <xf numFmtId="170" fontId="29" fillId="0" borderId="23" xfId="0" applyNumberFormat="1" applyFont="1" applyFill="1" applyBorder="1" applyAlignment="1">
      <alignment horizontal="center"/>
    </xf>
    <xf numFmtId="170" fontId="31" fillId="0" borderId="23" xfId="0" applyNumberFormat="1" applyFont="1" applyFill="1" applyBorder="1"/>
    <xf numFmtId="170" fontId="29" fillId="0" borderId="30" xfId="0" applyNumberFormat="1" applyFont="1" applyFill="1" applyBorder="1" applyAlignment="1">
      <alignment horizontal="center"/>
    </xf>
    <xf numFmtId="170" fontId="31" fillId="0" borderId="16" xfId="0" applyNumberFormat="1" applyFont="1" applyFill="1" applyBorder="1"/>
    <xf numFmtId="170" fontId="29" fillId="0" borderId="21" xfId="0" applyNumberFormat="1" applyFont="1" applyFill="1" applyBorder="1" applyAlignment="1">
      <alignment horizontal="center"/>
    </xf>
    <xf numFmtId="170" fontId="31" fillId="0" borderId="21" xfId="0" applyNumberFormat="1" applyFont="1" applyFill="1" applyBorder="1"/>
    <xf numFmtId="170" fontId="29" fillId="0" borderId="26" xfId="0" applyNumberFormat="1" applyFont="1" applyFill="1" applyBorder="1" applyAlignment="1">
      <alignment horizontal="center"/>
    </xf>
    <xf numFmtId="170" fontId="31" fillId="0" borderId="12" xfId="0" applyNumberFormat="1" applyFont="1" applyFill="1" applyBorder="1" applyAlignment="1">
      <alignment horizontal="right"/>
    </xf>
    <xf numFmtId="170" fontId="31" fillId="0" borderId="16" xfId="0" applyNumberFormat="1" applyFont="1" applyFill="1" applyBorder="1" applyAlignment="1">
      <alignment horizontal="right"/>
    </xf>
    <xf numFmtId="0" fontId="31" fillId="0" borderId="41" xfId="0" applyFont="1" applyFill="1" applyBorder="1"/>
    <xf numFmtId="170" fontId="31" fillId="0" borderId="18" xfId="0" applyNumberFormat="1" applyFont="1" applyFill="1" applyBorder="1"/>
    <xf numFmtId="0" fontId="29" fillId="0" borderId="12" xfId="0" applyFont="1" applyFill="1" applyBorder="1"/>
    <xf numFmtId="0" fontId="29" fillId="0" borderId="28" xfId="0" applyFont="1" applyFill="1" applyBorder="1"/>
    <xf numFmtId="168" fontId="29" fillId="0" borderId="12" xfId="9" applyNumberFormat="1" applyFont="1" applyFill="1" applyBorder="1" applyAlignment="1">
      <alignment horizontal="right"/>
    </xf>
    <xf numFmtId="168" fontId="29" fillId="0" borderId="12" xfId="9" applyNumberFormat="1" applyFont="1" applyFill="1" applyBorder="1"/>
    <xf numFmtId="168" fontId="29" fillId="0" borderId="28" xfId="9" applyNumberFormat="1" applyFont="1" applyFill="1" applyBorder="1" applyAlignment="1">
      <alignment horizontal="right"/>
    </xf>
    <xf numFmtId="168" fontId="29" fillId="0" borderId="28" xfId="9" applyNumberFormat="1" applyFont="1" applyFill="1" applyBorder="1"/>
    <xf numFmtId="168" fontId="29" fillId="0" borderId="23" xfId="0" applyNumberFormat="1" applyFont="1" applyFill="1" applyBorder="1"/>
    <xf numFmtId="168" fontId="29" fillId="0" borderId="30" xfId="0" applyNumberFormat="1" applyFont="1" applyFill="1" applyBorder="1"/>
    <xf numFmtId="168" fontId="29" fillId="0" borderId="21" xfId="9" applyNumberFormat="1" applyFont="1" applyFill="1" applyBorder="1"/>
    <xf numFmtId="168" fontId="29" fillId="0" borderId="26" xfId="9" applyNumberFormat="1" applyFont="1" applyFill="1" applyBorder="1"/>
    <xf numFmtId="168" fontId="29" fillId="0" borderId="23" xfId="9" applyNumberFormat="1" applyFont="1" applyFill="1" applyBorder="1"/>
    <xf numFmtId="168" fontId="29" fillId="0" borderId="30" xfId="9" applyNumberFormat="1" applyFont="1" applyFill="1" applyBorder="1"/>
    <xf numFmtId="0" fontId="29" fillId="0" borderId="43" xfId="0" applyFont="1" applyBorder="1" applyAlignment="1">
      <alignment vertical="center" wrapText="1"/>
    </xf>
    <xf numFmtId="0" fontId="29" fillId="0" borderId="44" xfId="0" applyFont="1" applyBorder="1" applyAlignment="1">
      <alignment vertical="center" wrapText="1"/>
    </xf>
    <xf numFmtId="0" fontId="29" fillId="0" borderId="13" xfId="0" applyFont="1" applyBorder="1" applyAlignment="1">
      <alignment horizontal="center" vertical="center" wrapText="1"/>
    </xf>
    <xf numFmtId="0" fontId="29" fillId="0" borderId="13" xfId="0" applyFont="1" applyBorder="1" applyAlignment="1">
      <alignment vertical="center" wrapText="1"/>
    </xf>
    <xf numFmtId="0" fontId="29" fillId="0" borderId="0" xfId="0" applyFont="1" applyAlignment="1">
      <alignment vertical="center"/>
    </xf>
    <xf numFmtId="43" fontId="29" fillId="0" borderId="13" xfId="9" applyFont="1" applyBorder="1" applyAlignment="1">
      <alignment horizontal="right" vertical="center" wrapText="1"/>
    </xf>
    <xf numFmtId="171" fontId="29" fillId="0" borderId="13" xfId="9" applyNumberFormat="1" applyFont="1" applyFill="1" applyBorder="1" applyAlignment="1">
      <alignment horizontal="right" vertical="center" wrapText="1"/>
    </xf>
    <xf numFmtId="171" fontId="29" fillId="0" borderId="0" xfId="9" applyNumberFormat="1" applyFont="1" applyAlignment="1">
      <alignment vertical="center"/>
    </xf>
    <xf numFmtId="0" fontId="29" fillId="0" borderId="13" xfId="0" applyFont="1" applyFill="1" applyBorder="1" applyAlignment="1">
      <alignment horizontal="right" vertical="center" wrapText="1"/>
    </xf>
    <xf numFmtId="0" fontId="29" fillId="0" borderId="45" xfId="0" applyFont="1" applyFill="1" applyBorder="1" applyAlignment="1">
      <alignment horizontal="right" vertical="center" wrapText="1"/>
    </xf>
    <xf numFmtId="0" fontId="29" fillId="0" borderId="13" xfId="0" applyFont="1" applyFill="1" applyBorder="1"/>
    <xf numFmtId="0" fontId="49" fillId="0" borderId="64" xfId="0" applyFont="1" applyBorder="1"/>
    <xf numFmtId="171" fontId="49" fillId="0" borderId="65" xfId="9" applyNumberFormat="1" applyFont="1" applyBorder="1"/>
    <xf numFmtId="0" fontId="48" fillId="0" borderId="65" xfId="0" applyFont="1" applyBorder="1"/>
    <xf numFmtId="9" fontId="48" fillId="0" borderId="66" xfId="352" applyFont="1" applyBorder="1"/>
    <xf numFmtId="0" fontId="49" fillId="0" borderId="67" xfId="0" applyFont="1" applyBorder="1"/>
    <xf numFmtId="9" fontId="48" fillId="0" borderId="68" xfId="352" applyFont="1" applyBorder="1"/>
    <xf numFmtId="0" fontId="48" fillId="0" borderId="67" xfId="0" applyFont="1" applyBorder="1"/>
    <xf numFmtId="0" fontId="48" fillId="0" borderId="68" xfId="0" applyFont="1" applyBorder="1"/>
    <xf numFmtId="0" fontId="85" fillId="0" borderId="67" xfId="0" applyFont="1" applyBorder="1"/>
    <xf numFmtId="0" fontId="83" fillId="0" borderId="67" xfId="0" applyFont="1" applyBorder="1"/>
    <xf numFmtId="0" fontId="83" fillId="0" borderId="69" xfId="0" applyFont="1" applyBorder="1"/>
    <xf numFmtId="0" fontId="48" fillId="0" borderId="70" xfId="0" applyFont="1" applyBorder="1"/>
    <xf numFmtId="0" fontId="82" fillId="3" borderId="71" xfId="0" applyFont="1" applyFill="1" applyBorder="1" applyAlignment="1">
      <alignment vertical="center"/>
    </xf>
    <xf numFmtId="0" fontId="48" fillId="0" borderId="72" xfId="0" applyFont="1" applyBorder="1"/>
    <xf numFmtId="0" fontId="82" fillId="3" borderId="73" xfId="0" applyFont="1" applyFill="1" applyBorder="1" applyAlignment="1">
      <alignment vertical="center"/>
    </xf>
    <xf numFmtId="0" fontId="48" fillId="0" borderId="74" xfId="0" applyFont="1" applyBorder="1"/>
    <xf numFmtId="0" fontId="48" fillId="0" borderId="73" xfId="0" applyFont="1" applyBorder="1"/>
    <xf numFmtId="0" fontId="48" fillId="0" borderId="75" xfId="0" applyFont="1" applyBorder="1"/>
    <xf numFmtId="0" fontId="48" fillId="0" borderId="76" xfId="0" applyFont="1" applyBorder="1"/>
    <xf numFmtId="0" fontId="48" fillId="0" borderId="77" xfId="0" applyFont="1" applyBorder="1"/>
    <xf numFmtId="0" fontId="48" fillId="0" borderId="78" xfId="0" applyFont="1" applyBorder="1"/>
    <xf numFmtId="177" fontId="23" fillId="0" borderId="7" xfId="172" applyNumberFormat="1" applyFont="1" applyFill="1" applyBorder="1" applyAlignment="1" applyProtection="1">
      <alignment horizontal="center" vertical="center" wrapText="1"/>
    </xf>
    <xf numFmtId="177" fontId="87" fillId="0" borderId="3" xfId="172" applyNumberFormat="1" applyFont="1" applyFill="1" applyBorder="1" applyAlignment="1" applyProtection="1">
      <alignment horizontal="left" vertical="center" wrapText="1"/>
    </xf>
    <xf numFmtId="177" fontId="87" fillId="0" borderId="4" xfId="172" applyNumberFormat="1" applyFont="1" applyFill="1" applyBorder="1" applyAlignment="1" applyProtection="1">
      <alignment horizontal="left" vertical="center" wrapText="1"/>
    </xf>
    <xf numFmtId="177" fontId="87" fillId="0" borderId="0" xfId="172" applyNumberFormat="1" applyFont="1" applyFill="1" applyBorder="1" applyAlignment="1" applyProtection="1">
      <alignment horizontal="left" vertical="center" wrapText="1"/>
    </xf>
    <xf numFmtId="171" fontId="29" fillId="0" borderId="0" xfId="172" applyNumberFormat="1" applyFont="1" applyFill="1" applyAlignment="1" applyProtection="1">
      <alignment vertical="center"/>
    </xf>
    <xf numFmtId="177" fontId="32" fillId="0" borderId="3" xfId="172" applyNumberFormat="1" applyFont="1" applyFill="1" applyBorder="1" applyAlignment="1" applyProtection="1">
      <alignment horizontal="left" vertical="center" wrapText="1"/>
    </xf>
    <xf numFmtId="177" fontId="32" fillId="0" borderId="4" xfId="172" applyNumberFormat="1" applyFont="1" applyFill="1" applyBorder="1" applyAlignment="1" applyProtection="1">
      <alignment horizontal="center" vertical="center" wrapText="1"/>
    </xf>
    <xf numFmtId="177" fontId="29" fillId="0" borderId="0" xfId="172" applyNumberFormat="1" applyFont="1" applyFill="1" applyBorder="1" applyAlignment="1" applyProtection="1">
      <alignment horizontal="left" vertical="center" wrapText="1"/>
    </xf>
    <xf numFmtId="177" fontId="29" fillId="0" borderId="4" xfId="172" applyNumberFormat="1" applyFont="1" applyFill="1" applyBorder="1" applyAlignment="1" applyProtection="1">
      <alignment horizontal="center" vertical="center" wrapText="1"/>
    </xf>
    <xf numFmtId="171" fontId="29" fillId="0" borderId="4" xfId="9" applyNumberFormat="1" applyFont="1" applyFill="1" applyBorder="1" applyAlignment="1" applyProtection="1">
      <alignment horizontal="right" vertical="center"/>
    </xf>
    <xf numFmtId="177" fontId="23" fillId="0" borderId="3" xfId="172" applyNumberFormat="1" applyFont="1" applyFill="1" applyBorder="1" applyAlignment="1" applyProtection="1">
      <alignment horizontal="left" vertical="center" wrapText="1"/>
    </xf>
    <xf numFmtId="177" fontId="23" fillId="0" borderId="4" xfId="172" applyNumberFormat="1" applyFont="1" applyFill="1" applyBorder="1" applyAlignment="1" applyProtection="1">
      <alignment horizontal="center" vertical="center" wrapText="1"/>
    </xf>
    <xf numFmtId="171" fontId="31" fillId="0" borderId="5" xfId="9" applyNumberFormat="1" applyFont="1" applyFill="1" applyBorder="1" applyAlignment="1" applyProtection="1">
      <alignment horizontal="right" vertical="center"/>
    </xf>
    <xf numFmtId="177" fontId="31" fillId="0" borderId="0" xfId="172" applyNumberFormat="1" applyFont="1" applyFill="1" applyBorder="1" applyAlignment="1" applyProtection="1">
      <alignment horizontal="left" vertical="center" wrapText="1"/>
    </xf>
    <xf numFmtId="177" fontId="31" fillId="0" borderId="4" xfId="172" applyNumberFormat="1" applyFont="1" applyFill="1" applyBorder="1" applyAlignment="1" applyProtection="1">
      <alignment horizontal="center" vertical="center" wrapText="1"/>
    </xf>
    <xf numFmtId="171" fontId="31" fillId="0" borderId="0" xfId="9" applyNumberFormat="1" applyFont="1" applyFill="1" applyAlignment="1" applyProtection="1">
      <alignment vertical="center"/>
    </xf>
    <xf numFmtId="171" fontId="31" fillId="0" borderId="0" xfId="172" applyNumberFormat="1" applyFont="1" applyFill="1" applyAlignment="1" applyProtection="1">
      <alignment vertical="center"/>
    </xf>
    <xf numFmtId="177" fontId="87" fillId="0" borderId="4" xfId="172" applyNumberFormat="1" applyFont="1" applyFill="1" applyBorder="1" applyAlignment="1" applyProtection="1">
      <alignment horizontal="center" vertical="center" wrapText="1"/>
    </xf>
    <xf numFmtId="177" fontId="33" fillId="0" borderId="0" xfId="172" applyNumberFormat="1" applyFont="1" applyFill="1" applyBorder="1" applyAlignment="1" applyProtection="1">
      <alignment horizontal="left" vertical="center" wrapText="1"/>
    </xf>
    <xf numFmtId="177" fontId="33" fillId="0" borderId="4" xfId="172" applyNumberFormat="1" applyFont="1" applyFill="1" applyBorder="1" applyAlignment="1" applyProtection="1">
      <alignment horizontal="center" vertical="center" wrapText="1"/>
    </xf>
    <xf numFmtId="171" fontId="31" fillId="0" borderId="4" xfId="9" applyNumberFormat="1" applyFont="1" applyFill="1" applyBorder="1" applyAlignment="1" applyProtection="1">
      <alignment horizontal="right" vertical="center"/>
    </xf>
    <xf numFmtId="171" fontId="32" fillId="0" borderId="4" xfId="9" applyNumberFormat="1" applyFont="1" applyFill="1" applyBorder="1"/>
    <xf numFmtId="175" fontId="55" fillId="0" borderId="5" xfId="43" applyNumberFormat="1" applyFont="1" applyFill="1" applyBorder="1" applyAlignment="1" applyProtection="1">
      <alignment horizontal="right" vertical="center"/>
    </xf>
    <xf numFmtId="177" fontId="23" fillId="0" borderId="0" xfId="172" applyNumberFormat="1" applyFont="1" applyFill="1" applyBorder="1" applyAlignment="1" applyProtection="1">
      <alignment horizontal="left" vertical="center" wrapText="1"/>
    </xf>
    <xf numFmtId="171" fontId="55" fillId="0" borderId="4" xfId="9" applyNumberFormat="1" applyFont="1" applyFill="1" applyBorder="1" applyAlignment="1" applyProtection="1">
      <alignment horizontal="right" vertical="center"/>
    </xf>
    <xf numFmtId="0" fontId="31" fillId="0" borderId="3" xfId="172" applyFont="1" applyFill="1" applyBorder="1" applyAlignment="1" applyProtection="1">
      <alignment vertical="center"/>
    </xf>
    <xf numFmtId="0" fontId="31" fillId="0" borderId="4" xfId="172" applyFont="1" applyFill="1" applyBorder="1" applyAlignment="1" applyProtection="1">
      <alignment vertical="center"/>
    </xf>
    <xf numFmtId="171" fontId="55" fillId="0" borderId="5" xfId="9" applyNumberFormat="1" applyFont="1" applyFill="1" applyBorder="1" applyAlignment="1" applyProtection="1">
      <alignment horizontal="right" vertical="center"/>
    </xf>
    <xf numFmtId="177" fontId="23" fillId="0" borderId="4" xfId="172" applyNumberFormat="1" applyFont="1" applyFill="1" applyBorder="1" applyAlignment="1" applyProtection="1">
      <alignment horizontal="left" vertical="center" wrapText="1"/>
    </xf>
    <xf numFmtId="178" fontId="52" fillId="0" borderId="4" xfId="172" applyNumberFormat="1" applyFont="1" applyFill="1" applyBorder="1" applyAlignment="1" applyProtection="1">
      <alignment horizontal="right" vertical="center"/>
    </xf>
    <xf numFmtId="171" fontId="52" fillId="0" borderId="4" xfId="9" applyNumberFormat="1" applyFont="1" applyFill="1" applyBorder="1" applyAlignment="1" applyProtection="1">
      <alignment horizontal="right" vertical="center"/>
    </xf>
    <xf numFmtId="0" fontId="29" fillId="0" borderId="3" xfId="172" applyFont="1" applyFill="1" applyBorder="1" applyAlignment="1" applyProtection="1">
      <alignment horizontal="left" vertical="center"/>
    </xf>
    <xf numFmtId="0" fontId="29" fillId="0" borderId="4" xfId="172" applyFont="1" applyFill="1" applyBorder="1" applyAlignment="1" applyProtection="1">
      <alignment horizontal="left" vertical="center"/>
    </xf>
    <xf numFmtId="0" fontId="52" fillId="0" borderId="4" xfId="172" applyFont="1" applyFill="1" applyBorder="1" applyAlignment="1" applyProtection="1">
      <alignment horizontal="right" vertical="center"/>
    </xf>
    <xf numFmtId="177" fontId="32" fillId="0" borderId="0" xfId="172" applyNumberFormat="1" applyFont="1" applyFill="1" applyBorder="1" applyAlignment="1" applyProtection="1">
      <alignment horizontal="left" vertical="center" wrapText="1"/>
    </xf>
    <xf numFmtId="175" fontId="55" fillId="0" borderId="4" xfId="43" applyNumberFormat="1" applyFont="1" applyFill="1" applyBorder="1" applyAlignment="1" applyProtection="1">
      <alignment horizontal="right" vertical="center"/>
    </xf>
    <xf numFmtId="177" fontId="32" fillId="0" borderId="4" xfId="172" applyNumberFormat="1" applyFont="1" applyFill="1" applyBorder="1" applyAlignment="1" applyProtection="1">
      <alignment horizontal="left" vertical="center" wrapText="1"/>
    </xf>
    <xf numFmtId="177" fontId="24" fillId="0" borderId="6" xfId="172" applyNumberFormat="1" applyFont="1" applyFill="1" applyBorder="1" applyAlignment="1" applyProtection="1">
      <alignment vertical="center"/>
    </xf>
    <xf numFmtId="177" fontId="24" fillId="0" borderId="47" xfId="172" applyNumberFormat="1" applyFont="1" applyFill="1" applyBorder="1" applyAlignment="1" applyProtection="1">
      <alignment vertical="center"/>
    </xf>
    <xf numFmtId="177" fontId="54" fillId="0" borderId="11" xfId="172" applyNumberFormat="1" applyFont="1" applyFill="1" applyBorder="1" applyAlignment="1" applyProtection="1">
      <alignment horizontal="right" vertical="center"/>
    </xf>
    <xf numFmtId="177" fontId="54" fillId="0" borderId="63" xfId="172" applyNumberFormat="1" applyFont="1" applyFill="1" applyBorder="1" applyAlignment="1" applyProtection="1">
      <alignment horizontal="right" vertical="center"/>
    </xf>
    <xf numFmtId="0" fontId="36" fillId="0" borderId="0" xfId="172" applyFont="1" applyFill="1" applyAlignment="1" applyProtection="1">
      <alignment vertical="center"/>
    </xf>
    <xf numFmtId="0" fontId="41" fillId="0" borderId="0" xfId="0" applyFont="1" applyBorder="1" applyAlignment="1">
      <alignment horizontal="left" vertical="center" wrapText="1"/>
    </xf>
    <xf numFmtId="0" fontId="41" fillId="0" borderId="50" xfId="0" applyFont="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24" fillId="0" borderId="50" xfId="0" applyFont="1" applyBorder="1" applyAlignment="1">
      <alignment horizontal="left" vertical="center" wrapText="1"/>
    </xf>
    <xf numFmtId="0" fontId="40" fillId="0" borderId="0" xfId="0" applyFont="1" applyBorder="1" applyAlignment="1">
      <alignment horizontal="center" vertical="center"/>
    </xf>
    <xf numFmtId="0" fontId="24" fillId="0" borderId="50" xfId="0" applyFont="1" applyFill="1" applyBorder="1" applyAlignment="1">
      <alignment horizontal="left" vertical="center" wrapText="1"/>
    </xf>
    <xf numFmtId="0" fontId="63" fillId="0" borderId="0" xfId="0" applyFont="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Border="1" applyAlignment="1">
      <alignment horizontal="center" vertical="center" wrapText="1"/>
    </xf>
    <xf numFmtId="49" fontId="20" fillId="0" borderId="0" xfId="172" applyNumberFormat="1" applyFont="1" applyFill="1" applyAlignment="1" applyProtection="1">
      <alignment horizontal="center" wrapText="1"/>
    </xf>
    <xf numFmtId="177" fontId="21" fillId="0" borderId="0" xfId="172" applyNumberFormat="1" applyFont="1" applyFill="1" applyAlignment="1" applyProtection="1">
      <alignment horizontal="left"/>
    </xf>
    <xf numFmtId="0" fontId="48" fillId="0" borderId="0" xfId="157" applyFont="1" applyFill="1" applyAlignment="1">
      <alignment horizontal="center"/>
    </xf>
    <xf numFmtId="49" fontId="20" fillId="0" borderId="0" xfId="172" applyNumberFormat="1" applyFont="1" applyFill="1" applyAlignment="1" applyProtection="1">
      <alignment horizontal="center" vertical="center" wrapText="1"/>
    </xf>
    <xf numFmtId="189" fontId="21" fillId="0" borderId="0" xfId="178" applyNumberFormat="1" applyFont="1" applyFill="1" applyAlignment="1" applyProtection="1">
      <alignment horizontal="left"/>
    </xf>
    <xf numFmtId="49" fontId="22" fillId="0" borderId="0" xfId="172" applyNumberFormat="1" applyFont="1" applyFill="1" applyAlignment="1" applyProtection="1">
      <alignment horizontal="center" vertical="center" wrapText="1"/>
    </xf>
    <xf numFmtId="0" fontId="23" fillId="0" borderId="0" xfId="172" applyFont="1" applyFill="1" applyAlignment="1" applyProtection="1">
      <alignment horizontal="center" vertical="center"/>
    </xf>
    <xf numFmtId="177" fontId="24" fillId="3" borderId="1" xfId="172" applyNumberFormat="1" applyFont="1" applyFill="1" applyBorder="1" applyAlignment="1" applyProtection="1">
      <alignment horizontal="center" vertical="center" wrapText="1"/>
    </xf>
    <xf numFmtId="177" fontId="24" fillId="3" borderId="49" xfId="172" applyNumberFormat="1" applyFont="1" applyFill="1" applyBorder="1" applyAlignment="1" applyProtection="1">
      <alignment horizontal="center" vertical="center" wrapText="1"/>
    </xf>
    <xf numFmtId="49" fontId="30" fillId="0" borderId="0" xfId="171" applyNumberFormat="1" applyFont="1" applyFill="1" applyAlignment="1" applyProtection="1">
      <alignment horizontal="center" vertical="center"/>
    </xf>
    <xf numFmtId="177" fontId="29" fillId="0" borderId="0" xfId="172" applyNumberFormat="1" applyFont="1" applyFill="1" applyAlignment="1" applyProtection="1">
      <alignment horizontal="left"/>
    </xf>
    <xf numFmtId="0" fontId="23" fillId="0" borderId="0" xfId="172" applyFont="1" applyFill="1" applyBorder="1" applyAlignment="1" applyProtection="1">
      <alignment horizontal="center" vertical="center"/>
    </xf>
    <xf numFmtId="0" fontId="30" fillId="0" borderId="0" xfId="172" applyFont="1" applyFill="1" applyAlignment="1" applyProtection="1">
      <alignment horizontal="center" vertical="top"/>
    </xf>
    <xf numFmtId="49" fontId="24" fillId="0" borderId="0" xfId="172" applyNumberFormat="1" applyFont="1" applyFill="1" applyAlignment="1" applyProtection="1">
      <alignment horizontal="center" vertical="top"/>
    </xf>
    <xf numFmtId="181" fontId="24" fillId="0" borderId="0" xfId="151" applyNumberFormat="1" applyFont="1" applyFill="1" applyAlignment="1" applyProtection="1">
      <alignment horizontal="center"/>
    </xf>
    <xf numFmtId="0" fontId="49" fillId="3" borderId="38"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7" xfId="0" applyFont="1" applyFill="1" applyBorder="1" applyAlignment="1">
      <alignment horizontal="center" vertical="center" wrapText="1"/>
    </xf>
    <xf numFmtId="181" fontId="31" fillId="0" borderId="0" xfId="151" applyNumberFormat="1" applyFont="1" applyFill="1" applyAlignment="1" applyProtection="1">
      <alignment horizontal="center"/>
    </xf>
    <xf numFmtId="0" fontId="49" fillId="3" borderId="38"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47" xfId="0" applyFont="1" applyFill="1" applyBorder="1" applyAlignment="1">
      <alignment horizontal="center"/>
    </xf>
    <xf numFmtId="0" fontId="49" fillId="3" borderId="49" xfId="0" applyFont="1" applyFill="1" applyBorder="1" applyAlignment="1">
      <alignment horizontal="center"/>
    </xf>
    <xf numFmtId="0" fontId="49" fillId="3" borderId="1" xfId="0" applyFont="1" applyFill="1" applyBorder="1" applyAlignment="1">
      <alignment horizontal="right"/>
    </xf>
    <xf numFmtId="0" fontId="49" fillId="3" borderId="47" xfId="0" applyFont="1" applyFill="1" applyBorder="1" applyAlignment="1">
      <alignment horizontal="right"/>
    </xf>
    <xf numFmtId="0" fontId="49" fillId="3" borderId="49" xfId="0" applyFont="1" applyFill="1" applyBorder="1" applyAlignment="1">
      <alignment horizontal="right"/>
    </xf>
    <xf numFmtId="0" fontId="21" fillId="0" borderId="0" xfId="148" applyFont="1" applyFill="1" applyAlignment="1">
      <alignment horizontal="center"/>
    </xf>
    <xf numFmtId="0" fontId="49" fillId="3" borderId="1" xfId="0" applyFont="1" applyFill="1" applyBorder="1" applyAlignment="1">
      <alignment horizontal="center" vertical="center" wrapText="1"/>
    </xf>
    <xf numFmtId="0" fontId="49" fillId="3" borderId="4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49" fillId="3" borderId="43" xfId="0"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49" xfId="0" applyFont="1" applyFill="1" applyBorder="1" applyAlignment="1">
      <alignment horizontal="center" vertical="center" wrapText="1"/>
    </xf>
    <xf numFmtId="185" fontId="30" fillId="0" borderId="0" xfId="170" applyNumberFormat="1" applyFont="1" applyFill="1" applyBorder="1" applyAlignment="1">
      <alignment horizontal="center" vertical="center"/>
    </xf>
    <xf numFmtId="185" fontId="35" fillId="0" borderId="0" xfId="170" applyNumberFormat="1" applyFont="1" applyFill="1" applyBorder="1" applyAlignment="1">
      <alignment horizontal="center" vertical="center"/>
    </xf>
    <xf numFmtId="0" fontId="35" fillId="0" borderId="0" xfId="170" applyFont="1" applyFill="1" applyBorder="1" applyAlignment="1">
      <alignment horizontal="center" vertical="center"/>
    </xf>
    <xf numFmtId="15" fontId="31" fillId="0" borderId="0" xfId="0" applyNumberFormat="1" applyFont="1" applyFill="1" applyAlignment="1">
      <alignment horizontal="center"/>
    </xf>
    <xf numFmtId="15" fontId="30" fillId="0" borderId="0" xfId="0" applyNumberFormat="1" applyFont="1" applyFill="1" applyAlignment="1">
      <alignment horizontal="center"/>
    </xf>
    <xf numFmtId="49" fontId="24" fillId="0" borderId="0" xfId="0" applyNumberFormat="1" applyFont="1" applyFill="1" applyAlignment="1">
      <alignment horizontal="center"/>
    </xf>
    <xf numFmtId="15" fontId="24" fillId="0" borderId="0" xfId="0" applyNumberFormat="1" applyFont="1" applyFill="1" applyAlignment="1">
      <alignment horizontal="center"/>
    </xf>
    <xf numFmtId="0" fontId="21" fillId="0" borderId="0" xfId="0" applyFont="1" applyFill="1" applyAlignment="1">
      <alignment horizontal="center"/>
    </xf>
    <xf numFmtId="0" fontId="48" fillId="0" borderId="0" xfId="0" applyFont="1" applyFill="1" applyAlignment="1">
      <alignment horizontal="center"/>
    </xf>
    <xf numFmtId="0" fontId="31" fillId="3" borderId="38"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7" xfId="0" applyFont="1" applyFill="1" applyBorder="1" applyAlignment="1">
      <alignment horizontal="center" vertical="center" wrapText="1"/>
    </xf>
    <xf numFmtId="15" fontId="31" fillId="3" borderId="38" xfId="0" applyNumberFormat="1" applyFont="1" applyFill="1" applyBorder="1" applyAlignment="1">
      <alignment horizontal="center" vertical="center"/>
    </xf>
    <xf numFmtId="15" fontId="31" fillId="3" borderId="4" xfId="0" applyNumberFormat="1" applyFont="1" applyFill="1" applyBorder="1" applyAlignment="1">
      <alignment horizontal="center" vertical="center"/>
    </xf>
    <xf numFmtId="15" fontId="31" fillId="3" borderId="7" xfId="0" applyNumberFormat="1" applyFont="1" applyFill="1" applyBorder="1" applyAlignment="1">
      <alignment horizontal="center" vertical="center"/>
    </xf>
    <xf numFmtId="0" fontId="31" fillId="0" borderId="21" xfId="0" applyFont="1" applyFill="1" applyBorder="1" applyAlignment="1">
      <alignment horizontal="left" vertical="center"/>
    </xf>
    <xf numFmtId="0" fontId="31" fillId="0" borderId="23" xfId="0" applyFont="1" applyFill="1" applyBorder="1" applyAlignment="1">
      <alignment horizontal="left" vertical="center"/>
    </xf>
    <xf numFmtId="15" fontId="31" fillId="3" borderId="1" xfId="0" applyNumberFormat="1" applyFont="1" applyFill="1" applyBorder="1" applyAlignment="1">
      <alignment horizontal="center"/>
    </xf>
    <xf numFmtId="15" fontId="31" fillId="3" borderId="47" xfId="0" applyNumberFormat="1" applyFont="1" applyFill="1" applyBorder="1" applyAlignment="1">
      <alignment horizontal="center"/>
    </xf>
    <xf numFmtId="15" fontId="31" fillId="3" borderId="49" xfId="0" applyNumberFormat="1" applyFont="1" applyFill="1" applyBorder="1" applyAlignment="1">
      <alignment horizontal="center"/>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8" xfId="0" quotePrefix="1" applyFont="1" applyFill="1" applyBorder="1" applyAlignment="1">
      <alignment horizontal="center" vertical="center" wrapText="1"/>
    </xf>
    <xf numFmtId="0" fontId="31" fillId="3" borderId="7" xfId="0" quotePrefix="1" applyFont="1" applyFill="1" applyBorder="1" applyAlignment="1">
      <alignment horizontal="center" vertical="center" wrapText="1"/>
    </xf>
    <xf numFmtId="3" fontId="31" fillId="3" borderId="38" xfId="0" applyNumberFormat="1" applyFont="1" applyFill="1" applyBorder="1" applyAlignment="1">
      <alignment horizontal="center" vertical="center" wrapText="1"/>
    </xf>
    <xf numFmtId="3" fontId="31" fillId="3" borderId="7" xfId="0" applyNumberFormat="1" applyFont="1" applyFill="1" applyBorder="1" applyAlignment="1">
      <alignment horizontal="center" vertical="center" wrapText="1"/>
    </xf>
    <xf numFmtId="3" fontId="31" fillId="3" borderId="0" xfId="0" applyNumberFormat="1" applyFont="1" applyFill="1" applyBorder="1" applyAlignment="1">
      <alignment horizontal="center" vertical="center" wrapText="1"/>
    </xf>
    <xf numFmtId="3" fontId="31" fillId="3" borderId="8" xfId="0" applyNumberFormat="1"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0" fillId="0" borderId="0" xfId="0" applyFont="1" applyFill="1" applyAlignment="1">
      <alignment horizontal="center"/>
    </xf>
    <xf numFmtId="0" fontId="31" fillId="3" borderId="53" xfId="0" applyFont="1" applyFill="1" applyBorder="1" applyAlignment="1">
      <alignment horizontal="center"/>
    </xf>
    <xf numFmtId="0" fontId="31" fillId="3" borderId="54" xfId="0" applyFont="1" applyFill="1" applyBorder="1" applyAlignment="1">
      <alignment horizontal="center"/>
    </xf>
    <xf numFmtId="0" fontId="31" fillId="3" borderId="55" xfId="0" applyFont="1" applyFill="1" applyBorder="1" applyAlignment="1">
      <alignment horizontal="center"/>
    </xf>
    <xf numFmtId="0" fontId="35" fillId="0" borderId="0" xfId="0" applyFont="1" applyFill="1" applyAlignment="1">
      <alignment horizontal="center"/>
    </xf>
    <xf numFmtId="0" fontId="31" fillId="0" borderId="0" xfId="0" applyFont="1" applyFill="1" applyAlignment="1">
      <alignment horizontal="center"/>
    </xf>
    <xf numFmtId="0" fontId="24" fillId="0" borderId="0" xfId="0" applyFont="1" applyFill="1" applyAlignment="1">
      <alignment horizontal="center"/>
    </xf>
    <xf numFmtId="0" fontId="31" fillId="3" borderId="34"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29" xfId="0" applyFont="1" applyFill="1" applyBorder="1" applyAlignment="1">
      <alignment horizontal="center" vertical="center"/>
    </xf>
    <xf numFmtId="0" fontId="31" fillId="3" borderId="3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34" fillId="0" borderId="0" xfId="0" applyFont="1" applyBorder="1" applyAlignment="1">
      <alignment horizontal="center"/>
    </xf>
    <xf numFmtId="0" fontId="30" fillId="0" borderId="0" xfId="0" applyFont="1" applyAlignment="1">
      <alignment horizontal="center"/>
    </xf>
    <xf numFmtId="0" fontId="35" fillId="0" borderId="0" xfId="0" applyFont="1" applyAlignment="1">
      <alignment horizontal="center"/>
    </xf>
    <xf numFmtId="0" fontId="27" fillId="3" borderId="51" xfId="0" applyFont="1" applyFill="1" applyBorder="1" applyAlignment="1">
      <alignment horizontal="center"/>
    </xf>
    <xf numFmtId="0" fontId="27" fillId="3" borderId="56" xfId="0" applyFont="1" applyFill="1" applyBorder="1" applyAlignment="1">
      <alignment horizontal="center"/>
    </xf>
    <xf numFmtId="0" fontId="27" fillId="3" borderId="53" xfId="0" applyFont="1" applyFill="1" applyBorder="1" applyAlignment="1">
      <alignment horizontal="center"/>
    </xf>
    <xf numFmtId="0" fontId="27" fillId="3" borderId="54" xfId="0" applyFont="1" applyFill="1" applyBorder="1" applyAlignment="1">
      <alignment horizontal="center"/>
    </xf>
    <xf numFmtId="0" fontId="27" fillId="3" borderId="57" xfId="0" applyFont="1" applyFill="1" applyBorder="1" applyAlignment="1">
      <alignment horizontal="center"/>
    </xf>
    <xf numFmtId="15" fontId="31" fillId="0" borderId="0" xfId="0" applyNumberFormat="1" applyFont="1" applyAlignment="1">
      <alignment horizontal="center"/>
    </xf>
    <xf numFmtId="0" fontId="31" fillId="0" borderId="0" xfId="0" applyFont="1" applyAlignment="1">
      <alignment horizontal="center"/>
    </xf>
    <xf numFmtId="0" fontId="27" fillId="3" borderId="36"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36" xfId="0" applyFont="1" applyFill="1" applyBorder="1" applyAlignment="1">
      <alignment horizontal="center" vertical="top" wrapText="1"/>
    </xf>
    <xf numFmtId="0" fontId="27" fillId="3" borderId="12" xfId="0" applyFont="1" applyFill="1" applyBorder="1" applyAlignment="1">
      <alignment horizontal="center" vertical="top" wrapText="1"/>
    </xf>
    <xf numFmtId="0" fontId="27" fillId="3" borderId="23" xfId="0" applyFont="1" applyFill="1" applyBorder="1" applyAlignment="1">
      <alignment horizontal="center" vertical="top" wrapText="1"/>
    </xf>
    <xf numFmtId="15" fontId="24" fillId="0" borderId="0" xfId="0" applyNumberFormat="1" applyFont="1" applyAlignment="1">
      <alignment horizontal="center"/>
    </xf>
    <xf numFmtId="0" fontId="24" fillId="0" borderId="0" xfId="0" applyFont="1" applyAlignment="1">
      <alignment horizontal="center"/>
    </xf>
    <xf numFmtId="0" fontId="27" fillId="3" borderId="37"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30" fillId="0" borderId="0" xfId="0" applyFont="1" applyFill="1" applyAlignment="1">
      <alignment horizontal="center" vertical="center"/>
    </xf>
    <xf numFmtId="0" fontId="27" fillId="3" borderId="34"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9" xfId="0" applyFont="1" applyFill="1" applyBorder="1" applyAlignment="1">
      <alignment horizontal="center" vertical="center" wrapText="1"/>
    </xf>
    <xf numFmtId="168" fontId="31" fillId="0" borderId="26" xfId="9" applyNumberFormat="1" applyFont="1" applyFill="1" applyBorder="1" applyAlignment="1">
      <alignment horizontal="center" vertical="center" wrapText="1"/>
    </xf>
    <xf numFmtId="168" fontId="31" fillId="0" borderId="30" xfId="9" applyNumberFormat="1"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31" xfId="0" applyFont="1" applyFill="1" applyBorder="1" applyAlignment="1">
      <alignment horizontal="center" vertical="center" wrapText="1"/>
    </xf>
    <xf numFmtId="168" fontId="31" fillId="0" borderId="21" xfId="9" applyNumberFormat="1" applyFont="1" applyFill="1" applyBorder="1" applyAlignment="1">
      <alignment horizontal="center" vertical="center" wrapText="1"/>
    </xf>
    <xf numFmtId="168" fontId="31" fillId="0" borderId="32" xfId="9" applyNumberFormat="1" applyFont="1" applyFill="1" applyBorder="1" applyAlignment="1">
      <alignment horizontal="center" vertical="center" wrapText="1"/>
    </xf>
    <xf numFmtId="168" fontId="31" fillId="0" borderId="23" xfId="9" applyNumberFormat="1" applyFont="1" applyFill="1" applyBorder="1" applyAlignment="1">
      <alignment horizontal="center" vertical="center" wrapText="1"/>
    </xf>
    <xf numFmtId="168" fontId="31" fillId="0" borderId="33" xfId="9" applyNumberFormat="1" applyFont="1" applyFill="1" applyBorder="1" applyAlignment="1">
      <alignment horizontal="center" vertical="center" wrapText="1"/>
    </xf>
    <xf numFmtId="0" fontId="31" fillId="0" borderId="0" xfId="153" applyFont="1" applyFill="1" applyAlignment="1">
      <alignment horizontal="right"/>
    </xf>
    <xf numFmtId="0" fontId="30" fillId="0" borderId="0" xfId="153" applyFont="1" applyFill="1" applyAlignment="1">
      <alignment horizontal="center"/>
    </xf>
    <xf numFmtId="0" fontId="35" fillId="0" borderId="0" xfId="153" applyFont="1" applyAlignment="1">
      <alignment horizontal="center" vertical="center" wrapText="1"/>
    </xf>
    <xf numFmtId="0" fontId="24" fillId="0" borderId="0" xfId="153" applyFont="1" applyAlignment="1">
      <alignment horizontal="center" vertical="center" wrapText="1"/>
    </xf>
    <xf numFmtId="0" fontId="31" fillId="0" borderId="0" xfId="153" applyFont="1" applyAlignment="1">
      <alignment horizontal="center" vertical="center" wrapText="1"/>
    </xf>
    <xf numFmtId="171" fontId="27" fillId="0" borderId="0" xfId="9" applyNumberFormat="1" applyFont="1" applyFill="1" applyBorder="1" applyAlignment="1">
      <alignment horizontal="right"/>
    </xf>
    <xf numFmtId="171" fontId="27" fillId="0" borderId="0" xfId="9" applyNumberFormat="1" applyFont="1" applyFill="1" applyBorder="1" applyAlignment="1">
      <alignment horizontal="center"/>
    </xf>
    <xf numFmtId="185" fontId="27" fillId="0" borderId="0" xfId="170" applyNumberFormat="1" applyFont="1" applyFill="1" applyBorder="1" applyAlignment="1">
      <alignment horizontal="center"/>
    </xf>
    <xf numFmtId="0" fontId="43" fillId="0" borderId="0" xfId="153" applyFont="1" applyAlignment="1">
      <alignment horizontal="center" vertical="center" wrapText="1"/>
    </xf>
    <xf numFmtId="175" fontId="27" fillId="3" borderId="35" xfId="153" applyNumberFormat="1" applyFont="1" applyFill="1" applyBorder="1" applyAlignment="1">
      <alignment horizontal="center" vertical="center"/>
    </xf>
    <xf numFmtId="175" fontId="27" fillId="3" borderId="22" xfId="153" applyNumberFormat="1" applyFont="1" applyFill="1" applyBorder="1" applyAlignment="1">
      <alignment horizontal="center" vertical="center"/>
    </xf>
    <xf numFmtId="175" fontId="27" fillId="3" borderId="42" xfId="153" applyNumberFormat="1" applyFont="1" applyFill="1" applyBorder="1" applyAlignment="1">
      <alignment horizontal="center" vertical="center"/>
    </xf>
    <xf numFmtId="175" fontId="27" fillId="3" borderId="24" xfId="153" applyNumberFormat="1" applyFont="1" applyFill="1" applyBorder="1" applyAlignment="1">
      <alignment vertical="center"/>
    </xf>
    <xf numFmtId="175" fontId="27" fillId="3" borderId="58" xfId="153" applyNumberFormat="1" applyFont="1" applyFill="1" applyBorder="1" applyAlignment="1">
      <alignment horizontal="center" vertical="center"/>
    </xf>
    <xf numFmtId="175" fontId="27" fillId="3" borderId="20" xfId="153" applyNumberFormat="1" applyFont="1" applyFill="1" applyBorder="1" applyAlignment="1">
      <alignment horizontal="center" vertical="center"/>
    </xf>
    <xf numFmtId="175" fontId="27" fillId="3" borderId="0" xfId="153" applyNumberFormat="1" applyFont="1" applyFill="1" applyBorder="1" applyAlignment="1">
      <alignment horizontal="center" vertical="center"/>
    </xf>
    <xf numFmtId="175" fontId="27" fillId="3" borderId="16" xfId="153" applyNumberFormat="1" applyFont="1" applyFill="1" applyBorder="1" applyAlignment="1">
      <alignment horizontal="center" vertical="center"/>
    </xf>
    <xf numFmtId="0" fontId="21" fillId="0" borderId="58" xfId="153" applyFont="1" applyBorder="1" applyAlignment="1" applyProtection="1">
      <alignment horizontal="center" vertical="center"/>
      <protection locked="0"/>
    </xf>
    <xf numFmtId="0" fontId="34" fillId="0" borderId="0" xfId="0" applyFont="1" applyBorder="1" applyAlignment="1">
      <alignment horizontal="left"/>
    </xf>
    <xf numFmtId="0" fontId="34" fillId="0" borderId="0" xfId="0" applyFont="1" applyFill="1" applyAlignment="1">
      <alignment horizontal="center"/>
    </xf>
    <xf numFmtId="0" fontId="27" fillId="3" borderId="55" xfId="0" applyFont="1" applyFill="1" applyBorder="1" applyAlignment="1">
      <alignment horizontal="center"/>
    </xf>
    <xf numFmtId="0" fontId="30" fillId="0" borderId="0" xfId="155" applyFont="1" applyFill="1" applyAlignment="1">
      <alignment horizontal="center"/>
    </xf>
    <xf numFmtId="0" fontId="35" fillId="0" borderId="0" xfId="155" applyFont="1" applyFill="1" applyAlignment="1">
      <alignment horizontal="center"/>
    </xf>
    <xf numFmtId="15" fontId="24" fillId="0" borderId="0" xfId="155" applyNumberFormat="1" applyFont="1" applyFill="1" applyAlignment="1">
      <alignment horizontal="center"/>
    </xf>
    <xf numFmtId="0" fontId="24" fillId="0" borderId="0" xfId="155" applyFont="1" applyFill="1" applyAlignment="1">
      <alignment horizontal="center"/>
    </xf>
    <xf numFmtId="17" fontId="21" fillId="0" borderId="50" xfId="155" applyNumberFormat="1" applyFont="1" applyFill="1" applyBorder="1" applyAlignment="1">
      <alignment horizontal="center"/>
    </xf>
    <xf numFmtId="0" fontId="21" fillId="0" borderId="50" xfId="155" applyFont="1" applyFill="1" applyBorder="1" applyAlignment="1">
      <alignment horizontal="center"/>
    </xf>
    <xf numFmtId="0" fontId="27" fillId="3" borderId="51" xfId="155" applyFont="1" applyFill="1" applyBorder="1" applyAlignment="1">
      <alignment horizontal="center" vertical="center" wrapText="1"/>
    </xf>
    <xf numFmtId="0" fontId="27" fillId="3" borderId="52" xfId="155" applyFont="1" applyFill="1" applyBorder="1" applyAlignment="1">
      <alignment horizontal="center" vertical="center" wrapText="1"/>
    </xf>
    <xf numFmtId="0" fontId="27" fillId="3" borderId="21" xfId="155" applyFont="1" applyFill="1" applyBorder="1" applyAlignment="1">
      <alignment horizontal="center" vertical="center" wrapText="1"/>
    </xf>
    <xf numFmtId="0" fontId="27" fillId="3" borderId="23" xfId="155" applyFont="1" applyFill="1" applyBorder="1" applyAlignment="1">
      <alignment horizontal="center" vertical="center" wrapText="1"/>
    </xf>
    <xf numFmtId="0" fontId="27" fillId="3" borderId="21" xfId="155" applyFont="1" applyFill="1" applyBorder="1" applyAlignment="1">
      <alignment horizontal="center" vertical="center"/>
    </xf>
    <xf numFmtId="0" fontId="27" fillId="3" borderId="23" xfId="155" applyFont="1" applyFill="1" applyBorder="1" applyAlignment="1">
      <alignment horizontal="center" vertical="center"/>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0" fillId="0" borderId="0" xfId="0" applyNumberFormat="1" applyFont="1" applyAlignment="1">
      <alignment horizontal="center" vertical="center"/>
    </xf>
    <xf numFmtId="0" fontId="27" fillId="3" borderId="43"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9" fillId="0" borderId="6" xfId="0" applyFont="1" applyBorder="1" applyAlignment="1">
      <alignment horizontal="left" vertical="center" wrapText="1"/>
    </xf>
    <xf numFmtId="0" fontId="29" fillId="0" borderId="45" xfId="0" applyFont="1" applyBorder="1" applyAlignment="1">
      <alignment horizontal="left" vertical="center" wrapText="1"/>
    </xf>
    <xf numFmtId="0" fontId="29" fillId="0" borderId="3" xfId="0" applyFont="1" applyBorder="1" applyAlignment="1">
      <alignment horizontal="left" vertical="center" wrapText="1"/>
    </xf>
    <xf numFmtId="0" fontId="29" fillId="0" borderId="13" xfId="0" applyFont="1" applyBorder="1" applyAlignment="1">
      <alignment horizontal="left" vertical="center" wrapText="1"/>
    </xf>
    <xf numFmtId="0" fontId="27" fillId="3" borderId="1" xfId="0" applyFont="1" applyFill="1" applyBorder="1" applyAlignment="1">
      <alignment horizontal="center" vertical="center" wrapText="1"/>
    </xf>
    <xf numFmtId="0" fontId="27" fillId="3" borderId="49" xfId="0" applyFont="1" applyFill="1" applyBorder="1" applyAlignment="1">
      <alignment horizontal="center" vertical="center" wrapText="1"/>
    </xf>
    <xf numFmtId="49" fontId="35" fillId="0" borderId="0" xfId="0" applyNumberFormat="1" applyFont="1" applyAlignment="1">
      <alignment horizontal="center" vertical="center"/>
    </xf>
    <xf numFmtId="0" fontId="30" fillId="0" borderId="0" xfId="0" applyFont="1" applyAlignment="1">
      <alignment horizontal="center" vertical="center"/>
    </xf>
    <xf numFmtId="15" fontId="24" fillId="0" borderId="0" xfId="0" applyNumberFormat="1" applyFont="1" applyAlignment="1">
      <alignment horizontal="center" vertical="center"/>
    </xf>
    <xf numFmtId="0" fontId="27" fillId="3" borderId="38"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43" xfId="0" applyFont="1" applyFill="1" applyBorder="1" applyAlignment="1">
      <alignment horizontal="center" vertical="center"/>
    </xf>
    <xf numFmtId="0" fontId="27" fillId="3" borderId="46"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6"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 xfId="0" applyFont="1" applyFill="1" applyBorder="1" applyAlignment="1">
      <alignment horizontal="center" vertical="top" wrapText="1"/>
    </xf>
    <xf numFmtId="0" fontId="27" fillId="3" borderId="47" xfId="0" applyFont="1" applyFill="1" applyBorder="1" applyAlignment="1">
      <alignment horizontal="center" vertical="top" wrapText="1"/>
    </xf>
    <xf numFmtId="0" fontId="27" fillId="3" borderId="49" xfId="0" applyFont="1" applyFill="1" applyBorder="1" applyAlignment="1">
      <alignment horizontal="center" vertical="top" wrapText="1"/>
    </xf>
    <xf numFmtId="0" fontId="21" fillId="0" borderId="43" xfId="0" applyFont="1" applyFill="1" applyBorder="1" applyAlignment="1">
      <alignment vertical="top" wrapText="1"/>
    </xf>
    <xf numFmtId="0" fontId="21" fillId="0" borderId="46" xfId="0" applyFont="1" applyFill="1" applyBorder="1" applyAlignment="1">
      <alignment vertical="top" wrapText="1"/>
    </xf>
    <xf numFmtId="0" fontId="21" fillId="0" borderId="44" xfId="0" applyFont="1" applyFill="1" applyBorder="1" applyAlignment="1">
      <alignment vertical="top" wrapText="1"/>
    </xf>
    <xf numFmtId="0" fontId="29" fillId="0" borderId="3" xfId="0" applyFont="1" applyFill="1" applyBorder="1" applyAlignment="1">
      <alignment vertical="top" wrapText="1"/>
    </xf>
    <xf numFmtId="0" fontId="29" fillId="0" borderId="0" xfId="0" applyFont="1" applyFill="1" applyBorder="1" applyAlignment="1">
      <alignment vertical="top" wrapText="1"/>
    </xf>
    <xf numFmtId="0" fontId="29" fillId="0" borderId="13" xfId="0" applyFont="1" applyFill="1" applyBorder="1" applyAlignment="1">
      <alignment vertical="top" wrapText="1"/>
    </xf>
    <xf numFmtId="2" fontId="29" fillId="0" borderId="3" xfId="0" applyNumberFormat="1" applyFont="1" applyFill="1" applyBorder="1" applyAlignment="1">
      <alignment horizontal="center" vertical="top" wrapText="1"/>
    </xf>
    <xf numFmtId="2" fontId="29" fillId="0" borderId="13" xfId="0" applyNumberFormat="1" applyFont="1" applyFill="1" applyBorder="1" applyAlignment="1">
      <alignment horizontal="center" vertical="top" wrapText="1"/>
    </xf>
    <xf numFmtId="2" fontId="29" fillId="0" borderId="3" xfId="0" applyNumberFormat="1" applyFont="1" applyFill="1" applyBorder="1" applyAlignment="1">
      <alignment vertical="top" wrapText="1"/>
    </xf>
    <xf numFmtId="2" fontId="29" fillId="0" borderId="13" xfId="0" applyNumberFormat="1" applyFont="1" applyFill="1" applyBorder="1" applyAlignment="1">
      <alignment vertical="top" wrapText="1"/>
    </xf>
    <xf numFmtId="0" fontId="39" fillId="0" borderId="8" xfId="0" applyFont="1" applyFill="1" applyBorder="1" applyAlignment="1">
      <alignment horizontal="center" vertical="center" wrapText="1"/>
    </xf>
    <xf numFmtId="0" fontId="39" fillId="0" borderId="4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1" fillId="0" borderId="3" xfId="0" applyFont="1" applyFill="1" applyBorder="1" applyAlignment="1">
      <alignment vertical="center" wrapText="1"/>
    </xf>
    <xf numFmtId="0" fontId="39" fillId="0" borderId="0" xfId="0" applyFont="1" applyFill="1" applyAlignment="1">
      <alignment vertical="center" wrapText="1"/>
    </xf>
    <xf numFmtId="0" fontId="21" fillId="0" borderId="13" xfId="0" applyFont="1" applyFill="1" applyBorder="1" applyAlignment="1">
      <alignment vertical="top" wrapText="1"/>
    </xf>
    <xf numFmtId="0" fontId="29" fillId="0" borderId="6" xfId="0" applyFont="1" applyFill="1" applyBorder="1" applyAlignment="1">
      <alignment vertical="top" wrapText="1"/>
    </xf>
    <xf numFmtId="0" fontId="29" fillId="0" borderId="45" xfId="0" applyFont="1" applyFill="1" applyBorder="1" applyAlignment="1">
      <alignment vertical="top" wrapText="1"/>
    </xf>
    <xf numFmtId="0" fontId="21" fillId="0" borderId="8" xfId="0" applyFont="1" applyFill="1" applyBorder="1" applyAlignment="1">
      <alignment vertical="top" wrapText="1"/>
    </xf>
    <xf numFmtId="49" fontId="35" fillId="0" borderId="0" xfId="0" applyNumberFormat="1" applyFont="1" applyFill="1" applyAlignment="1">
      <alignment horizontal="center"/>
    </xf>
    <xf numFmtId="0" fontId="29" fillId="0" borderId="8" xfId="0" applyFont="1" applyFill="1" applyBorder="1" applyAlignment="1">
      <alignment vertical="top" wrapText="1"/>
    </xf>
    <xf numFmtId="0" fontId="21" fillId="0" borderId="0" xfId="0" applyFont="1" applyBorder="1" applyAlignment="1">
      <alignment horizontal="center"/>
    </xf>
    <xf numFmtId="0" fontId="49" fillId="0" borderId="1" xfId="0" applyFont="1" applyBorder="1" applyAlignment="1">
      <alignment horizontal="center"/>
    </xf>
    <xf numFmtId="0" fontId="49" fillId="0" borderId="47" xfId="0" applyFont="1" applyBorder="1" applyAlignment="1">
      <alignment horizontal="center"/>
    </xf>
    <xf numFmtId="0" fontId="49" fillId="0" borderId="49" xfId="0" applyFont="1" applyBorder="1" applyAlignment="1">
      <alignment horizontal="center"/>
    </xf>
    <xf numFmtId="0" fontId="82" fillId="3" borderId="43" xfId="0" applyFont="1" applyFill="1" applyBorder="1" applyAlignment="1">
      <alignment horizontal="center" vertical="center"/>
    </xf>
    <xf numFmtId="0" fontId="82" fillId="3" borderId="6" xfId="0" applyFont="1" applyFill="1" applyBorder="1" applyAlignment="1">
      <alignment horizontal="center" vertical="center"/>
    </xf>
    <xf numFmtId="0" fontId="82" fillId="3" borderId="38" xfId="0" applyFont="1" applyFill="1" applyBorder="1" applyAlignment="1">
      <alignment horizontal="center" vertical="center"/>
    </xf>
    <xf numFmtId="0" fontId="82" fillId="3" borderId="7" xfId="0" applyFont="1" applyFill="1" applyBorder="1" applyAlignment="1">
      <alignment horizontal="center" vertical="center"/>
    </xf>
    <xf numFmtId="0" fontId="82" fillId="3" borderId="1" xfId="0" applyFont="1" applyFill="1" applyBorder="1" applyAlignment="1">
      <alignment horizontal="center" vertical="center"/>
    </xf>
    <xf numFmtId="0" fontId="82" fillId="3" borderId="49" xfId="0" applyFont="1" applyFill="1" applyBorder="1" applyAlignment="1">
      <alignment horizontal="center" vertical="center"/>
    </xf>
    <xf numFmtId="0" fontId="29" fillId="0" borderId="0" xfId="0" applyFont="1" applyBorder="1" applyAlignment="1">
      <alignment horizontal="center"/>
    </xf>
    <xf numFmtId="0" fontId="31" fillId="0" borderId="0" xfId="0" applyFont="1" applyBorder="1" applyAlignment="1">
      <alignment horizontal="center"/>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xf>
  </cellXfs>
  <cellStyles count="588">
    <cellStyle name="          _x000d__x000a_386grabber=VGA.3GR_x000d__x000a_" xfId="1"/>
    <cellStyle name="          _x000d__x000a_386grabber=VGA.3GR_x000d__x000a_ 2" xfId="2"/>
    <cellStyle name="          _x000d__x000a_386grabber=VGA.3GR_x000d__x000a_ 2 2" xfId="3"/>
    <cellStyle name="          _x000d__x000a_386grabber=VGA.3GR_x000d__x000a_ 3" xfId="4"/>
    <cellStyle name="          _x000d__x000a_386grabber=VGA.3GR_x000d__x000a__Plantilla Verif. - IRACIS" xfId="5"/>
    <cellStyle name="Comma [0]" xfId="6"/>
    <cellStyle name="Currency [0]" xfId="7"/>
    <cellStyle name="Excel Built-in Normal" xfId="8"/>
    <cellStyle name="Millares" xfId="9" builtinId="3"/>
    <cellStyle name="Millares [0] 2" xfId="10"/>
    <cellStyle name="Millares [0] 2 2" xfId="11"/>
    <cellStyle name="Millares [0] 3" xfId="12"/>
    <cellStyle name="Millares [0] 3 2" xfId="408"/>
    <cellStyle name="Millares 10" xfId="13"/>
    <cellStyle name="Millares 10 2" xfId="14"/>
    <cellStyle name="Millares 10 2 2" xfId="214"/>
    <cellStyle name="Millares 10 2_Portada" xfId="448"/>
    <cellStyle name="Millares 10 3" xfId="213"/>
    <cellStyle name="Millares 10 4" xfId="407"/>
    <cellStyle name="Millares 10_Portada" xfId="449"/>
    <cellStyle name="Millares 100" xfId="15"/>
    <cellStyle name="Millares 100 2" xfId="215"/>
    <cellStyle name="Millares 100_Portada" xfId="450"/>
    <cellStyle name="Millares 101" xfId="16"/>
    <cellStyle name="Millares 101 2" xfId="216"/>
    <cellStyle name="Millares 101_Portada" xfId="451"/>
    <cellStyle name="Millares 102" xfId="17"/>
    <cellStyle name="Millares 102 2" xfId="217"/>
    <cellStyle name="Millares 102_Portada" xfId="452"/>
    <cellStyle name="Millares 103" xfId="18"/>
    <cellStyle name="Millares 103 2" xfId="218"/>
    <cellStyle name="Millares 103_Portada" xfId="453"/>
    <cellStyle name="Millares 104" xfId="19"/>
    <cellStyle name="Millares 104 2" xfId="219"/>
    <cellStyle name="Millares 104_Portada" xfId="454"/>
    <cellStyle name="Millares 105" xfId="20"/>
    <cellStyle name="Millares 105 2" xfId="220"/>
    <cellStyle name="Millares 105_Portada" xfId="455"/>
    <cellStyle name="Millares 106" xfId="21"/>
    <cellStyle name="Millares 106 2" xfId="221"/>
    <cellStyle name="Millares 106_Portada" xfId="456"/>
    <cellStyle name="Millares 107" xfId="22"/>
    <cellStyle name="Millares 107 2" xfId="222"/>
    <cellStyle name="Millares 107_Portada" xfId="457"/>
    <cellStyle name="Millares 108" xfId="23"/>
    <cellStyle name="Millares 108 2" xfId="223"/>
    <cellStyle name="Millares 108_Portada" xfId="458"/>
    <cellStyle name="Millares 109" xfId="24"/>
    <cellStyle name="Millares 109 2" xfId="224"/>
    <cellStyle name="Millares 109_Portada" xfId="459"/>
    <cellStyle name="Millares 11" xfId="25"/>
    <cellStyle name="Millares 11 2" xfId="26"/>
    <cellStyle name="Millares 11 2 2" xfId="226"/>
    <cellStyle name="Millares 11 2_Portada" xfId="460"/>
    <cellStyle name="Millares 11 3" xfId="225"/>
    <cellStyle name="Millares 11_Portada" xfId="461"/>
    <cellStyle name="Millares 110" xfId="27"/>
    <cellStyle name="Millares 110 2" xfId="227"/>
    <cellStyle name="Millares 110_Portada" xfId="462"/>
    <cellStyle name="Millares 111" xfId="28"/>
    <cellStyle name="Millares 111 2" xfId="228"/>
    <cellStyle name="Millares 111_Portada" xfId="463"/>
    <cellStyle name="Millares 112" xfId="29"/>
    <cellStyle name="Millares 112 2" xfId="229"/>
    <cellStyle name="Millares 112_Portada" xfId="464"/>
    <cellStyle name="Millares 113" xfId="30"/>
    <cellStyle name="Millares 113 2" xfId="230"/>
    <cellStyle name="Millares 113_Portada" xfId="465"/>
    <cellStyle name="Millares 114" xfId="31"/>
    <cellStyle name="Millares 114 2" xfId="231"/>
    <cellStyle name="Millares 114_Portada" xfId="466"/>
    <cellStyle name="Millares 115" xfId="32"/>
    <cellStyle name="Millares 115 2" xfId="232"/>
    <cellStyle name="Millares 115_Portada" xfId="467"/>
    <cellStyle name="Millares 116" xfId="33"/>
    <cellStyle name="Millares 116 2" xfId="233"/>
    <cellStyle name="Millares 116_Portada" xfId="468"/>
    <cellStyle name="Millares 117" xfId="182"/>
    <cellStyle name="Millares 117 2" xfId="354"/>
    <cellStyle name="Millares 118" xfId="183"/>
    <cellStyle name="Millares 118 2" xfId="355"/>
    <cellStyle name="Millares 119" xfId="184"/>
    <cellStyle name="Millares 119 2" xfId="356"/>
    <cellStyle name="Millares 12" xfId="34"/>
    <cellStyle name="Millares 12 2" xfId="35"/>
    <cellStyle name="Millares 12 2 2" xfId="235"/>
    <cellStyle name="Millares 12 2_Portada" xfId="469"/>
    <cellStyle name="Millares 12 3" xfId="234"/>
    <cellStyle name="Millares 12_Portada" xfId="470"/>
    <cellStyle name="Millares 120" xfId="186"/>
    <cellStyle name="Millares 120 2" xfId="358"/>
    <cellStyle name="Millares 120 3" xfId="447"/>
    <cellStyle name="Millares 121" xfId="187"/>
    <cellStyle name="Millares 121 2" xfId="359"/>
    <cellStyle name="Millares 122" xfId="188"/>
    <cellStyle name="Millares 122 2" xfId="360"/>
    <cellStyle name="Millares 123" xfId="189"/>
    <cellStyle name="Millares 123 2" xfId="361"/>
    <cellStyle name="Millares 124" xfId="190"/>
    <cellStyle name="Millares 124 2" xfId="362"/>
    <cellStyle name="Millares 125" xfId="191"/>
    <cellStyle name="Millares 125 2" xfId="363"/>
    <cellStyle name="Millares 126" xfId="192"/>
    <cellStyle name="Millares 126 2" xfId="364"/>
    <cellStyle name="Millares 127" xfId="194"/>
    <cellStyle name="Millares 127 2" xfId="366"/>
    <cellStyle name="Millares 128" xfId="195"/>
    <cellStyle name="Millares 128 2" xfId="367"/>
    <cellStyle name="Millares 129" xfId="196"/>
    <cellStyle name="Millares 129 2" xfId="368"/>
    <cellStyle name="Millares 13" xfId="36"/>
    <cellStyle name="Millares 13 2" xfId="236"/>
    <cellStyle name="Millares 13_Portada" xfId="471"/>
    <cellStyle name="Millares 130" xfId="197"/>
    <cellStyle name="Millares 130 2" xfId="369"/>
    <cellStyle name="Millares 131" xfId="198"/>
    <cellStyle name="Millares 131 2" xfId="370"/>
    <cellStyle name="Millares 132" xfId="200"/>
    <cellStyle name="Millares 133" xfId="201"/>
    <cellStyle name="Millares 134" xfId="202"/>
    <cellStyle name="Millares 135" xfId="203"/>
    <cellStyle name="Millares 136" xfId="204"/>
    <cellStyle name="Millares 137" xfId="205"/>
    <cellStyle name="Millares 138" xfId="206"/>
    <cellStyle name="Millares 139" xfId="207"/>
    <cellStyle name="Millares 14" xfId="37"/>
    <cellStyle name="Millares 14 2" xfId="237"/>
    <cellStyle name="Millares 14_Portada" xfId="472"/>
    <cellStyle name="Millares 140" xfId="208"/>
    <cellStyle name="Millares 141" xfId="209"/>
    <cellStyle name="Millares 142" xfId="210"/>
    <cellStyle name="Millares 143" xfId="211"/>
    <cellStyle name="Millares 144" xfId="380"/>
    <cellStyle name="Millares 145" xfId="379"/>
    <cellStyle name="Millares 146" xfId="378"/>
    <cellStyle name="Millares 147" xfId="377"/>
    <cellStyle name="Millares 148" xfId="376"/>
    <cellStyle name="Millares 149" xfId="388"/>
    <cellStyle name="Millares 15" xfId="38"/>
    <cellStyle name="Millares 15 2" xfId="238"/>
    <cellStyle name="Millares 15_Portada" xfId="473"/>
    <cellStyle name="Millares 150" xfId="375"/>
    <cellStyle name="Millares 151" xfId="387"/>
    <cellStyle name="Millares 152" xfId="374"/>
    <cellStyle name="Millares 153" xfId="386"/>
    <cellStyle name="Millares 154" xfId="373"/>
    <cellStyle name="Millares 155" xfId="385"/>
    <cellStyle name="Millares 156" xfId="384"/>
    <cellStyle name="Millares 157" xfId="383"/>
    <cellStyle name="Millares 158" xfId="212"/>
    <cellStyle name="Millares 159" xfId="382"/>
    <cellStyle name="Millares 16" xfId="39"/>
    <cellStyle name="Millares 16 2" xfId="239"/>
    <cellStyle name="Millares 16_Portada" xfId="474"/>
    <cellStyle name="Millares 160" xfId="371"/>
    <cellStyle name="Millares 161" xfId="389"/>
    <cellStyle name="Millares 162" xfId="381"/>
    <cellStyle name="Millares 163" xfId="372"/>
    <cellStyle name="Millares 164" xfId="254"/>
    <cellStyle name="Millares 165" xfId="262"/>
    <cellStyle name="Millares 166" xfId="391"/>
    <cellStyle name="Millares 167" xfId="392"/>
    <cellStyle name="Millares 168" xfId="393"/>
    <cellStyle name="Millares 169" xfId="394"/>
    <cellStyle name="Millares 17" xfId="40"/>
    <cellStyle name="Millares 17 2" xfId="240"/>
    <cellStyle name="Millares 17_Portada" xfId="475"/>
    <cellStyle name="Millares 170" xfId="395"/>
    <cellStyle name="Millares 171" xfId="396"/>
    <cellStyle name="Millares 172" xfId="397"/>
    <cellStyle name="Millares 173" xfId="398"/>
    <cellStyle name="Millares 174" xfId="399"/>
    <cellStyle name="Millares 175" xfId="400"/>
    <cellStyle name="Millares 176" xfId="402"/>
    <cellStyle name="Millares 177" xfId="403"/>
    <cellStyle name="Millares 178" xfId="404"/>
    <cellStyle name="Millares 179" xfId="405"/>
    <cellStyle name="Millares 18" xfId="41"/>
    <cellStyle name="Millares 18 2" xfId="241"/>
    <cellStyle name="Millares 18_Portada" xfId="476"/>
    <cellStyle name="Millares 180" xfId="418"/>
    <cellStyle name="Millares 181" xfId="420"/>
    <cellStyle name="Millares 182" xfId="422"/>
    <cellStyle name="Millares 183" xfId="423"/>
    <cellStyle name="Millares 184" xfId="424"/>
    <cellStyle name="Millares 185" xfId="425"/>
    <cellStyle name="Millares 186" xfId="427"/>
    <cellStyle name="Millares 187" xfId="428"/>
    <cellStyle name="Millares 188" xfId="429"/>
    <cellStyle name="Millares 189" xfId="430"/>
    <cellStyle name="Millares 19" xfId="42"/>
    <cellStyle name="Millares 19 2" xfId="242"/>
    <cellStyle name="Millares 19_Portada" xfId="477"/>
    <cellStyle name="Millares 190" xfId="431"/>
    <cellStyle name="Millares 191" xfId="432"/>
    <cellStyle name="Millares 192" xfId="433"/>
    <cellStyle name="Millares 193" xfId="434"/>
    <cellStyle name="Millares 194" xfId="435"/>
    <cellStyle name="Millares 195" xfId="436"/>
    <cellStyle name="Millares 196" xfId="437"/>
    <cellStyle name="Millares 197" xfId="438"/>
    <cellStyle name="Millares 198" xfId="439"/>
    <cellStyle name="Millares 199" xfId="440"/>
    <cellStyle name="Millares 2" xfId="43"/>
    <cellStyle name="Millares 2 2" xfId="44"/>
    <cellStyle name="Millares 2 3" xfId="45"/>
    <cellStyle name="Millares 2 3 2" xfId="46"/>
    <cellStyle name="Millares 2 3 2 2" xfId="244"/>
    <cellStyle name="Millares 2 3 2_Portada" xfId="478"/>
    <cellStyle name="Millares 2 3 3" xfId="243"/>
    <cellStyle name="Millares 2 3_Portada" xfId="479"/>
    <cellStyle name="Millares 2 4" xfId="47"/>
    <cellStyle name="Millares 20" xfId="48"/>
    <cellStyle name="Millares 20 2" xfId="245"/>
    <cellStyle name="Millares 20_Portada" xfId="480"/>
    <cellStyle name="Millares 200" xfId="441"/>
    <cellStyle name="Millares 201" xfId="442"/>
    <cellStyle name="Millares 202" xfId="443"/>
    <cellStyle name="Millares 203" xfId="444"/>
    <cellStyle name="Millares 204" xfId="445"/>
    <cellStyle name="Millares 205" xfId="446"/>
    <cellStyle name="Millares 21" xfId="49"/>
    <cellStyle name="Millares 21 2" xfId="246"/>
    <cellStyle name="Millares 21_Portada" xfId="481"/>
    <cellStyle name="Millares 22" xfId="50"/>
    <cellStyle name="Millares 22 2" xfId="247"/>
    <cellStyle name="Millares 22_Portada" xfId="482"/>
    <cellStyle name="Millares 23" xfId="51"/>
    <cellStyle name="Millares 23 2" xfId="248"/>
    <cellStyle name="Millares 23_Portada" xfId="483"/>
    <cellStyle name="Millares 24" xfId="52"/>
    <cellStyle name="Millares 24 2" xfId="249"/>
    <cellStyle name="Millares 24_Portada" xfId="484"/>
    <cellStyle name="Millares 25" xfId="53"/>
    <cellStyle name="Millares 25 2" xfId="250"/>
    <cellStyle name="Millares 25_Portada" xfId="485"/>
    <cellStyle name="Millares 26" xfId="54"/>
    <cellStyle name="Millares 26 2" xfId="251"/>
    <cellStyle name="Millares 26_Portada" xfId="486"/>
    <cellStyle name="Millares 27" xfId="55"/>
    <cellStyle name="Millares 27 2" xfId="252"/>
    <cellStyle name="Millares 27_Portada" xfId="487"/>
    <cellStyle name="Millares 28" xfId="56"/>
    <cellStyle name="Millares 28 2" xfId="253"/>
    <cellStyle name="Millares 28_Portada" xfId="488"/>
    <cellStyle name="Millares 29" xfId="57"/>
    <cellStyle name="Millares 3" xfId="58"/>
    <cellStyle name="Millares 3 2" xfId="59"/>
    <cellStyle name="Millares 3 3" xfId="60"/>
    <cellStyle name="Millares 30" xfId="61"/>
    <cellStyle name="Millares 31" xfId="62"/>
    <cellStyle name="Millares 31 2" xfId="409"/>
    <cellStyle name="Millares 32" xfId="63"/>
    <cellStyle name="Millares 33" xfId="64"/>
    <cellStyle name="Millares 33 2" xfId="255"/>
    <cellStyle name="Millares 33_Portada" xfId="489"/>
    <cellStyle name="Millares 34" xfId="65"/>
    <cellStyle name="Millares 34 2" xfId="256"/>
    <cellStyle name="Millares 34_Portada" xfId="490"/>
    <cellStyle name="Millares 35" xfId="66"/>
    <cellStyle name="Millares 35 2" xfId="257"/>
    <cellStyle name="Millares 35 3" xfId="410"/>
    <cellStyle name="Millares 35_Portada" xfId="491"/>
    <cellStyle name="Millares 36" xfId="67"/>
    <cellStyle name="Millares 36 2" xfId="258"/>
    <cellStyle name="Millares 36_Portada" xfId="492"/>
    <cellStyle name="Millares 37" xfId="68"/>
    <cellStyle name="Millares 37 2" xfId="259"/>
    <cellStyle name="Millares 37_Portada" xfId="493"/>
    <cellStyle name="Millares 38" xfId="69"/>
    <cellStyle name="Millares 38 2" xfId="260"/>
    <cellStyle name="Millares 38_Portada" xfId="494"/>
    <cellStyle name="Millares 39" xfId="70"/>
    <cellStyle name="Millares 4" xfId="71"/>
    <cellStyle name="Millares 4 2" xfId="72"/>
    <cellStyle name="Millares 4 3" xfId="73"/>
    <cellStyle name="Millares 4 3 2" xfId="263"/>
    <cellStyle name="Millares 4 3_Portada" xfId="495"/>
    <cellStyle name="Millares 4 4" xfId="261"/>
    <cellStyle name="Millares 4 5" xfId="411"/>
    <cellStyle name="Millares 4_Portada" xfId="496"/>
    <cellStyle name="Millares 40" xfId="74"/>
    <cellStyle name="Millares 40 2" xfId="264"/>
    <cellStyle name="Millares 40_Portada" xfId="497"/>
    <cellStyle name="Millares 41" xfId="75"/>
    <cellStyle name="Millares 41 2" xfId="265"/>
    <cellStyle name="Millares 41_Portada" xfId="498"/>
    <cellStyle name="Millares 42" xfId="76"/>
    <cellStyle name="Millares 42 2" xfId="266"/>
    <cellStyle name="Millares 42_Portada" xfId="499"/>
    <cellStyle name="Millares 43" xfId="77"/>
    <cellStyle name="Millares 43 2" xfId="267"/>
    <cellStyle name="Millares 43_Portada" xfId="500"/>
    <cellStyle name="Millares 44" xfId="78"/>
    <cellStyle name="Millares 44 2" xfId="268"/>
    <cellStyle name="Millares 44_Portada" xfId="501"/>
    <cellStyle name="Millares 45" xfId="79"/>
    <cellStyle name="Millares 45 2" xfId="269"/>
    <cellStyle name="Millares 45_Portada" xfId="502"/>
    <cellStyle name="Millares 46" xfId="80"/>
    <cellStyle name="Millares 46 2" xfId="270"/>
    <cellStyle name="Millares 46_Portada" xfId="503"/>
    <cellStyle name="Millares 47" xfId="81"/>
    <cellStyle name="Millares 47 2" xfId="271"/>
    <cellStyle name="Millares 47_Portada" xfId="504"/>
    <cellStyle name="Millares 48" xfId="82"/>
    <cellStyle name="Millares 48 2" xfId="272"/>
    <cellStyle name="Millares 48_Portada" xfId="505"/>
    <cellStyle name="Millares 49" xfId="83"/>
    <cellStyle name="Millares 49 2" xfId="273"/>
    <cellStyle name="Millares 49_Portada" xfId="506"/>
    <cellStyle name="Millares 5" xfId="84"/>
    <cellStyle name="Millares 5 2" xfId="85"/>
    <cellStyle name="Millares 5 3" xfId="86"/>
    <cellStyle name="Millares 5 3 2" xfId="275"/>
    <cellStyle name="Millares 5 3_Portada" xfId="507"/>
    <cellStyle name="Millares 5 4" xfId="274"/>
    <cellStyle name="Millares 5 5" xfId="412"/>
    <cellStyle name="Millares 5_Portada" xfId="508"/>
    <cellStyle name="Millares 50" xfId="87"/>
    <cellStyle name="Millares 50 2" xfId="276"/>
    <cellStyle name="Millares 50_Portada" xfId="509"/>
    <cellStyle name="Millares 51" xfId="88"/>
    <cellStyle name="Millares 51 2" xfId="277"/>
    <cellStyle name="Millares 51_Portada" xfId="510"/>
    <cellStyle name="Millares 52" xfId="89"/>
    <cellStyle name="Millares 52 2" xfId="278"/>
    <cellStyle name="Millares 52_Portada" xfId="511"/>
    <cellStyle name="Millares 53" xfId="90"/>
    <cellStyle name="Millares 53 2" xfId="279"/>
    <cellStyle name="Millares 53_Portada" xfId="512"/>
    <cellStyle name="Millares 54" xfId="91"/>
    <cellStyle name="Millares 54 2" xfId="280"/>
    <cellStyle name="Millares 54_Portada" xfId="513"/>
    <cellStyle name="Millares 55" xfId="92"/>
    <cellStyle name="Millares 55 2" xfId="281"/>
    <cellStyle name="Millares 55_Portada" xfId="514"/>
    <cellStyle name="Millares 56" xfId="93"/>
    <cellStyle name="Millares 56 2" xfId="282"/>
    <cellStyle name="Millares 56_Portada" xfId="515"/>
    <cellStyle name="Millares 57" xfId="94"/>
    <cellStyle name="Millares 57 2" xfId="283"/>
    <cellStyle name="Millares 57_Portada" xfId="516"/>
    <cellStyle name="Millares 58" xfId="95"/>
    <cellStyle name="Millares 58 2" xfId="284"/>
    <cellStyle name="Millares 58_Portada" xfId="517"/>
    <cellStyle name="Millares 59" xfId="96"/>
    <cellStyle name="Millares 59 2" xfId="285"/>
    <cellStyle name="Millares 59_Portada" xfId="518"/>
    <cellStyle name="Millares 6" xfId="97"/>
    <cellStyle name="Millares 6 2" xfId="98"/>
    <cellStyle name="Millares 6 2 2" xfId="287"/>
    <cellStyle name="Millares 6 2_Portada" xfId="519"/>
    <cellStyle name="Millares 6 3" xfId="286"/>
    <cellStyle name="Millares 6 4" xfId="413"/>
    <cellStyle name="Millares 6_Portada" xfId="520"/>
    <cellStyle name="Millares 60" xfId="99"/>
    <cellStyle name="Millares 60 2" xfId="288"/>
    <cellStyle name="Millares 60_Portada" xfId="521"/>
    <cellStyle name="Millares 61" xfId="100"/>
    <cellStyle name="Millares 61 2" xfId="289"/>
    <cellStyle name="Millares 61_Portada" xfId="522"/>
    <cellStyle name="Millares 62" xfId="101"/>
    <cellStyle name="Millares 62 2" xfId="290"/>
    <cellStyle name="Millares 62_Portada" xfId="523"/>
    <cellStyle name="Millares 63" xfId="102"/>
    <cellStyle name="Millares 63 2" xfId="291"/>
    <cellStyle name="Millares 63_Portada" xfId="524"/>
    <cellStyle name="Millares 64" xfId="103"/>
    <cellStyle name="Millares 64 2" xfId="292"/>
    <cellStyle name="Millares 64_Portada" xfId="525"/>
    <cellStyle name="Millares 65" xfId="104"/>
    <cellStyle name="Millares 65 2" xfId="293"/>
    <cellStyle name="Millares 65_Portada" xfId="526"/>
    <cellStyle name="Millares 66" xfId="105"/>
    <cellStyle name="Millares 66 2" xfId="294"/>
    <cellStyle name="Millares 66_Portada" xfId="527"/>
    <cellStyle name="Millares 67" xfId="106"/>
    <cellStyle name="Millares 67 2" xfId="295"/>
    <cellStyle name="Millares 67_Portada" xfId="528"/>
    <cellStyle name="Millares 68" xfId="107"/>
    <cellStyle name="Millares 68 2" xfId="296"/>
    <cellStyle name="Millares 68_Portada" xfId="529"/>
    <cellStyle name="Millares 69" xfId="108"/>
    <cellStyle name="Millares 69 2" xfId="297"/>
    <cellStyle name="Millares 69_Portada" xfId="530"/>
    <cellStyle name="Millares 7" xfId="109"/>
    <cellStyle name="Millares 7 2" xfId="110"/>
    <cellStyle name="Millares 7 2 2" xfId="299"/>
    <cellStyle name="Millares 7 2_Portada" xfId="531"/>
    <cellStyle name="Millares 7 3" xfId="298"/>
    <cellStyle name="Millares 7 4" xfId="414"/>
    <cellStyle name="Millares 7_Portada" xfId="532"/>
    <cellStyle name="Millares 70" xfId="111"/>
    <cellStyle name="Millares 70 2" xfId="300"/>
    <cellStyle name="Millares 70_Portada" xfId="533"/>
    <cellStyle name="Millares 71" xfId="112"/>
    <cellStyle name="Millares 71 2" xfId="301"/>
    <cellStyle name="Millares 71_Portada" xfId="534"/>
    <cellStyle name="Millares 72" xfId="113"/>
    <cellStyle name="Millares 72 2" xfId="302"/>
    <cellStyle name="Millares 72_Portada" xfId="535"/>
    <cellStyle name="Millares 73" xfId="114"/>
    <cellStyle name="Millares 73 2" xfId="303"/>
    <cellStyle name="Millares 73_Portada" xfId="536"/>
    <cellStyle name="Millares 74" xfId="115"/>
    <cellStyle name="Millares 74 2" xfId="304"/>
    <cellStyle name="Millares 74_Portada" xfId="537"/>
    <cellStyle name="Millares 75" xfId="116"/>
    <cellStyle name="Millares 75 2" xfId="305"/>
    <cellStyle name="Millares 75_Portada" xfId="538"/>
    <cellStyle name="Millares 76" xfId="117"/>
    <cellStyle name="Millares 76 2" xfId="306"/>
    <cellStyle name="Millares 76_Portada" xfId="539"/>
    <cellStyle name="Millares 77" xfId="118"/>
    <cellStyle name="Millares 77 2" xfId="307"/>
    <cellStyle name="Millares 77_Portada" xfId="540"/>
    <cellStyle name="Millares 78" xfId="119"/>
    <cellStyle name="Millares 78 2" xfId="308"/>
    <cellStyle name="Millares 78_Portada" xfId="541"/>
    <cellStyle name="Millares 79" xfId="120"/>
    <cellStyle name="Millares 79 2" xfId="309"/>
    <cellStyle name="Millares 79_Portada" xfId="542"/>
    <cellStyle name="Millares 8" xfId="121"/>
    <cellStyle name="Millares 8 2" xfId="122"/>
    <cellStyle name="Millares 8 2 2" xfId="311"/>
    <cellStyle name="Millares 8 2_Portada" xfId="543"/>
    <cellStyle name="Millares 8 3" xfId="310"/>
    <cellStyle name="Millares 8 4" xfId="415"/>
    <cellStyle name="Millares 8_Portada" xfId="544"/>
    <cellStyle name="Millares 80" xfId="123"/>
    <cellStyle name="Millares 80 2" xfId="312"/>
    <cellStyle name="Millares 80_Portada" xfId="545"/>
    <cellStyle name="Millares 81" xfId="124"/>
    <cellStyle name="Millares 81 2" xfId="313"/>
    <cellStyle name="Millares 81_Portada" xfId="546"/>
    <cellStyle name="Millares 82" xfId="125"/>
    <cellStyle name="Millares 82 2" xfId="314"/>
    <cellStyle name="Millares 82_Portada" xfId="547"/>
    <cellStyle name="Millares 83" xfId="126"/>
    <cellStyle name="Millares 83 2" xfId="315"/>
    <cellStyle name="Millares 83_Portada" xfId="548"/>
    <cellStyle name="Millares 84" xfId="127"/>
    <cellStyle name="Millares 84 2" xfId="316"/>
    <cellStyle name="Millares 84_Portada" xfId="549"/>
    <cellStyle name="Millares 85" xfId="128"/>
    <cellStyle name="Millares 85 2" xfId="317"/>
    <cellStyle name="Millares 85_Portada" xfId="550"/>
    <cellStyle name="Millares 86" xfId="129"/>
    <cellStyle name="Millares 86 2" xfId="318"/>
    <cellStyle name="Millares 86_Portada" xfId="551"/>
    <cellStyle name="Millares 87" xfId="130"/>
    <cellStyle name="Millares 87 2" xfId="319"/>
    <cellStyle name="Millares 87_Portada" xfId="552"/>
    <cellStyle name="Millares 88" xfId="131"/>
    <cellStyle name="Millares 88 2" xfId="320"/>
    <cellStyle name="Millares 88_Portada" xfId="553"/>
    <cellStyle name="Millares 89" xfId="132"/>
    <cellStyle name="Millares 89 2" xfId="321"/>
    <cellStyle name="Millares 89_Portada" xfId="554"/>
    <cellStyle name="Millares 9" xfId="133"/>
    <cellStyle name="Millares 9 2" xfId="134"/>
    <cellStyle name="Millares 9 2 2" xfId="323"/>
    <cellStyle name="Millares 9 2_Portada" xfId="555"/>
    <cellStyle name="Millares 9 3" xfId="322"/>
    <cellStyle name="Millares 9 4" xfId="419"/>
    <cellStyle name="Millares 9_Portada" xfId="556"/>
    <cellStyle name="Millares 90" xfId="135"/>
    <cellStyle name="Millares 90 2" xfId="324"/>
    <cellStyle name="Millares 90_Portada" xfId="557"/>
    <cellStyle name="Millares 91" xfId="136"/>
    <cellStyle name="Millares 91 2" xfId="325"/>
    <cellStyle name="Millares 91_Portada" xfId="558"/>
    <cellStyle name="Millares 92" xfId="137"/>
    <cellStyle name="Millares 92 2" xfId="326"/>
    <cellStyle name="Millares 92_Portada" xfId="559"/>
    <cellStyle name="Millares 93" xfId="138"/>
    <cellStyle name="Millares 93 2" xfId="327"/>
    <cellStyle name="Millares 93_Portada" xfId="560"/>
    <cellStyle name="Millares 94" xfId="139"/>
    <cellStyle name="Millares 94 2" xfId="328"/>
    <cellStyle name="Millares 94_Portada" xfId="561"/>
    <cellStyle name="Millares 95" xfId="140"/>
    <cellStyle name="Millares 95 2" xfId="329"/>
    <cellStyle name="Millares 95_Portada" xfId="562"/>
    <cellStyle name="Millares 96" xfId="141"/>
    <cellStyle name="Millares 96 2" xfId="330"/>
    <cellStyle name="Millares 96_Portada" xfId="563"/>
    <cellStyle name="Millares 97" xfId="142"/>
    <cellStyle name="Millares 97 2" xfId="331"/>
    <cellStyle name="Millares 97_Portada" xfId="564"/>
    <cellStyle name="Millares 98" xfId="143"/>
    <cellStyle name="Millares 98 2" xfId="332"/>
    <cellStyle name="Millares 98_Portada" xfId="565"/>
    <cellStyle name="Millares 99" xfId="144"/>
    <cellStyle name="Millares 99 2" xfId="333"/>
    <cellStyle name="Millares 99_Portada" xfId="566"/>
    <cellStyle name="Millares_Activo Fijo - Anexo A" xfId="145"/>
    <cellStyle name="Millares_Copia de Anexos A,B,C,D,E,F,G,H - 30.06.2011" xfId="146"/>
    <cellStyle name="Normal" xfId="0" builtinId="0"/>
    <cellStyle name="Normal 10" xfId="147"/>
    <cellStyle name="Normal 11" xfId="148"/>
    <cellStyle name="Normal 12" xfId="149"/>
    <cellStyle name="Normal 12 2" xfId="150"/>
    <cellStyle name="Normal 12 2 2" xfId="335"/>
    <cellStyle name="Normal 12 2_Portada" xfId="567"/>
    <cellStyle name="Normal 12 3" xfId="334"/>
    <cellStyle name="Normal 12_Portada" xfId="568"/>
    <cellStyle name="Normal 13" xfId="151"/>
    <cellStyle name="Normal 13 2" xfId="152"/>
    <cellStyle name="Normal 13 2 2" xfId="336"/>
    <cellStyle name="Normal 13 2_Portada" xfId="569"/>
    <cellStyle name="Normal 14" xfId="153"/>
    <cellStyle name="Normal 15" xfId="154"/>
    <cellStyle name="Normal 16" xfId="181"/>
    <cellStyle name="Normal 16 2" xfId="353"/>
    <cellStyle name="Normal 16_Portada" xfId="570"/>
    <cellStyle name="Normal 17" xfId="185"/>
    <cellStyle name="Normal 17 2" xfId="357"/>
    <cellStyle name="Normal 17_Portada" xfId="571"/>
    <cellStyle name="Normal 18" xfId="193"/>
    <cellStyle name="Normal 18 2" xfId="365"/>
    <cellStyle name="Normal 18_Portada" xfId="572"/>
    <cellStyle name="Normal 19" xfId="199"/>
    <cellStyle name="Normal 2" xfId="155"/>
    <cellStyle name="Normal 20" xfId="156"/>
    <cellStyle name="Normal 21" xfId="390"/>
    <cellStyle name="Normal 22" xfId="401"/>
    <cellStyle name="Normal 23" xfId="421"/>
    <cellStyle name="Normal 24" xfId="426"/>
    <cellStyle name="Normal 3" xfId="157"/>
    <cellStyle name="Normal 4" xfId="158"/>
    <cellStyle name="Normal 4 2" xfId="159"/>
    <cellStyle name="Normal 4 3" xfId="337"/>
    <cellStyle name="Normal 4 4" xfId="416"/>
    <cellStyle name="Normal 4 5" xfId="160"/>
    <cellStyle name="Normal 4 5 2" xfId="338"/>
    <cellStyle name="Normal 4 5_Portada" xfId="573"/>
    <cellStyle name="Normal 4_Portada" xfId="574"/>
    <cellStyle name="Normal 5" xfId="161"/>
    <cellStyle name="Normal 5 2" xfId="339"/>
    <cellStyle name="Normal 5 3" xfId="406"/>
    <cellStyle name="Normal 5 5" xfId="162"/>
    <cellStyle name="Normal 5 5 2" xfId="340"/>
    <cellStyle name="Normal 5 5_Portada" xfId="575"/>
    <cellStyle name="Normal 5_Portada" xfId="576"/>
    <cellStyle name="Normal 6" xfId="163"/>
    <cellStyle name="Normal 7" xfId="164"/>
    <cellStyle name="Normal 7 2" xfId="165"/>
    <cellStyle name="Normal 7 2 2" xfId="342"/>
    <cellStyle name="Normal 7 2_Portada" xfId="577"/>
    <cellStyle name="Normal 7 3" xfId="341"/>
    <cellStyle name="Normal 7_Portada" xfId="578"/>
    <cellStyle name="Normal 8" xfId="166"/>
    <cellStyle name="Normal 8 2" xfId="167"/>
    <cellStyle name="Normal 8 2 2" xfId="344"/>
    <cellStyle name="Normal 8 2_Portada" xfId="579"/>
    <cellStyle name="Normal 8 3" xfId="343"/>
    <cellStyle name="Normal 8_Portada" xfId="580"/>
    <cellStyle name="Normal 9" xfId="168"/>
    <cellStyle name="Normal 9 2" xfId="169"/>
    <cellStyle name="Normal 9 2 2" xfId="346"/>
    <cellStyle name="Normal 9 2_Portada" xfId="581"/>
    <cellStyle name="Normal 9 3" xfId="345"/>
    <cellStyle name="Normal 9_Portada" xfId="582"/>
    <cellStyle name="Normal_BALANCE30-06-99" xfId="170"/>
    <cellStyle name="Normal_FANAPEL INDIVIDUAL" xfId="171"/>
    <cellStyle name="Normal_informe1" xfId="172"/>
    <cellStyle name="Notas 2" xfId="173"/>
    <cellStyle name="Notas 2 2" xfId="347"/>
    <cellStyle name="Notas 2_Portada" xfId="583"/>
    <cellStyle name="Notas 3" xfId="174"/>
    <cellStyle name="Notas 3 2" xfId="348"/>
    <cellStyle name="Notas 3_Portada" xfId="584"/>
    <cellStyle name="Notas 4" xfId="175"/>
    <cellStyle name="Notas 4 2" xfId="349"/>
    <cellStyle name="Notas 4_Portada" xfId="585"/>
    <cellStyle name="Notas 5" xfId="176"/>
    <cellStyle name="Notas 5 2" xfId="350"/>
    <cellStyle name="Notas 5_Portada" xfId="586"/>
    <cellStyle name="Notas 6" xfId="177"/>
    <cellStyle name="Notas 6 2" xfId="351"/>
    <cellStyle name="Notas 6_Portada" xfId="587"/>
    <cellStyle name="Porcentaje" xfId="178" builtinId="5"/>
    <cellStyle name="Porcentaje 2" xfId="352"/>
    <cellStyle name="Porcentaje 3" xfId="417"/>
    <cellStyle name="Porcentual 2" xfId="179"/>
    <cellStyle name="Punto0" xfId="1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1.png"/><Relationship Id="rId1"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18" Type="http://schemas.openxmlformats.org/officeDocument/2006/relationships/image" Target="../media/image22.emf"/><Relationship Id="rId3" Type="http://schemas.openxmlformats.org/officeDocument/2006/relationships/image" Target="../media/image7.emf"/><Relationship Id="rId21" Type="http://schemas.openxmlformats.org/officeDocument/2006/relationships/image" Target="../media/image25.emf"/><Relationship Id="rId7" Type="http://schemas.openxmlformats.org/officeDocument/2006/relationships/image" Target="../media/image11.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29.emf"/><Relationship Id="rId2" Type="http://schemas.openxmlformats.org/officeDocument/2006/relationships/image" Target="../media/image6.emf"/><Relationship Id="rId16" Type="http://schemas.openxmlformats.org/officeDocument/2006/relationships/image" Target="../media/image20.emf"/><Relationship Id="rId20" Type="http://schemas.openxmlformats.org/officeDocument/2006/relationships/image" Target="../media/image24.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24" Type="http://schemas.openxmlformats.org/officeDocument/2006/relationships/image" Target="../media/image28.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27.emf"/><Relationship Id="rId10" Type="http://schemas.openxmlformats.org/officeDocument/2006/relationships/image" Target="../media/image14.emf"/><Relationship Id="rId19" Type="http://schemas.openxmlformats.org/officeDocument/2006/relationships/image" Target="../media/image23.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6.emf"/></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32.jpe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23</xdr:row>
      <xdr:rowOff>0</xdr:rowOff>
    </xdr:from>
    <xdr:to>
      <xdr:col>7</xdr:col>
      <xdr:colOff>714375</xdr:colOff>
      <xdr:row>32</xdr:row>
      <xdr:rowOff>9525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543800"/>
          <a:ext cx="7019925" cy="1771650"/>
        </a:xfrm>
        <a:prstGeom prst="rect">
          <a:avLst/>
        </a:prstGeom>
        <a:noFill/>
        <a:ln>
          <a:solidFill>
            <a:schemeClr val="accent1">
              <a:alpha val="89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246529</xdr:colOff>
      <xdr:row>35</xdr:row>
      <xdr:rowOff>123264</xdr:rowOff>
    </xdr:from>
    <xdr:to>
      <xdr:col>7</xdr:col>
      <xdr:colOff>311150</xdr:colOff>
      <xdr:row>40</xdr:row>
      <xdr:rowOff>44823</xdr:rowOff>
    </xdr:to>
    <xdr:sp macro="" textlink="">
      <xdr:nvSpPr>
        <xdr:cNvPr id="3" name="Cuadro de texto 3"/>
        <xdr:cNvSpPr txBox="1">
          <a:spLocks noChangeArrowheads="1"/>
        </xdr:cNvSpPr>
      </xdr:nvSpPr>
      <xdr:spPr bwMode="auto">
        <a:xfrm>
          <a:off x="5289176" y="9827558"/>
          <a:ext cx="1644650" cy="87405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38</xdr:row>
          <xdr:rowOff>11206</xdr:rowOff>
        </xdr:from>
        <xdr:to>
          <xdr:col>6</xdr:col>
          <xdr:colOff>123265</xdr:colOff>
          <xdr:row>39</xdr:row>
          <xdr:rowOff>174952</xdr:rowOff>
        </xdr:to>
        <xdr:pic>
          <xdr:nvPicPr>
            <xdr:cNvPr id="4" name="3 Imagen"/>
            <xdr:cNvPicPr>
              <a:picLocks noChangeAspect="1" noChangeArrowheads="1"/>
              <a:extLst>
                <a:ext uri="{84589F7E-364E-4C9E-8A38-B11213B215E9}">
                  <a14:cameraTool cellRange="#REF!" spid="_x0000_s1064"/>
                </a:ext>
              </a:extLst>
            </xdr:cNvPicPr>
          </xdr:nvPicPr>
          <xdr:blipFill>
            <a:blip xmlns:r="http://schemas.openxmlformats.org/officeDocument/2006/relationships" r:embed="rId2"/>
            <a:srcRect/>
            <a:stretch>
              <a:fillRect/>
            </a:stretch>
          </xdr:blipFill>
          <xdr:spPr bwMode="auto">
            <a:xfrm>
              <a:off x="0" y="10287000"/>
              <a:ext cx="5165912" cy="35424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xdr:col>
      <xdr:colOff>836083</xdr:colOff>
      <xdr:row>18</xdr:row>
      <xdr:rowOff>21166</xdr:rowOff>
    </xdr:from>
    <xdr:ext cx="4336251" cy="937629"/>
    <xdr:sp macro="" textlink="">
      <xdr:nvSpPr>
        <xdr:cNvPr id="2" name="Rectángulo 1">
          <a:extLst>
            <a:ext uri="{FF2B5EF4-FFF2-40B4-BE49-F238E27FC236}">
              <a16:creationId xmlns:a16="http://schemas.microsoft.com/office/drawing/2014/main" xmlns="" id="{00000000-0008-0000-0900-000002000000}"/>
            </a:ext>
          </a:extLst>
        </xdr:cNvPr>
        <xdr:cNvSpPr/>
      </xdr:nvSpPr>
      <xdr:spPr>
        <a:xfrm>
          <a:off x="2317750" y="3767666"/>
          <a:ext cx="4336251" cy="937629"/>
        </a:xfrm>
        <a:prstGeom prst="rect">
          <a:avLst/>
        </a:prstGeom>
        <a:noFill/>
      </xdr:spPr>
      <xdr:txBody>
        <a:bodyPr wrap="none" lIns="91440" tIns="45720" rIns="91440" bIns="45720">
          <a:spAutoFit/>
        </a:bodyPr>
        <a:lstStyle/>
        <a:p>
          <a:pPr algn="ctr"/>
          <a:r>
            <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NO</a:t>
          </a:r>
          <a:r>
            <a:rPr lang="es-E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APLICABLE</a:t>
          </a:r>
          <a:endPar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2</xdr:colOff>
          <xdr:row>32</xdr:row>
          <xdr:rowOff>192772</xdr:rowOff>
        </xdr:from>
        <xdr:to>
          <xdr:col>4</xdr:col>
          <xdr:colOff>714375</xdr:colOff>
          <xdr:row>35</xdr:row>
          <xdr:rowOff>55350</xdr:rowOff>
        </xdr:to>
        <xdr:pic>
          <xdr:nvPicPr>
            <xdr:cNvPr id="3" name="2 Imagen"/>
            <xdr:cNvPicPr>
              <a:picLocks noChangeAspect="1" noChangeArrowheads="1"/>
              <a:extLst>
                <a:ext uri="{84589F7E-364E-4C9E-8A38-B11213B215E9}">
                  <a14:cameraTool cellRange="#REF!" spid="_x0000_s5159"/>
                </a:ext>
              </a:extLst>
            </xdr:cNvPicPr>
          </xdr:nvPicPr>
          <xdr:blipFill>
            <a:blip xmlns:r="http://schemas.openxmlformats.org/officeDocument/2006/relationships" r:embed="rId1"/>
            <a:srcRect/>
            <a:stretch>
              <a:fillRect/>
            </a:stretch>
          </xdr:blipFill>
          <xdr:spPr bwMode="auto">
            <a:xfrm>
              <a:off x="2" y="7257147"/>
              <a:ext cx="6016623" cy="41820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770937</xdr:colOff>
      <xdr:row>31</xdr:row>
      <xdr:rowOff>190500</xdr:rowOff>
    </xdr:from>
    <xdr:to>
      <xdr:col>5</xdr:col>
      <xdr:colOff>1146388</xdr:colOff>
      <xdr:row>36</xdr:row>
      <xdr:rowOff>85804</xdr:rowOff>
    </xdr:to>
    <xdr:sp macro="" textlink="">
      <xdr:nvSpPr>
        <xdr:cNvPr id="4" name="Cuadro de texto 3"/>
        <xdr:cNvSpPr txBox="1">
          <a:spLocks noChangeArrowheads="1"/>
        </xdr:cNvSpPr>
      </xdr:nvSpPr>
      <xdr:spPr bwMode="auto">
        <a:xfrm>
          <a:off x="6073187" y="7048500"/>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99388</xdr:rowOff>
        </xdr:from>
        <xdr:to>
          <xdr:col>4</xdr:col>
          <xdr:colOff>392206</xdr:colOff>
          <xdr:row>44</xdr:row>
          <xdr:rowOff>160173</xdr:rowOff>
        </xdr:to>
        <xdr:pic>
          <xdr:nvPicPr>
            <xdr:cNvPr id="2" name="1 Imagen"/>
            <xdr:cNvPicPr>
              <a:picLocks noChangeAspect="1" noChangeArrowheads="1"/>
              <a:extLst>
                <a:ext uri="{84589F7E-364E-4C9E-8A38-B11213B215E9}">
                  <a14:cameraTool cellRange="#REF!" spid="_x0000_s12327"/>
                </a:ext>
              </a:extLst>
            </xdr:cNvPicPr>
          </xdr:nvPicPr>
          <xdr:blipFill>
            <a:blip xmlns:r="http://schemas.openxmlformats.org/officeDocument/2006/relationships" r:embed="rId1"/>
            <a:srcRect/>
            <a:stretch>
              <a:fillRect/>
            </a:stretch>
          </xdr:blipFill>
          <xdr:spPr bwMode="auto">
            <a:xfrm>
              <a:off x="0" y="8503800"/>
              <a:ext cx="6364941" cy="4417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517871</xdr:colOff>
      <xdr:row>41</xdr:row>
      <xdr:rowOff>33617</xdr:rowOff>
    </xdr:from>
    <xdr:to>
      <xdr:col>5</xdr:col>
      <xdr:colOff>997910</xdr:colOff>
      <xdr:row>45</xdr:row>
      <xdr:rowOff>119421</xdr:rowOff>
    </xdr:to>
    <xdr:sp macro="" textlink="">
      <xdr:nvSpPr>
        <xdr:cNvPr id="3" name="Cuadro de texto 3"/>
        <xdr:cNvSpPr txBox="1">
          <a:spLocks noChangeArrowheads="1"/>
        </xdr:cNvSpPr>
      </xdr:nvSpPr>
      <xdr:spPr bwMode="auto">
        <a:xfrm>
          <a:off x="6490606" y="8247529"/>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177830</xdr:rowOff>
        </xdr:from>
        <xdr:to>
          <xdr:col>4</xdr:col>
          <xdr:colOff>482654</xdr:colOff>
          <xdr:row>53</xdr:row>
          <xdr:rowOff>108233</xdr:rowOff>
        </xdr:to>
        <xdr:pic>
          <xdr:nvPicPr>
            <xdr:cNvPr id="2" name="1 Imagen"/>
            <xdr:cNvPicPr>
              <a:picLocks noChangeAspect="1" noChangeArrowheads="1"/>
              <a:extLst>
                <a:ext uri="{84589F7E-364E-4C9E-8A38-B11213B215E9}">
                  <a14:cameraTool cellRange="#REF!" spid="_x0000_s13351"/>
                </a:ext>
              </a:extLst>
            </xdr:cNvPicPr>
          </xdr:nvPicPr>
          <xdr:blipFill>
            <a:blip xmlns:r="http://schemas.openxmlformats.org/officeDocument/2006/relationships" r:embed="rId1"/>
            <a:srcRect/>
            <a:stretch>
              <a:fillRect/>
            </a:stretch>
          </xdr:blipFill>
          <xdr:spPr bwMode="auto">
            <a:xfrm>
              <a:off x="0" y="9568359"/>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618724</xdr:colOff>
      <xdr:row>49</xdr:row>
      <xdr:rowOff>100853</xdr:rowOff>
    </xdr:from>
    <xdr:to>
      <xdr:col>5</xdr:col>
      <xdr:colOff>908263</xdr:colOff>
      <xdr:row>54</xdr:row>
      <xdr:rowOff>52186</xdr:rowOff>
    </xdr:to>
    <xdr:sp macro="" textlink="">
      <xdr:nvSpPr>
        <xdr:cNvPr id="3" name="Cuadro de texto 3"/>
        <xdr:cNvSpPr txBox="1">
          <a:spLocks noChangeArrowheads="1"/>
        </xdr:cNvSpPr>
      </xdr:nvSpPr>
      <xdr:spPr bwMode="auto">
        <a:xfrm>
          <a:off x="6882812" y="9312088"/>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35</xdr:row>
          <xdr:rowOff>52164</xdr:rowOff>
        </xdr:from>
        <xdr:to>
          <xdr:col>10</xdr:col>
          <xdr:colOff>133669</xdr:colOff>
          <xdr:row>37</xdr:row>
          <xdr:rowOff>139449</xdr:rowOff>
        </xdr:to>
        <xdr:pic>
          <xdr:nvPicPr>
            <xdr:cNvPr id="4" name="3 Imagen"/>
            <xdr:cNvPicPr>
              <a:picLocks noChangeAspect="1" noChangeArrowheads="1"/>
              <a:extLst>
                <a:ext uri="{84589F7E-364E-4C9E-8A38-B11213B215E9}">
                  <a14:cameraTool cellRange="#REF!" spid="_x0000_s6220"/>
                </a:ext>
              </a:extLst>
            </xdr:cNvPicPr>
          </xdr:nvPicPr>
          <xdr:blipFill>
            <a:blip xmlns:r="http://schemas.openxmlformats.org/officeDocument/2006/relationships" r:embed="rId1"/>
            <a:srcRect/>
            <a:stretch>
              <a:fillRect/>
            </a:stretch>
          </xdr:blipFill>
          <xdr:spPr bwMode="auto">
            <a:xfrm>
              <a:off x="4231820" y="8461378"/>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269739</xdr:colOff>
      <xdr:row>33</xdr:row>
      <xdr:rowOff>176893</xdr:rowOff>
    </xdr:from>
    <xdr:to>
      <xdr:col>11</xdr:col>
      <xdr:colOff>772190</xdr:colOff>
      <xdr:row>38</xdr:row>
      <xdr:rowOff>85804</xdr:rowOff>
    </xdr:to>
    <xdr:sp macro="" textlink="">
      <xdr:nvSpPr>
        <xdr:cNvPr id="5" name="Cuadro de texto 3"/>
        <xdr:cNvSpPr txBox="1">
          <a:spLocks noChangeArrowheads="1"/>
        </xdr:cNvSpPr>
      </xdr:nvSpPr>
      <xdr:spPr bwMode="auto">
        <a:xfrm>
          <a:off x="11114632" y="8205107"/>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94588</xdr:rowOff>
        </xdr:from>
        <xdr:to>
          <xdr:col>3</xdr:col>
          <xdr:colOff>1075764</xdr:colOff>
          <xdr:row>30</xdr:row>
          <xdr:rowOff>22412</xdr:rowOff>
        </xdr:to>
        <xdr:pic>
          <xdr:nvPicPr>
            <xdr:cNvPr id="2" name="1 Imagen"/>
            <xdr:cNvPicPr>
              <a:picLocks noChangeAspect="1" noChangeArrowheads="1"/>
              <a:extLst>
                <a:ext uri="{84589F7E-364E-4C9E-8A38-B11213B215E9}">
                  <a14:cameraTool cellRange="#REF!" spid="_x0000_s14375"/>
                </a:ext>
              </a:extLst>
            </xdr:cNvPicPr>
          </xdr:nvPicPr>
          <xdr:blipFill>
            <a:blip xmlns:r="http://schemas.openxmlformats.org/officeDocument/2006/relationships" r:embed="rId1"/>
            <a:srcRect/>
            <a:stretch>
              <a:fillRect/>
            </a:stretch>
          </xdr:blipFill>
          <xdr:spPr bwMode="auto">
            <a:xfrm>
              <a:off x="0" y="5888029"/>
              <a:ext cx="4123764" cy="3088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1107780</xdr:colOff>
      <xdr:row>26</xdr:row>
      <xdr:rowOff>148878</xdr:rowOff>
    </xdr:from>
    <xdr:to>
      <xdr:col>4</xdr:col>
      <xdr:colOff>1334886</xdr:colOff>
      <xdr:row>31</xdr:row>
      <xdr:rowOff>44182</xdr:rowOff>
    </xdr:to>
    <xdr:sp macro="" textlink="">
      <xdr:nvSpPr>
        <xdr:cNvPr id="3" name="Cuadro de texto 3"/>
        <xdr:cNvSpPr txBox="1">
          <a:spLocks noChangeArrowheads="1"/>
        </xdr:cNvSpPr>
      </xdr:nvSpPr>
      <xdr:spPr bwMode="auto">
        <a:xfrm>
          <a:off x="4155780" y="5561319"/>
          <a:ext cx="1639047"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122603</xdr:rowOff>
        </xdr:from>
        <xdr:to>
          <xdr:col>6</xdr:col>
          <xdr:colOff>521073</xdr:colOff>
          <xdr:row>36</xdr:row>
          <xdr:rowOff>50427</xdr:rowOff>
        </xdr:to>
        <xdr:pic>
          <xdr:nvPicPr>
            <xdr:cNvPr id="4" name="3 Imagen"/>
            <xdr:cNvPicPr>
              <a:picLocks noChangeAspect="1" noChangeArrowheads="1"/>
              <a:extLst>
                <a:ext uri="{84589F7E-364E-4C9E-8A38-B11213B215E9}">
                  <a14:cameraTool cellRange="#REF!" spid="_x0000_s15399"/>
                </a:ext>
              </a:extLst>
            </xdr:cNvPicPr>
          </xdr:nvPicPr>
          <xdr:blipFill>
            <a:blip xmlns:r="http://schemas.openxmlformats.org/officeDocument/2006/relationships" r:embed="rId1"/>
            <a:srcRect/>
            <a:stretch>
              <a:fillRect/>
            </a:stretch>
          </xdr:blipFill>
          <xdr:spPr bwMode="auto">
            <a:xfrm>
              <a:off x="0" y="6935779"/>
              <a:ext cx="4140573" cy="3088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575500</xdr:colOff>
      <xdr:row>32</xdr:row>
      <xdr:rowOff>78442</xdr:rowOff>
    </xdr:from>
    <xdr:to>
      <xdr:col>10</xdr:col>
      <xdr:colOff>11206</xdr:colOff>
      <xdr:row>38</xdr:row>
      <xdr:rowOff>60992</xdr:rowOff>
    </xdr:to>
    <xdr:sp macro="" textlink="">
      <xdr:nvSpPr>
        <xdr:cNvPr id="5" name="Cuadro de texto 3"/>
        <xdr:cNvSpPr txBox="1">
          <a:spLocks noChangeArrowheads="1"/>
        </xdr:cNvSpPr>
      </xdr:nvSpPr>
      <xdr:spPr bwMode="auto">
        <a:xfrm>
          <a:off x="4195000" y="7082118"/>
          <a:ext cx="1688088" cy="11255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160</xdr:row>
          <xdr:rowOff>38100</xdr:rowOff>
        </xdr:from>
        <xdr:to>
          <xdr:col>6</xdr:col>
          <xdr:colOff>85725</xdr:colOff>
          <xdr:row>164</xdr:row>
          <xdr:rowOff>180975</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235</xdr:row>
          <xdr:rowOff>28575</xdr:rowOff>
        </xdr:from>
        <xdr:to>
          <xdr:col>6</xdr:col>
          <xdr:colOff>104775</xdr:colOff>
          <xdr:row>239</xdr:row>
          <xdr:rowOff>133350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299</xdr:row>
          <xdr:rowOff>85725</xdr:rowOff>
        </xdr:from>
        <xdr:to>
          <xdr:col>6</xdr:col>
          <xdr:colOff>104775</xdr:colOff>
          <xdr:row>305</xdr:row>
          <xdr:rowOff>57150</xdr:rowOff>
        </xdr:to>
        <xdr:sp macro="" textlink="">
          <xdr:nvSpPr>
            <xdr:cNvPr id="21507" name="Object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313</xdr:row>
          <xdr:rowOff>133350</xdr:rowOff>
        </xdr:from>
        <xdr:to>
          <xdr:col>6</xdr:col>
          <xdr:colOff>104775</xdr:colOff>
          <xdr:row>318</xdr:row>
          <xdr:rowOff>95250</xdr:rowOff>
        </xdr:to>
        <xdr:sp macro="" textlink="">
          <xdr:nvSpPr>
            <xdr:cNvPr id="21508" name="Object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335</xdr:row>
          <xdr:rowOff>47625</xdr:rowOff>
        </xdr:from>
        <xdr:to>
          <xdr:col>6</xdr:col>
          <xdr:colOff>76200</xdr:colOff>
          <xdr:row>340</xdr:row>
          <xdr:rowOff>28575</xdr:rowOff>
        </xdr:to>
        <xdr:sp macro="" textlink="">
          <xdr:nvSpPr>
            <xdr:cNvPr id="21509" name="Object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346</xdr:row>
          <xdr:rowOff>19050</xdr:rowOff>
        </xdr:from>
        <xdr:to>
          <xdr:col>6</xdr:col>
          <xdr:colOff>104775</xdr:colOff>
          <xdr:row>351</xdr:row>
          <xdr:rowOff>0</xdr:rowOff>
        </xdr:to>
        <xdr:sp macro="" textlink="">
          <xdr:nvSpPr>
            <xdr:cNvPr id="21510" name="Object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358</xdr:row>
          <xdr:rowOff>66675</xdr:rowOff>
        </xdr:from>
        <xdr:to>
          <xdr:col>6</xdr:col>
          <xdr:colOff>104775</xdr:colOff>
          <xdr:row>362</xdr:row>
          <xdr:rowOff>123825</xdr:rowOff>
        </xdr:to>
        <xdr:sp macro="" textlink="">
          <xdr:nvSpPr>
            <xdr:cNvPr id="21511" name="Object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371</xdr:row>
          <xdr:rowOff>76200</xdr:rowOff>
        </xdr:from>
        <xdr:to>
          <xdr:col>6</xdr:col>
          <xdr:colOff>19050</xdr:colOff>
          <xdr:row>377</xdr:row>
          <xdr:rowOff>123825</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417</xdr:row>
          <xdr:rowOff>66675</xdr:rowOff>
        </xdr:from>
        <xdr:to>
          <xdr:col>6</xdr:col>
          <xdr:colOff>104775</xdr:colOff>
          <xdr:row>423</xdr:row>
          <xdr:rowOff>19050</xdr:rowOff>
        </xdr:to>
        <xdr:sp macro="" textlink="">
          <xdr:nvSpPr>
            <xdr:cNvPr id="21514" name="Object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384</xdr:row>
          <xdr:rowOff>123825</xdr:rowOff>
        </xdr:from>
        <xdr:to>
          <xdr:col>5</xdr:col>
          <xdr:colOff>790575</xdr:colOff>
          <xdr:row>385</xdr:row>
          <xdr:rowOff>171450</xdr:rowOff>
        </xdr:to>
        <xdr:sp macro="" textlink="">
          <xdr:nvSpPr>
            <xdr:cNvPr id="21516" name="Object 12" hidden="1">
              <a:extLst>
                <a:ext uri="{63B3BB69-23CF-44E3-9099-C40C66FF867C}">
                  <a14:compatExt spid="_x0000_s2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124</xdr:row>
          <xdr:rowOff>76200</xdr:rowOff>
        </xdr:from>
        <xdr:to>
          <xdr:col>5</xdr:col>
          <xdr:colOff>1428750</xdr:colOff>
          <xdr:row>130</xdr:row>
          <xdr:rowOff>9525</xdr:rowOff>
        </xdr:to>
        <xdr:sp macro="" textlink="">
          <xdr:nvSpPr>
            <xdr:cNvPr id="21517" name="Object 13" hidden="1">
              <a:extLst>
                <a:ext uri="{63B3BB69-23CF-44E3-9099-C40C66FF867C}">
                  <a14:compatExt spid="_x0000_s2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186</xdr:row>
          <xdr:rowOff>28575</xdr:rowOff>
        </xdr:from>
        <xdr:to>
          <xdr:col>6</xdr:col>
          <xdr:colOff>228600</xdr:colOff>
          <xdr:row>189</xdr:row>
          <xdr:rowOff>142875</xdr:rowOff>
        </xdr:to>
        <xdr:sp macro="" textlink="">
          <xdr:nvSpPr>
            <xdr:cNvPr id="21518" name="Object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215</xdr:row>
          <xdr:rowOff>28575</xdr:rowOff>
        </xdr:from>
        <xdr:to>
          <xdr:col>6</xdr:col>
          <xdr:colOff>114300</xdr:colOff>
          <xdr:row>218</xdr:row>
          <xdr:rowOff>9525</xdr:rowOff>
        </xdr:to>
        <xdr:sp macro="" textlink="">
          <xdr:nvSpPr>
            <xdr:cNvPr id="21519" name="Object 15" hidden="1">
              <a:extLst>
                <a:ext uri="{63B3BB69-23CF-44E3-9099-C40C66FF867C}">
                  <a14:compatExt spid="_x0000_s2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256</xdr:row>
          <xdr:rowOff>152400</xdr:rowOff>
        </xdr:from>
        <xdr:to>
          <xdr:col>6</xdr:col>
          <xdr:colOff>123825</xdr:colOff>
          <xdr:row>260</xdr:row>
          <xdr:rowOff>161925</xdr:rowOff>
        </xdr:to>
        <xdr:sp macro="" textlink="">
          <xdr:nvSpPr>
            <xdr:cNvPr id="21520" name="Object 16" hidden="1">
              <a:extLst>
                <a:ext uri="{63B3BB69-23CF-44E3-9099-C40C66FF867C}">
                  <a14:compatExt spid="_x0000_s2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269</xdr:row>
          <xdr:rowOff>123825</xdr:rowOff>
        </xdr:from>
        <xdr:to>
          <xdr:col>6</xdr:col>
          <xdr:colOff>104775</xdr:colOff>
          <xdr:row>273</xdr:row>
          <xdr:rowOff>180975</xdr:rowOff>
        </xdr:to>
        <xdr:sp macro="" textlink="">
          <xdr:nvSpPr>
            <xdr:cNvPr id="21521" name="Object 17" hidden="1">
              <a:extLst>
                <a:ext uri="{63B3BB69-23CF-44E3-9099-C40C66FF867C}">
                  <a14:compatExt spid="_x0000_s2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285</xdr:row>
          <xdr:rowOff>76200</xdr:rowOff>
        </xdr:from>
        <xdr:to>
          <xdr:col>6</xdr:col>
          <xdr:colOff>104775</xdr:colOff>
          <xdr:row>290</xdr:row>
          <xdr:rowOff>57150</xdr:rowOff>
        </xdr:to>
        <xdr:sp macro="" textlink="">
          <xdr:nvSpPr>
            <xdr:cNvPr id="21522" name="Object 18" hidden="1">
              <a:extLst>
                <a:ext uri="{63B3BB69-23CF-44E3-9099-C40C66FF867C}">
                  <a14:compatExt spid="_x0000_s2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433</xdr:row>
          <xdr:rowOff>38100</xdr:rowOff>
        </xdr:from>
        <xdr:to>
          <xdr:col>6</xdr:col>
          <xdr:colOff>66675</xdr:colOff>
          <xdr:row>439</xdr:row>
          <xdr:rowOff>9525</xdr:rowOff>
        </xdr:to>
        <xdr:sp macro="" textlink="">
          <xdr:nvSpPr>
            <xdr:cNvPr id="21523" name="Object 19" hidden="1">
              <a:extLst>
                <a:ext uri="{63B3BB69-23CF-44E3-9099-C40C66FF867C}">
                  <a14:compatExt spid="_x0000_s2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6</xdr:col>
          <xdr:colOff>400050</xdr:colOff>
          <xdr:row>36</xdr:row>
          <xdr:rowOff>123825</xdr:rowOff>
        </xdr:to>
        <xdr:sp macro="" textlink="">
          <xdr:nvSpPr>
            <xdr:cNvPr id="21525" name="Object 21" hidden="1">
              <a:extLst>
                <a:ext uri="{63B3BB69-23CF-44E3-9099-C40C66FF867C}">
                  <a14:compatExt spid="_x0000_s2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9525</xdr:rowOff>
        </xdr:from>
        <xdr:to>
          <xdr:col>6</xdr:col>
          <xdr:colOff>361950</xdr:colOff>
          <xdr:row>84</xdr:row>
          <xdr:rowOff>9525</xdr:rowOff>
        </xdr:to>
        <xdr:sp macro="" textlink="">
          <xdr:nvSpPr>
            <xdr:cNvPr id="21527" name="Object 23" hidden="1">
              <a:extLst>
                <a:ext uri="{63B3BB69-23CF-44E3-9099-C40C66FF867C}">
                  <a14:compatExt spid="_x0000_s2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82</xdr:row>
          <xdr:rowOff>95250</xdr:rowOff>
        </xdr:from>
        <xdr:to>
          <xdr:col>6</xdr:col>
          <xdr:colOff>285750</xdr:colOff>
          <xdr:row>120</xdr:row>
          <xdr:rowOff>114300</xdr:rowOff>
        </xdr:to>
        <xdr:sp macro="" textlink="">
          <xdr:nvSpPr>
            <xdr:cNvPr id="21533" name="Object 29" hidden="1">
              <a:extLst>
                <a:ext uri="{63B3BB69-23CF-44E3-9099-C40C66FF867C}">
                  <a14:compatExt spid="_x0000_s2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387</xdr:row>
          <xdr:rowOff>0</xdr:rowOff>
        </xdr:from>
        <xdr:to>
          <xdr:col>5</xdr:col>
          <xdr:colOff>1209675</xdr:colOff>
          <xdr:row>390</xdr:row>
          <xdr:rowOff>85725</xdr:rowOff>
        </xdr:to>
        <xdr:sp macro="" textlink="">
          <xdr:nvSpPr>
            <xdr:cNvPr id="21534" name="Object 30" hidden="1">
              <a:extLst>
                <a:ext uri="{63B3BB69-23CF-44E3-9099-C40C66FF867C}">
                  <a14:compatExt spid="_x0000_s2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396</xdr:row>
          <xdr:rowOff>85725</xdr:rowOff>
        </xdr:from>
        <xdr:to>
          <xdr:col>6</xdr:col>
          <xdr:colOff>114300</xdr:colOff>
          <xdr:row>402</xdr:row>
          <xdr:rowOff>57150</xdr:rowOff>
        </xdr:to>
        <xdr:sp macro="" textlink="">
          <xdr:nvSpPr>
            <xdr:cNvPr id="21537" name="Object 33" hidden="1">
              <a:extLst>
                <a:ext uri="{63B3BB69-23CF-44E3-9099-C40C66FF867C}">
                  <a14:compatExt spid="_x0000_s2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451</xdr:row>
          <xdr:rowOff>47625</xdr:rowOff>
        </xdr:from>
        <xdr:to>
          <xdr:col>6</xdr:col>
          <xdr:colOff>228600</xdr:colOff>
          <xdr:row>456</xdr:row>
          <xdr:rowOff>180975</xdr:rowOff>
        </xdr:to>
        <xdr:sp macro="" textlink="">
          <xdr:nvSpPr>
            <xdr:cNvPr id="21540" name="Object 36" hidden="1">
              <a:extLst>
                <a:ext uri="{63B3BB69-23CF-44E3-9099-C40C66FF867C}">
                  <a14:compatExt spid="_x0000_s2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464</xdr:row>
          <xdr:rowOff>57150</xdr:rowOff>
        </xdr:from>
        <xdr:to>
          <xdr:col>6</xdr:col>
          <xdr:colOff>190500</xdr:colOff>
          <xdr:row>469</xdr:row>
          <xdr:rowOff>47625</xdr:rowOff>
        </xdr:to>
        <xdr:sp macro="" textlink="">
          <xdr:nvSpPr>
            <xdr:cNvPr id="21542" name="Object 38" hidden="1">
              <a:extLst>
                <a:ext uri="{63B3BB69-23CF-44E3-9099-C40C66FF867C}">
                  <a14:compatExt spid="_x0000_s2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171450</xdr:rowOff>
        </xdr:from>
        <xdr:to>
          <xdr:col>6</xdr:col>
          <xdr:colOff>381000</xdr:colOff>
          <xdr:row>50</xdr:row>
          <xdr:rowOff>152400</xdr:rowOff>
        </xdr:to>
        <xdr:sp macro="" textlink="">
          <xdr:nvSpPr>
            <xdr:cNvPr id="21545" name="Object 41" hidden="1">
              <a:extLst>
                <a:ext uri="{63B3BB69-23CF-44E3-9099-C40C66FF867C}">
                  <a14:compatExt spid="_x0000_s21545"/>
                </a:ext>
              </a:extLst>
            </xdr:cNvPr>
            <xdr:cNvSpPr/>
          </xdr:nvSpPr>
          <xdr:spPr>
            <a:xfrm>
              <a:off x="0" y="0"/>
              <a:ext cx="0" cy="0"/>
            </a:xfrm>
            <a:prstGeom prst="rect">
              <a:avLst/>
            </a:prstGeom>
          </xdr:spPr>
        </xdr:sp>
        <xdr:clientData/>
      </xdr:twoCellAnchor>
    </mc:Choice>
    <mc:Fallback/>
  </mc:AlternateContent>
  <xdr:twoCellAnchor editAs="oneCell">
    <xdr:from>
      <xdr:col>2</xdr:col>
      <xdr:colOff>132765</xdr:colOff>
      <xdr:row>477</xdr:row>
      <xdr:rowOff>89647</xdr:rowOff>
    </xdr:from>
    <xdr:to>
      <xdr:col>5</xdr:col>
      <xdr:colOff>78311</xdr:colOff>
      <xdr:row>478</xdr:row>
      <xdr:rowOff>156882</xdr:rowOff>
    </xdr:to>
    <xdr:pic>
      <xdr:nvPicPr>
        <xdr:cNvPr id="2" name="1 Imagen"/>
        <xdr:cNvPicPr>
          <a:picLocks noChangeAspect="1"/>
        </xdr:cNvPicPr>
      </xdr:nvPicPr>
      <xdr:blipFill>
        <a:blip xmlns:r="http://schemas.openxmlformats.org/officeDocument/2006/relationships" r:embed="rId1"/>
        <a:stretch>
          <a:fillRect/>
        </a:stretch>
      </xdr:blipFill>
      <xdr:spPr>
        <a:xfrm>
          <a:off x="547383" y="96191294"/>
          <a:ext cx="5021810" cy="369794"/>
        </a:xfrm>
        <a:prstGeom prst="rect">
          <a:avLst/>
        </a:prstGeom>
      </xdr:spPr>
    </xdr:pic>
    <xdr:clientData/>
  </xdr:twoCellAnchor>
  <xdr:twoCellAnchor editAs="oneCell">
    <xdr:from>
      <xdr:col>5</xdr:col>
      <xdr:colOff>257735</xdr:colOff>
      <xdr:row>475</xdr:row>
      <xdr:rowOff>156882</xdr:rowOff>
    </xdr:from>
    <xdr:to>
      <xdr:col>6</xdr:col>
      <xdr:colOff>190500</xdr:colOff>
      <xdr:row>478</xdr:row>
      <xdr:rowOff>280147</xdr:rowOff>
    </xdr:to>
    <xdr:pic>
      <xdr:nvPicPr>
        <xdr:cNvPr id="5" name="4 Imagen"/>
        <xdr:cNvPicPr>
          <a:picLocks noChangeAspect="1"/>
        </xdr:cNvPicPr>
      </xdr:nvPicPr>
      <xdr:blipFill>
        <a:blip xmlns:r="http://schemas.openxmlformats.org/officeDocument/2006/relationships" r:embed="rId2"/>
        <a:stretch>
          <a:fillRect/>
        </a:stretch>
      </xdr:blipFill>
      <xdr:spPr>
        <a:xfrm>
          <a:off x="5748617" y="95765470"/>
          <a:ext cx="1378324" cy="918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2375647</xdr:colOff>
      <xdr:row>43</xdr:row>
      <xdr:rowOff>22410</xdr:rowOff>
    </xdr:from>
    <xdr:to>
      <xdr:col>6</xdr:col>
      <xdr:colOff>893856</xdr:colOff>
      <xdr:row>47</xdr:row>
      <xdr:rowOff>112058</xdr:rowOff>
    </xdr:to>
    <xdr:sp macro="" textlink="">
      <xdr:nvSpPr>
        <xdr:cNvPr id="2" name="Cuadro de texto 3"/>
        <xdr:cNvSpPr txBox="1">
          <a:spLocks noChangeArrowheads="1"/>
        </xdr:cNvSpPr>
      </xdr:nvSpPr>
      <xdr:spPr bwMode="auto">
        <a:xfrm>
          <a:off x="8382000" y="8695763"/>
          <a:ext cx="1644650" cy="8964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1512793</xdr:colOff>
          <xdr:row>44</xdr:row>
          <xdr:rowOff>100853</xdr:rowOff>
        </xdr:from>
        <xdr:to>
          <xdr:col>4</xdr:col>
          <xdr:colOff>1789916</xdr:colOff>
          <xdr:row>46</xdr:row>
          <xdr:rowOff>156882</xdr:rowOff>
        </xdr:to>
        <xdr:pic>
          <xdr:nvPicPr>
            <xdr:cNvPr id="3" name="2 Imagen"/>
            <xdr:cNvPicPr>
              <a:picLocks noChangeAspect="1" noChangeArrowheads="1"/>
              <a:extLst>
                <a:ext uri="{84589F7E-364E-4C9E-8A38-B11213B215E9}">
                  <a14:cameraTool cellRange="#REF!" spid="_x0000_s7208"/>
                </a:ext>
              </a:extLst>
            </xdr:cNvPicPr>
          </xdr:nvPicPr>
          <xdr:blipFill>
            <a:blip xmlns:r="http://schemas.openxmlformats.org/officeDocument/2006/relationships" r:embed="rId1"/>
            <a:srcRect/>
            <a:stretch>
              <a:fillRect/>
            </a:stretch>
          </xdr:blipFill>
          <xdr:spPr bwMode="auto">
            <a:xfrm>
              <a:off x="1512793" y="9009529"/>
              <a:ext cx="6373123" cy="43702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244932</xdr:rowOff>
        </xdr:from>
        <xdr:to>
          <xdr:col>2</xdr:col>
          <xdr:colOff>830036</xdr:colOff>
          <xdr:row>42</xdr:row>
          <xdr:rowOff>108099</xdr:rowOff>
        </xdr:to>
        <xdr:pic>
          <xdr:nvPicPr>
            <xdr:cNvPr id="2" name="1 Imagen"/>
            <xdr:cNvPicPr>
              <a:picLocks noChangeAspect="1" noChangeArrowheads="1"/>
              <a:extLst>
                <a:ext uri="{84589F7E-364E-4C9E-8A38-B11213B215E9}">
                  <a14:cameraTool cellRange="#REF!" spid="_x0000_s8232"/>
                </a:ext>
              </a:extLst>
            </xdr:cNvPicPr>
          </xdr:nvPicPr>
          <xdr:blipFill>
            <a:blip xmlns:r="http://schemas.openxmlformats.org/officeDocument/2006/relationships" r:embed="rId1"/>
            <a:srcRect/>
            <a:stretch>
              <a:fillRect/>
            </a:stretch>
          </xdr:blipFill>
          <xdr:spPr bwMode="auto">
            <a:xfrm>
              <a:off x="0" y="7688039"/>
              <a:ext cx="6735536" cy="46188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952501</xdr:colOff>
      <xdr:row>40</xdr:row>
      <xdr:rowOff>68036</xdr:rowOff>
    </xdr:from>
    <xdr:to>
      <xdr:col>3</xdr:col>
      <xdr:colOff>1154792</xdr:colOff>
      <xdr:row>43</xdr:row>
      <xdr:rowOff>100853</xdr:rowOff>
    </xdr:to>
    <xdr:sp macro="" textlink="">
      <xdr:nvSpPr>
        <xdr:cNvPr id="4" name="Cuadro de texto 3"/>
        <xdr:cNvSpPr txBox="1">
          <a:spLocks noChangeArrowheads="1"/>
        </xdr:cNvSpPr>
      </xdr:nvSpPr>
      <xdr:spPr bwMode="auto">
        <a:xfrm>
          <a:off x="6869207" y="7407889"/>
          <a:ext cx="1659056" cy="94049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3156856</xdr:colOff>
          <xdr:row>28</xdr:row>
          <xdr:rowOff>108862</xdr:rowOff>
        </xdr:from>
        <xdr:to>
          <xdr:col>6</xdr:col>
          <xdr:colOff>460241</xdr:colOff>
          <xdr:row>30</xdr:row>
          <xdr:rowOff>155325</xdr:rowOff>
        </xdr:to>
        <xdr:pic>
          <xdr:nvPicPr>
            <xdr:cNvPr id="2" name="1 Imagen"/>
            <xdr:cNvPicPr>
              <a:picLocks noChangeAspect="1" noChangeArrowheads="1"/>
              <a:extLst>
                <a:ext uri="{84589F7E-364E-4C9E-8A38-B11213B215E9}">
                  <a14:cameraTool cellRange="#REF!" spid="_x0000_s9256"/>
                </a:ext>
              </a:extLst>
            </xdr:cNvPicPr>
          </xdr:nvPicPr>
          <xdr:blipFill>
            <a:blip xmlns:r="http://schemas.openxmlformats.org/officeDocument/2006/relationships" r:embed="rId1"/>
            <a:srcRect/>
            <a:stretch>
              <a:fillRect/>
            </a:stretch>
          </xdr:blipFill>
          <xdr:spPr bwMode="auto">
            <a:xfrm>
              <a:off x="3156856" y="6708326"/>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596311</xdr:colOff>
      <xdr:row>27</xdr:row>
      <xdr:rowOff>122466</xdr:rowOff>
    </xdr:from>
    <xdr:to>
      <xdr:col>7</xdr:col>
      <xdr:colOff>1180405</xdr:colOff>
      <xdr:row>31</xdr:row>
      <xdr:rowOff>167448</xdr:rowOff>
    </xdr:to>
    <xdr:sp macro="" textlink="">
      <xdr:nvSpPr>
        <xdr:cNvPr id="3" name="Cuadro de texto 3"/>
        <xdr:cNvSpPr txBox="1">
          <a:spLocks noChangeArrowheads="1"/>
        </xdr:cNvSpPr>
      </xdr:nvSpPr>
      <xdr:spPr bwMode="auto">
        <a:xfrm>
          <a:off x="10039668" y="6531430"/>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57</xdr:row>
          <xdr:rowOff>27218</xdr:rowOff>
        </xdr:from>
        <xdr:to>
          <xdr:col>2</xdr:col>
          <xdr:colOff>693965</xdr:colOff>
          <xdr:row>59</xdr:row>
          <xdr:rowOff>168931</xdr:rowOff>
        </xdr:to>
        <xdr:pic>
          <xdr:nvPicPr>
            <xdr:cNvPr id="2" name="1 Imagen"/>
            <xdr:cNvPicPr>
              <a:picLocks noChangeAspect="1" noChangeArrowheads="1"/>
              <a:extLst>
                <a:ext uri="{84589F7E-364E-4C9E-8A38-B11213B215E9}">
                  <a14:cameraTool cellRange="#REF!" spid="_x0000_s10280"/>
                </a:ext>
              </a:extLst>
            </xdr:cNvPicPr>
          </xdr:nvPicPr>
          <xdr:blipFill>
            <a:blip xmlns:r="http://schemas.openxmlformats.org/officeDocument/2006/relationships" r:embed="rId1"/>
            <a:srcRect/>
            <a:stretch>
              <a:fillRect/>
            </a:stretch>
          </xdr:blipFill>
          <xdr:spPr bwMode="auto">
            <a:xfrm>
              <a:off x="0" y="10341432"/>
              <a:ext cx="5959929"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854848</xdr:colOff>
      <xdr:row>54</xdr:row>
      <xdr:rowOff>81643</xdr:rowOff>
    </xdr:from>
    <xdr:to>
      <xdr:col>3</xdr:col>
      <xdr:colOff>1125977</xdr:colOff>
      <xdr:row>59</xdr:row>
      <xdr:rowOff>113018</xdr:rowOff>
    </xdr:to>
    <xdr:sp macro="" textlink="">
      <xdr:nvSpPr>
        <xdr:cNvPr id="3" name="Cuadro de texto 3"/>
        <xdr:cNvSpPr txBox="1">
          <a:spLocks noChangeArrowheads="1"/>
        </xdr:cNvSpPr>
      </xdr:nvSpPr>
      <xdr:spPr bwMode="auto">
        <a:xfrm>
          <a:off x="6120812" y="9906000"/>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1013226</xdr:colOff>
          <xdr:row>44</xdr:row>
          <xdr:rowOff>66926</xdr:rowOff>
        </xdr:from>
        <xdr:to>
          <xdr:col>7</xdr:col>
          <xdr:colOff>351891</xdr:colOff>
          <xdr:row>46</xdr:row>
          <xdr:rowOff>199527</xdr:rowOff>
        </xdr:to>
        <xdr:pic>
          <xdr:nvPicPr>
            <xdr:cNvPr id="2" name="1 Imagen"/>
            <xdr:cNvPicPr>
              <a:picLocks noChangeAspect="1" noChangeArrowheads="1"/>
              <a:extLst>
                <a:ext uri="{84589F7E-364E-4C9E-8A38-B11213B215E9}">
                  <a14:cameraTool cellRange="#REF!" spid="_x0000_s11304"/>
                </a:ext>
              </a:extLst>
            </xdr:cNvPicPr>
          </xdr:nvPicPr>
          <xdr:blipFill>
            <a:blip xmlns:r="http://schemas.openxmlformats.org/officeDocument/2006/relationships" r:embed="rId1"/>
            <a:srcRect/>
            <a:stretch>
              <a:fillRect/>
            </a:stretch>
          </xdr:blipFill>
          <xdr:spPr bwMode="auto">
            <a:xfrm>
              <a:off x="3330976" y="10226926"/>
              <a:ext cx="8085790" cy="56122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190500</xdr:colOff>
      <xdr:row>42</xdr:row>
      <xdr:rowOff>63500</xdr:rowOff>
    </xdr:from>
    <xdr:to>
      <xdr:col>10</xdr:col>
      <xdr:colOff>31751</xdr:colOff>
      <xdr:row>47</xdr:row>
      <xdr:rowOff>190500</xdr:rowOff>
    </xdr:to>
    <xdr:sp macro="" textlink="">
      <xdr:nvSpPr>
        <xdr:cNvPr id="3" name="Cuadro de texto 3"/>
        <xdr:cNvSpPr txBox="1">
          <a:spLocks noChangeArrowheads="1"/>
        </xdr:cNvSpPr>
      </xdr:nvSpPr>
      <xdr:spPr bwMode="auto">
        <a:xfrm>
          <a:off x="11858625" y="10033000"/>
          <a:ext cx="2492376" cy="9842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581025</xdr:colOff>
      <xdr:row>14</xdr:row>
      <xdr:rowOff>142875</xdr:rowOff>
    </xdr:from>
    <xdr:to>
      <xdr:col>2</xdr:col>
      <xdr:colOff>628650</xdr:colOff>
      <xdr:row>16</xdr:row>
      <xdr:rowOff>0</xdr:rowOff>
    </xdr:to>
    <xdr:sp macro="" textlink="">
      <xdr:nvSpPr>
        <xdr:cNvPr id="74017" name="WordArt 3">
          <a:extLst>
            <a:ext uri="{FF2B5EF4-FFF2-40B4-BE49-F238E27FC236}">
              <a16:creationId xmlns:a16="http://schemas.microsoft.com/office/drawing/2014/main" xmlns="" id="{00000000-0008-0000-0600-000021210100}"/>
            </a:ext>
          </a:extLst>
        </xdr:cNvPr>
        <xdr:cNvSpPr>
          <a:spLocks noChangeArrowheads="1" noChangeShapeType="1" noTextEdit="1"/>
        </xdr:cNvSpPr>
      </xdr:nvSpPr>
      <xdr:spPr bwMode="auto">
        <a:xfrm>
          <a:off x="4438650" y="3343275"/>
          <a:ext cx="47625" cy="323850"/>
        </a:xfrm>
        <a:prstGeom prst="rect">
          <a:avLst/>
        </a:prstGeom>
      </xdr:spPr>
      <xdr:txBody>
        <a:bodyPr wrap="none" fromWordArt="1">
          <a:prstTxWarp prst="textPlain">
            <a:avLst>
              <a:gd name="adj" fmla="val 50000"/>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581025</xdr:colOff>
      <xdr:row>14</xdr:row>
      <xdr:rowOff>142875</xdr:rowOff>
    </xdr:from>
    <xdr:to>
      <xdr:col>2</xdr:col>
      <xdr:colOff>628650</xdr:colOff>
      <xdr:row>16</xdr:row>
      <xdr:rowOff>0</xdr:rowOff>
    </xdr:to>
    <xdr:sp macro="" textlink="">
      <xdr:nvSpPr>
        <xdr:cNvPr id="74018" name="WordArt 3">
          <a:extLst>
            <a:ext uri="{FF2B5EF4-FFF2-40B4-BE49-F238E27FC236}">
              <a16:creationId xmlns:a16="http://schemas.microsoft.com/office/drawing/2014/main" xmlns="" id="{00000000-0008-0000-0600-000022210100}"/>
            </a:ext>
          </a:extLst>
        </xdr:cNvPr>
        <xdr:cNvSpPr>
          <a:spLocks noChangeArrowheads="1" noChangeShapeType="1" noTextEdit="1"/>
        </xdr:cNvSpPr>
      </xdr:nvSpPr>
      <xdr:spPr bwMode="auto">
        <a:xfrm>
          <a:off x="4438650" y="3343275"/>
          <a:ext cx="47625" cy="323850"/>
        </a:xfrm>
        <a:prstGeom prst="rect">
          <a:avLst/>
        </a:prstGeom>
      </xdr:spPr>
      <xdr:txBody>
        <a:bodyPr wrap="none" fromWordArt="1">
          <a:prstTxWarp prst="textPlain">
            <a:avLst>
              <a:gd name="adj" fmla="val 50000"/>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581025</xdr:colOff>
      <xdr:row>14</xdr:row>
      <xdr:rowOff>142875</xdr:rowOff>
    </xdr:from>
    <xdr:to>
      <xdr:col>2</xdr:col>
      <xdr:colOff>628650</xdr:colOff>
      <xdr:row>16</xdr:row>
      <xdr:rowOff>0</xdr:rowOff>
    </xdr:to>
    <xdr:sp macro="" textlink="">
      <xdr:nvSpPr>
        <xdr:cNvPr id="74019" name="WordArt 3">
          <a:extLst>
            <a:ext uri="{FF2B5EF4-FFF2-40B4-BE49-F238E27FC236}">
              <a16:creationId xmlns:a16="http://schemas.microsoft.com/office/drawing/2014/main" xmlns="" id="{00000000-0008-0000-0600-000023210100}"/>
            </a:ext>
          </a:extLst>
        </xdr:cNvPr>
        <xdr:cNvSpPr>
          <a:spLocks noChangeArrowheads="1" noChangeShapeType="1" noTextEdit="1"/>
        </xdr:cNvSpPr>
      </xdr:nvSpPr>
      <xdr:spPr bwMode="auto">
        <a:xfrm>
          <a:off x="4438650" y="3343275"/>
          <a:ext cx="47625" cy="323850"/>
        </a:xfrm>
        <a:prstGeom prst="rect">
          <a:avLst/>
        </a:prstGeom>
      </xdr:spPr>
      <xdr:txBody>
        <a:bodyPr wrap="none" fromWordArt="1">
          <a:prstTxWarp prst="textPlain">
            <a:avLst>
              <a:gd name="adj" fmla="val 50000"/>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581025</xdr:colOff>
      <xdr:row>14</xdr:row>
      <xdr:rowOff>142875</xdr:rowOff>
    </xdr:from>
    <xdr:to>
      <xdr:col>2</xdr:col>
      <xdr:colOff>628650</xdr:colOff>
      <xdr:row>16</xdr:row>
      <xdr:rowOff>0</xdr:rowOff>
    </xdr:to>
    <xdr:sp macro="" textlink="">
      <xdr:nvSpPr>
        <xdr:cNvPr id="74020" name="WordArt 3">
          <a:extLst>
            <a:ext uri="{FF2B5EF4-FFF2-40B4-BE49-F238E27FC236}">
              <a16:creationId xmlns:a16="http://schemas.microsoft.com/office/drawing/2014/main" xmlns="" id="{00000000-0008-0000-0600-000024210100}"/>
            </a:ext>
          </a:extLst>
        </xdr:cNvPr>
        <xdr:cNvSpPr>
          <a:spLocks noChangeArrowheads="1" noChangeShapeType="1" noTextEdit="1"/>
        </xdr:cNvSpPr>
      </xdr:nvSpPr>
      <xdr:spPr bwMode="auto">
        <a:xfrm>
          <a:off x="4438650" y="3343275"/>
          <a:ext cx="47625" cy="323850"/>
        </a:xfrm>
        <a:prstGeom prst="rect">
          <a:avLst/>
        </a:prstGeom>
      </xdr:spPr>
      <xdr:txBody>
        <a:bodyPr wrap="none" fromWordArt="1">
          <a:prstTxWarp prst="textPlain">
            <a:avLst>
              <a:gd name="adj" fmla="val 50000"/>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581025</xdr:colOff>
      <xdr:row>14</xdr:row>
      <xdr:rowOff>142875</xdr:rowOff>
    </xdr:from>
    <xdr:to>
      <xdr:col>2</xdr:col>
      <xdr:colOff>628650</xdr:colOff>
      <xdr:row>16</xdr:row>
      <xdr:rowOff>0</xdr:rowOff>
    </xdr:to>
    <xdr:sp macro="" textlink="">
      <xdr:nvSpPr>
        <xdr:cNvPr id="74021" name="WordArt 3">
          <a:extLst>
            <a:ext uri="{FF2B5EF4-FFF2-40B4-BE49-F238E27FC236}">
              <a16:creationId xmlns:a16="http://schemas.microsoft.com/office/drawing/2014/main" xmlns="" id="{00000000-0008-0000-0600-000025210100}"/>
            </a:ext>
          </a:extLst>
        </xdr:cNvPr>
        <xdr:cNvSpPr>
          <a:spLocks noChangeArrowheads="1" noChangeShapeType="1" noTextEdit="1"/>
        </xdr:cNvSpPr>
      </xdr:nvSpPr>
      <xdr:spPr bwMode="auto">
        <a:xfrm>
          <a:off x="4438650" y="3343275"/>
          <a:ext cx="47625" cy="323850"/>
        </a:xfrm>
        <a:prstGeom prst="rect">
          <a:avLst/>
        </a:prstGeom>
      </xdr:spPr>
      <xdr:txBody>
        <a:bodyPr wrap="none" fromWordArt="1">
          <a:prstTxWarp prst="textPlain">
            <a:avLst>
              <a:gd name="adj" fmla="val 50000"/>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269875</xdr:colOff>
          <xdr:row>26</xdr:row>
          <xdr:rowOff>129271</xdr:rowOff>
        </xdr:from>
        <xdr:to>
          <xdr:col>6</xdr:col>
          <xdr:colOff>79242</xdr:colOff>
          <xdr:row>29</xdr:row>
          <xdr:rowOff>26056</xdr:rowOff>
        </xdr:to>
        <xdr:pic>
          <xdr:nvPicPr>
            <xdr:cNvPr id="7" name="6 Imagen"/>
            <xdr:cNvPicPr>
              <a:picLocks noChangeAspect="1" noChangeArrowheads="1"/>
              <a:extLst>
                <a:ext uri="{84589F7E-364E-4C9E-8A38-B11213B215E9}">
                  <a14:cameraTool cellRange="#REF!" spid="_x0000_s2087"/>
                </a:ext>
              </a:extLst>
            </xdr:cNvPicPr>
          </xdr:nvPicPr>
          <xdr:blipFill>
            <a:blip xmlns:r="http://schemas.openxmlformats.org/officeDocument/2006/relationships" r:embed="rId1"/>
            <a:srcRect/>
            <a:stretch>
              <a:fillRect/>
            </a:stretch>
          </xdr:blipFill>
          <xdr:spPr bwMode="auto">
            <a:xfrm>
              <a:off x="2413000" y="6638021"/>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548687</xdr:colOff>
      <xdr:row>24</xdr:row>
      <xdr:rowOff>63500</xdr:rowOff>
    </xdr:from>
    <xdr:to>
      <xdr:col>8</xdr:col>
      <xdr:colOff>66888</xdr:colOff>
      <xdr:row>30</xdr:row>
      <xdr:rowOff>149304</xdr:rowOff>
    </xdr:to>
    <xdr:sp macro="" textlink="">
      <xdr:nvSpPr>
        <xdr:cNvPr id="8" name="Cuadro de texto 3"/>
        <xdr:cNvSpPr txBox="1">
          <a:spLocks noChangeArrowheads="1"/>
        </xdr:cNvSpPr>
      </xdr:nvSpPr>
      <xdr:spPr bwMode="auto">
        <a:xfrm>
          <a:off x="9629187" y="6381750"/>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352425</xdr:colOff>
      <xdr:row>21</xdr:row>
      <xdr:rowOff>57150</xdr:rowOff>
    </xdr:from>
    <xdr:to>
      <xdr:col>8</xdr:col>
      <xdr:colOff>47625</xdr:colOff>
      <xdr:row>23</xdr:row>
      <xdr:rowOff>133350</xdr:rowOff>
    </xdr:to>
    <xdr:sp macro="" textlink="">
      <xdr:nvSpPr>
        <xdr:cNvPr id="74875" name="WordArt 2">
          <a:extLst>
            <a:ext uri="{FF2B5EF4-FFF2-40B4-BE49-F238E27FC236}">
              <a16:creationId xmlns:a16="http://schemas.microsoft.com/office/drawing/2014/main" xmlns="" id="{00000000-0008-0000-0700-00007B240100}"/>
            </a:ext>
          </a:extLst>
        </xdr:cNvPr>
        <xdr:cNvSpPr>
          <a:spLocks noChangeArrowheads="1" noChangeShapeType="1" noTextEdit="1"/>
        </xdr:cNvSpPr>
      </xdr:nvSpPr>
      <xdr:spPr bwMode="auto">
        <a:xfrm>
          <a:off x="6086475" y="4486275"/>
          <a:ext cx="2381250" cy="457200"/>
        </a:xfrm>
        <a:prstGeom prst="rect">
          <a:avLst/>
        </a:prstGeom>
      </xdr:spPr>
      <xdr:txBody>
        <a:bodyPr wrap="none" fromWordArt="1">
          <a:prstTxWarp prst="textPlain">
            <a:avLst>
              <a:gd name="adj" fmla="val 42569"/>
            </a:avLst>
          </a:prstTxWarp>
        </a:bodyPr>
        <a:lstStyle/>
        <a:p>
          <a:pPr algn="ctr" rtl="0">
            <a:buNone/>
          </a:pPr>
          <a:endParaRPr lang="es-PY"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oneCellAnchor>
    <xdr:from>
      <xdr:col>4</xdr:col>
      <xdr:colOff>345090</xdr:colOff>
      <xdr:row>14</xdr:row>
      <xdr:rowOff>144356</xdr:rowOff>
    </xdr:from>
    <xdr:ext cx="4336252" cy="937629"/>
    <xdr:sp macro="" textlink="">
      <xdr:nvSpPr>
        <xdr:cNvPr id="3" name="Rectángulo 2">
          <a:extLst>
            <a:ext uri="{FF2B5EF4-FFF2-40B4-BE49-F238E27FC236}">
              <a16:creationId xmlns:a16="http://schemas.microsoft.com/office/drawing/2014/main" xmlns="" id="{00000000-0008-0000-0700-000003000000}"/>
            </a:ext>
          </a:extLst>
        </xdr:cNvPr>
        <xdr:cNvSpPr/>
      </xdr:nvSpPr>
      <xdr:spPr>
        <a:xfrm>
          <a:off x="5179028" y="3251887"/>
          <a:ext cx="4336252" cy="937629"/>
        </a:xfrm>
        <a:prstGeom prst="rect">
          <a:avLst/>
        </a:prstGeom>
        <a:noFill/>
      </xdr:spPr>
      <xdr:txBody>
        <a:bodyPr wrap="none" lIns="91440" tIns="45720" rIns="91440" bIns="45720">
          <a:spAutoFit/>
        </a:bodyPr>
        <a:lstStyle/>
        <a:p>
          <a:pPr algn="ctr"/>
          <a:r>
            <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NO</a:t>
          </a:r>
          <a:r>
            <a:rPr lang="es-E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APLICABLE</a:t>
          </a:r>
          <a:endPar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oneCellAnchor>
  <xdr:oneCellAnchor>
    <xdr:from>
      <xdr:col>4</xdr:col>
      <xdr:colOff>291687</xdr:colOff>
      <xdr:row>26</xdr:row>
      <xdr:rowOff>59531</xdr:rowOff>
    </xdr:from>
    <xdr:ext cx="4336252" cy="937629"/>
    <xdr:sp macro="" textlink="">
      <xdr:nvSpPr>
        <xdr:cNvPr id="5" name="Rectángulo 4">
          <a:extLst>
            <a:ext uri="{FF2B5EF4-FFF2-40B4-BE49-F238E27FC236}">
              <a16:creationId xmlns:a16="http://schemas.microsoft.com/office/drawing/2014/main" xmlns="" id="{00000000-0008-0000-0700-000005000000}"/>
            </a:ext>
          </a:extLst>
        </xdr:cNvPr>
        <xdr:cNvSpPr/>
      </xdr:nvSpPr>
      <xdr:spPr>
        <a:xfrm>
          <a:off x="5125625" y="5476875"/>
          <a:ext cx="4336252" cy="937629"/>
        </a:xfrm>
        <a:prstGeom prst="rect">
          <a:avLst/>
        </a:prstGeom>
        <a:noFill/>
      </xdr:spPr>
      <xdr:txBody>
        <a:bodyPr wrap="none" lIns="91440" tIns="45720" rIns="91440" bIns="45720">
          <a:spAutoFit/>
        </a:bodyPr>
        <a:lstStyle/>
        <a:p>
          <a:pPr algn="ctr"/>
          <a:r>
            <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NO</a:t>
          </a:r>
          <a:r>
            <a:rPr lang="es-E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APLICABLE</a:t>
          </a:r>
          <a:endPar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1095375</xdr:colOff>
          <xdr:row>41</xdr:row>
          <xdr:rowOff>97521</xdr:rowOff>
        </xdr:from>
        <xdr:to>
          <xdr:col>7</xdr:col>
          <xdr:colOff>364992</xdr:colOff>
          <xdr:row>44</xdr:row>
          <xdr:rowOff>57806</xdr:rowOff>
        </xdr:to>
        <xdr:pic>
          <xdr:nvPicPr>
            <xdr:cNvPr id="6" name="5 Imagen"/>
            <xdr:cNvPicPr>
              <a:picLocks noChangeAspect="1" noChangeArrowheads="1"/>
              <a:extLst>
                <a:ext uri="{84589F7E-364E-4C9E-8A38-B11213B215E9}">
                  <a14:cameraTool cellRange="#REF!" spid="_x0000_s3111"/>
                </a:ext>
              </a:extLst>
            </xdr:cNvPicPr>
          </xdr:nvPicPr>
          <xdr:blipFill>
            <a:blip xmlns:r="http://schemas.openxmlformats.org/officeDocument/2006/relationships" r:embed="rId1"/>
            <a:srcRect/>
            <a:stretch>
              <a:fillRect/>
            </a:stretch>
          </xdr:blipFill>
          <xdr:spPr bwMode="auto">
            <a:xfrm>
              <a:off x="1095375" y="8812896"/>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358187</xdr:colOff>
      <xdr:row>40</xdr:row>
      <xdr:rowOff>95250</xdr:rowOff>
    </xdr:from>
    <xdr:to>
      <xdr:col>10</xdr:col>
      <xdr:colOff>225638</xdr:colOff>
      <xdr:row>45</xdr:row>
      <xdr:rowOff>85804</xdr:rowOff>
    </xdr:to>
    <xdr:sp macro="" textlink="">
      <xdr:nvSpPr>
        <xdr:cNvPr id="7" name="Cuadro de texto 3"/>
        <xdr:cNvSpPr txBox="1">
          <a:spLocks noChangeArrowheads="1"/>
        </xdr:cNvSpPr>
      </xdr:nvSpPr>
      <xdr:spPr bwMode="auto">
        <a:xfrm>
          <a:off x="8740187" y="8651875"/>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868996</xdr:colOff>
      <xdr:row>17</xdr:row>
      <xdr:rowOff>141319</xdr:rowOff>
    </xdr:from>
    <xdr:ext cx="4336251" cy="937629"/>
    <xdr:sp macro="" textlink="">
      <xdr:nvSpPr>
        <xdr:cNvPr id="3" name="Rectángulo 2">
          <a:extLst>
            <a:ext uri="{FF2B5EF4-FFF2-40B4-BE49-F238E27FC236}">
              <a16:creationId xmlns:a16="http://schemas.microsoft.com/office/drawing/2014/main" xmlns="" id="{00000000-0008-0000-0800-000003000000}"/>
            </a:ext>
          </a:extLst>
        </xdr:cNvPr>
        <xdr:cNvSpPr/>
      </xdr:nvSpPr>
      <xdr:spPr>
        <a:xfrm>
          <a:off x="2639525" y="3525495"/>
          <a:ext cx="4336251" cy="937629"/>
        </a:xfrm>
        <a:prstGeom prst="rect">
          <a:avLst/>
        </a:prstGeom>
        <a:noFill/>
      </xdr:spPr>
      <xdr:txBody>
        <a:bodyPr wrap="none" lIns="91440" tIns="45720" rIns="91440" bIns="45720">
          <a:spAutoFit/>
        </a:bodyPr>
        <a:lstStyle/>
        <a:p>
          <a:pPr algn="ctr"/>
          <a:r>
            <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NO</a:t>
          </a:r>
          <a:r>
            <a:rPr lang="es-E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APLICABLE</a:t>
          </a:r>
          <a:endParaRPr lang="es-E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35</xdr:row>
          <xdr:rowOff>176896</xdr:rowOff>
        </xdr:from>
        <xdr:to>
          <xdr:col>4</xdr:col>
          <xdr:colOff>872992</xdr:colOff>
          <xdr:row>38</xdr:row>
          <xdr:rowOff>73681</xdr:rowOff>
        </xdr:to>
        <xdr:pic>
          <xdr:nvPicPr>
            <xdr:cNvPr id="4" name="3 Imagen"/>
            <xdr:cNvPicPr>
              <a:picLocks noChangeAspect="1" noChangeArrowheads="1"/>
              <a:extLst>
                <a:ext uri="{84589F7E-364E-4C9E-8A38-B11213B215E9}">
                  <a14:cameraTool cellRange="#REF!" spid="_x0000_s4135"/>
                </a:ext>
              </a:extLst>
            </xdr:cNvPicPr>
          </xdr:nvPicPr>
          <xdr:blipFill>
            <a:blip xmlns:r="http://schemas.openxmlformats.org/officeDocument/2006/relationships" r:embed="rId1"/>
            <a:srcRect/>
            <a:stretch>
              <a:fillRect/>
            </a:stretch>
          </xdr:blipFill>
          <xdr:spPr bwMode="auto">
            <a:xfrm>
              <a:off x="0" y="7066646"/>
              <a:ext cx="6746742" cy="4682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1009062</xdr:colOff>
      <xdr:row>34</xdr:row>
      <xdr:rowOff>111125</xdr:rowOff>
    </xdr:from>
    <xdr:to>
      <xdr:col>5</xdr:col>
      <xdr:colOff>1289263</xdr:colOff>
      <xdr:row>39</xdr:row>
      <xdr:rowOff>6429</xdr:rowOff>
    </xdr:to>
    <xdr:sp macro="" textlink="">
      <xdr:nvSpPr>
        <xdr:cNvPr id="5" name="Cuadro de texto 3"/>
        <xdr:cNvSpPr txBox="1">
          <a:spLocks noChangeArrowheads="1"/>
        </xdr:cNvSpPr>
      </xdr:nvSpPr>
      <xdr:spPr bwMode="auto">
        <a:xfrm>
          <a:off x="6882812" y="6810375"/>
          <a:ext cx="1645451" cy="8478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ct val="107000"/>
            </a:lnSpc>
            <a:spcAft>
              <a:spcPts val="0"/>
            </a:spcAft>
          </a:pPr>
          <a:r>
            <a:rPr lang="es-PY" sz="800">
              <a:effectLst/>
              <a:latin typeface="Bookman Old Style"/>
              <a:ea typeface="Calibri"/>
              <a:cs typeface="Times New Roman"/>
            </a:rPr>
            <a:t>Firmado al solo efecto de su identificación con nuestro informe del 27.03.2020</a:t>
          </a:r>
          <a:endParaRPr lang="es-ES" sz="1100">
            <a:effectLst/>
            <a:latin typeface="Calibri"/>
            <a:ea typeface="Calibri"/>
            <a:cs typeface="Times New Roman"/>
          </a:endParaRPr>
        </a:p>
        <a:p>
          <a:pPr algn="just">
            <a:lnSpc>
              <a:spcPct val="107000"/>
            </a:lnSpc>
            <a:spcAft>
              <a:spcPts val="0"/>
            </a:spcAft>
          </a:pPr>
          <a:r>
            <a:rPr lang="es-PY" sz="800">
              <a:effectLst/>
              <a:latin typeface="Bookman Old Style"/>
              <a:ea typeface="Calibri"/>
              <a:cs typeface="Times New Roman"/>
            </a:rPr>
            <a:t>……………………………………      </a:t>
          </a:r>
          <a:endParaRPr lang="es-ES" sz="1100">
            <a:effectLst/>
            <a:latin typeface="Calibri"/>
            <a:ea typeface="Calibri"/>
            <a:cs typeface="Times New Roman"/>
          </a:endParaRPr>
        </a:p>
        <a:p>
          <a:pPr algn="ctr">
            <a:lnSpc>
              <a:spcPct val="107000"/>
            </a:lnSpc>
            <a:spcAft>
              <a:spcPts val="0"/>
            </a:spcAft>
          </a:pPr>
          <a:r>
            <a:rPr lang="es-PY" sz="800" b="1">
              <a:effectLst/>
              <a:latin typeface="Bookman Old Style"/>
              <a:ea typeface="Calibri"/>
              <a:cs typeface="Times New Roman"/>
            </a:rPr>
            <a:t>Lic. Arturo D. Toledo</a:t>
          </a:r>
          <a:endParaRPr lang="es-ES" sz="1100">
            <a:effectLst/>
            <a:latin typeface="Calibri"/>
            <a:ea typeface="Calibri"/>
            <a:cs typeface="Times New Roman"/>
          </a:endParaRPr>
        </a:p>
        <a:p>
          <a:pPr algn="ctr">
            <a:lnSpc>
              <a:spcPct val="107000"/>
            </a:lnSpc>
            <a:spcAft>
              <a:spcPts val="800"/>
            </a:spcAft>
          </a:pPr>
          <a:r>
            <a:rPr lang="es-PY" sz="800" b="1">
              <a:effectLst/>
              <a:latin typeface="Bookman Old Style"/>
              <a:ea typeface="Calibri"/>
              <a:cs typeface="Times New Roman"/>
            </a:rPr>
            <a:t>Auditgroup – Soc. Simple</a:t>
          </a:r>
          <a:endParaRPr lang="es-ES" sz="1100">
            <a:effectLst/>
            <a:latin typeface="Calibri"/>
            <a:ea typeface="Calibri"/>
            <a:cs typeface="Times New Roman"/>
          </a:endParaRPr>
        </a:p>
        <a:p>
          <a:pPr>
            <a:lnSpc>
              <a:spcPct val="107000"/>
            </a:lnSpc>
            <a:spcAft>
              <a:spcPts val="800"/>
            </a:spcAft>
          </a:pPr>
          <a:r>
            <a:rPr lang="es-PY" sz="1100">
              <a:effectLst/>
              <a:latin typeface="Calibri"/>
              <a:ea typeface="Calibri"/>
              <a:cs typeface="Times New Roman"/>
            </a:rPr>
            <a:t> </a:t>
          </a:r>
          <a:endParaRPr lang="es-ES" sz="1100">
            <a:effectLst/>
            <a:latin typeface="Calibri"/>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3\carpetas\Mis%20documentos\Control%20de%20asistencias%20a&#241;o%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ymvdapp06\grupales\Documents%20and%20Settings\scarreres\My%20Documents\Clientes\PAMER\Revisi&#243;n%20Limitada%2031.12.06\Armado\Definitivos\PAMER%20Rev-Limitada%2031-1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3\carpetas\Users\KBenitez\Documents\BCA\Encargos\Auditoria\Diageo%20Paraguay%20SRL\2009\Archivo%20General\Informes%20definitivos\Diageo%20Paraguay%20-%20Armado%20del%20Informe%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ymvdapp06\grupales\Documents%20and%20Settings\mmiqueiro\Local%20Settings\Temporary%20Internet%20Files\OLK9C\Respaldo\Balance%20FNP-respal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ymvdapp06\grupales\Documents%20and%20Settings\gcervieri\Local%20Settings\Temporary%20Internet%20Files\OLK17\Respaldo\Balance%20FNP-respal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
      <sheetName val="ER"/>
      <sheetName val="EOAF"/>
      <sheetName val="EEP"/>
      <sheetName val="CBU"/>
      <sheetName val="1"/>
      <sheetName val="2"/>
      <sheetName val="3"/>
      <sheetName val="4"/>
      <sheetName val="5"/>
      <sheetName val="6"/>
      <sheetName val="7"/>
      <sheetName val="8"/>
      <sheetName val="9"/>
      <sheetName val="10"/>
      <sheetName val="13.2"/>
      <sheetName val="13.3"/>
      <sheetName val="13.3 bis"/>
      <sheetName val="14.1"/>
      <sheetName val="14.2"/>
      <sheetName val="14.3"/>
      <sheetName val="14.4"/>
      <sheetName val="14.5"/>
    </sheetNames>
    <sheetDataSet>
      <sheetData sheetId="0" refreshError="1">
        <row r="9">
          <cell r="D9">
            <v>39082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9-2008"/>
      <sheetName val="BG"/>
      <sheetName val="ER"/>
      <sheetName val="EEPN"/>
      <sheetName val="EFE"/>
      <sheetName val="BU"/>
      <sheetName val="1"/>
      <sheetName val="2"/>
      <sheetName val="2.2"/>
      <sheetName val="3"/>
      <sheetName val="4"/>
      <sheetName val="5"/>
      <sheetName val="6"/>
      <sheetName val="7"/>
      <sheetName val="8"/>
      <sheetName val="9"/>
      <sheetName val="10"/>
    </sheetNames>
    <sheetDataSet>
      <sheetData sheetId="0" refreshError="1">
        <row r="15">
          <cell r="D15" t="str">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
      <sheetName val="ER"/>
      <sheetName val="CBU"/>
      <sheetName val="EEP"/>
      <sheetName val="EOAF"/>
      <sheetName val="Datos"/>
      <sheetName val="NOTA-1"/>
      <sheetName val="NOTA-2"/>
      <sheetName val="NOTA-3"/>
      <sheetName val="NOTA-4"/>
      <sheetName val="NOTA-5"/>
      <sheetName val="NOTA-6"/>
      <sheetName val="NOTA-7"/>
      <sheetName val="NOTA-8"/>
      <sheetName val="NOTA-9"/>
      <sheetName val="NOTA-10"/>
      <sheetName val="NOTA-11"/>
      <sheetName val="NOTA-12"/>
      <sheetName val="NOTA-13"/>
      <sheetName val="NOTA-14"/>
      <sheetName val="NOTA-15"/>
      <sheetName val="NOTA-16.2"/>
      <sheetName val="NOTA-16.3"/>
      <sheetName val="NOTA-17"/>
      <sheetName val="NOTA-18"/>
      <sheetName val="NOTA-19"/>
      <sheetName val="NOTA-22"/>
      <sheetName val="Controles"/>
      <sheetName val="A- ESP"/>
      <sheetName val="A2- ESP reclas"/>
      <sheetName val="A3- BALANCE"/>
      <sheetName val="A4- ESP"/>
      <sheetName val="A-ER"/>
      <sheetName val="A-CBU"/>
      <sheetName val="A-EEP"/>
      <sheetName val="A-EOAF"/>
    </sheetNames>
    <sheetDataSet>
      <sheetData sheetId="0"/>
      <sheetData sheetId="1"/>
      <sheetData sheetId="2"/>
      <sheetData sheetId="3"/>
      <sheetData sheetId="4"/>
      <sheetData sheetId="5">
        <row r="13">
          <cell r="E13" t="str">
            <v>30 de junio de 2002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
      <sheetName val="ER"/>
      <sheetName val="CBU"/>
      <sheetName val="EEP"/>
      <sheetName val="EOAF"/>
      <sheetName val="Datos"/>
      <sheetName val="NOTA-1"/>
      <sheetName val="NOTA-2"/>
      <sheetName val="NOTA-3"/>
      <sheetName val="NOTA-4"/>
      <sheetName val="NOTA-5"/>
      <sheetName val="NOTA-6"/>
      <sheetName val="NOTA-7"/>
      <sheetName val="NOTA-8"/>
      <sheetName val="NOTA-9"/>
      <sheetName val="NOTA-10"/>
      <sheetName val="NOTA-11"/>
      <sheetName val="NOTA-12"/>
      <sheetName val="NOTA-13"/>
      <sheetName val="NOTA-14"/>
      <sheetName val="NOTA-15"/>
      <sheetName val="NOTA-16.2"/>
      <sheetName val="NOTA-16.3"/>
      <sheetName val="NOTA-17"/>
      <sheetName val="NOTA-18"/>
      <sheetName val="NOTA-19"/>
      <sheetName val="NOTA-22"/>
      <sheetName val="Controles"/>
      <sheetName val="A- ESP"/>
      <sheetName val="A2- ESP reclas"/>
      <sheetName val="A3- BALANCE"/>
      <sheetName val="A4- ESP"/>
      <sheetName val="A-ER"/>
      <sheetName val="A-CBU"/>
      <sheetName val="A-EEP"/>
      <sheetName val="A-EOAF"/>
    </sheetNames>
    <sheetDataSet>
      <sheetData sheetId="0"/>
      <sheetData sheetId="1"/>
      <sheetData sheetId="2"/>
      <sheetData sheetId="3"/>
      <sheetData sheetId="4"/>
      <sheetData sheetId="5">
        <row r="13">
          <cell r="E13" t="str">
            <v>30 de junio de 2002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13" Type="http://schemas.openxmlformats.org/officeDocument/2006/relationships/package" Target="../embeddings/Documento_de_Microsoft_Word5.docx"/><Relationship Id="rId18" Type="http://schemas.openxmlformats.org/officeDocument/2006/relationships/image" Target="../media/image11.emf"/><Relationship Id="rId26" Type="http://schemas.openxmlformats.org/officeDocument/2006/relationships/image" Target="../media/image15.emf"/><Relationship Id="rId39" Type="http://schemas.openxmlformats.org/officeDocument/2006/relationships/package" Target="../embeddings/Documento_de_Microsoft_Word18.docx"/><Relationship Id="rId3" Type="http://schemas.openxmlformats.org/officeDocument/2006/relationships/vmlDrawing" Target="../drawings/vmlDrawing31.vml"/><Relationship Id="rId21" Type="http://schemas.openxmlformats.org/officeDocument/2006/relationships/package" Target="../embeddings/Documento_de_Microsoft_Word9.docx"/><Relationship Id="rId34" Type="http://schemas.openxmlformats.org/officeDocument/2006/relationships/image" Target="../media/image19.emf"/><Relationship Id="rId42" Type="http://schemas.openxmlformats.org/officeDocument/2006/relationships/image" Target="../media/image23.emf"/><Relationship Id="rId47" Type="http://schemas.openxmlformats.org/officeDocument/2006/relationships/package" Target="../embeddings/Documento_de_Microsoft_Word22.docx"/><Relationship Id="rId50" Type="http://schemas.openxmlformats.org/officeDocument/2006/relationships/image" Target="../media/image27.emf"/><Relationship Id="rId7" Type="http://schemas.openxmlformats.org/officeDocument/2006/relationships/package" Target="../embeddings/Documento_de_Microsoft_Word2.docx"/><Relationship Id="rId12" Type="http://schemas.openxmlformats.org/officeDocument/2006/relationships/image" Target="../media/image8.emf"/><Relationship Id="rId17" Type="http://schemas.openxmlformats.org/officeDocument/2006/relationships/package" Target="../embeddings/Documento_de_Microsoft_Word7.docx"/><Relationship Id="rId25" Type="http://schemas.openxmlformats.org/officeDocument/2006/relationships/package" Target="../embeddings/Documento_de_Microsoft_Word11.docx"/><Relationship Id="rId33" Type="http://schemas.openxmlformats.org/officeDocument/2006/relationships/package" Target="../embeddings/Documento_de_Microsoft_Word15.docx"/><Relationship Id="rId38" Type="http://schemas.openxmlformats.org/officeDocument/2006/relationships/image" Target="../media/image21.emf"/><Relationship Id="rId46" Type="http://schemas.openxmlformats.org/officeDocument/2006/relationships/image" Target="../media/image25.emf"/><Relationship Id="rId2" Type="http://schemas.openxmlformats.org/officeDocument/2006/relationships/drawing" Target="../drawings/drawing16.xml"/><Relationship Id="rId16" Type="http://schemas.openxmlformats.org/officeDocument/2006/relationships/image" Target="../media/image10.emf"/><Relationship Id="rId20" Type="http://schemas.openxmlformats.org/officeDocument/2006/relationships/image" Target="../media/image12.emf"/><Relationship Id="rId29" Type="http://schemas.openxmlformats.org/officeDocument/2006/relationships/package" Target="../embeddings/Documento_de_Microsoft_Word13.docx"/><Relationship Id="rId41" Type="http://schemas.openxmlformats.org/officeDocument/2006/relationships/package" Target="../embeddings/Documento_de_Microsoft_Word19.docx"/><Relationship Id="rId54" Type="http://schemas.openxmlformats.org/officeDocument/2006/relationships/image" Target="../media/image29.emf"/><Relationship Id="rId1" Type="http://schemas.openxmlformats.org/officeDocument/2006/relationships/printerSettings" Target="../printerSettings/printerSettings16.bin"/><Relationship Id="rId6" Type="http://schemas.openxmlformats.org/officeDocument/2006/relationships/image" Target="../media/image5.emf"/><Relationship Id="rId11" Type="http://schemas.openxmlformats.org/officeDocument/2006/relationships/package" Target="../embeddings/Documento_de_Microsoft_Word4.docx"/><Relationship Id="rId24" Type="http://schemas.openxmlformats.org/officeDocument/2006/relationships/image" Target="../media/image14.emf"/><Relationship Id="rId32" Type="http://schemas.openxmlformats.org/officeDocument/2006/relationships/image" Target="../media/image18.emf"/><Relationship Id="rId37" Type="http://schemas.openxmlformats.org/officeDocument/2006/relationships/package" Target="../embeddings/Documento_de_Microsoft_Word17.docx"/><Relationship Id="rId40" Type="http://schemas.openxmlformats.org/officeDocument/2006/relationships/image" Target="../media/image22.emf"/><Relationship Id="rId45" Type="http://schemas.openxmlformats.org/officeDocument/2006/relationships/package" Target="../embeddings/Documento_de_Microsoft_Word21.docx"/><Relationship Id="rId53" Type="http://schemas.openxmlformats.org/officeDocument/2006/relationships/package" Target="../embeddings/Documento_de_Microsoft_Word25.docx"/><Relationship Id="rId5" Type="http://schemas.openxmlformats.org/officeDocument/2006/relationships/package" Target="../embeddings/Documento_de_Microsoft_Word1.docx"/><Relationship Id="rId15" Type="http://schemas.openxmlformats.org/officeDocument/2006/relationships/package" Target="../embeddings/Documento_de_Microsoft_Word6.docx"/><Relationship Id="rId23" Type="http://schemas.openxmlformats.org/officeDocument/2006/relationships/package" Target="../embeddings/Documento_de_Microsoft_Word10.docx"/><Relationship Id="rId28" Type="http://schemas.openxmlformats.org/officeDocument/2006/relationships/image" Target="../media/image16.emf"/><Relationship Id="rId36" Type="http://schemas.openxmlformats.org/officeDocument/2006/relationships/image" Target="../media/image20.emf"/><Relationship Id="rId49" Type="http://schemas.openxmlformats.org/officeDocument/2006/relationships/package" Target="../embeddings/Documento_de_Microsoft_Word23.docx"/><Relationship Id="rId10" Type="http://schemas.openxmlformats.org/officeDocument/2006/relationships/image" Target="../media/image7.emf"/><Relationship Id="rId19" Type="http://schemas.openxmlformats.org/officeDocument/2006/relationships/package" Target="../embeddings/Documento_de_Microsoft_Word8.docx"/><Relationship Id="rId31" Type="http://schemas.openxmlformats.org/officeDocument/2006/relationships/package" Target="../embeddings/Documento_de_Microsoft_Word14.docx"/><Relationship Id="rId44" Type="http://schemas.openxmlformats.org/officeDocument/2006/relationships/image" Target="../media/image24.emf"/><Relationship Id="rId52" Type="http://schemas.openxmlformats.org/officeDocument/2006/relationships/image" Target="../media/image28.emf"/><Relationship Id="rId4" Type="http://schemas.openxmlformats.org/officeDocument/2006/relationships/vmlDrawing" Target="../drawings/vmlDrawing32.vml"/><Relationship Id="rId9" Type="http://schemas.openxmlformats.org/officeDocument/2006/relationships/package" Target="../embeddings/Documento_de_Microsoft_Word3.docx"/><Relationship Id="rId14" Type="http://schemas.openxmlformats.org/officeDocument/2006/relationships/image" Target="../media/image9.emf"/><Relationship Id="rId22" Type="http://schemas.openxmlformats.org/officeDocument/2006/relationships/image" Target="../media/image13.emf"/><Relationship Id="rId27" Type="http://schemas.openxmlformats.org/officeDocument/2006/relationships/package" Target="../embeddings/Documento_de_Microsoft_Word12.docx"/><Relationship Id="rId30" Type="http://schemas.openxmlformats.org/officeDocument/2006/relationships/image" Target="../media/image17.emf"/><Relationship Id="rId35" Type="http://schemas.openxmlformats.org/officeDocument/2006/relationships/package" Target="../embeddings/Documento_de_Microsoft_Word16.docx"/><Relationship Id="rId43" Type="http://schemas.openxmlformats.org/officeDocument/2006/relationships/package" Target="../embeddings/Documento_de_Microsoft_Word20.docx"/><Relationship Id="rId48" Type="http://schemas.openxmlformats.org/officeDocument/2006/relationships/image" Target="../media/image26.emf"/><Relationship Id="rId8" Type="http://schemas.openxmlformats.org/officeDocument/2006/relationships/image" Target="../media/image6.emf"/><Relationship Id="rId51" Type="http://schemas.openxmlformats.org/officeDocument/2006/relationships/package" Target="../embeddings/Documento_de_Microsoft_Word24.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H40"/>
  <sheetViews>
    <sheetView showGridLines="0" view="pageBreakPreview" topLeftCell="A25" zoomScale="85" zoomScaleNormal="100" zoomScaleSheetLayoutView="85" workbookViewId="0">
      <selection activeCell="C1" sqref="C1"/>
    </sheetView>
  </sheetViews>
  <sheetFormatPr baseColWidth="10" defaultRowHeight="15"/>
  <cols>
    <col min="1" max="1" width="3.28515625" style="152" customWidth="1"/>
    <col min="2" max="2" width="7.28515625" style="152" customWidth="1"/>
    <col min="3" max="3" width="15.7109375" style="152" bestFit="1" customWidth="1"/>
    <col min="4" max="4" width="10.28515625" style="152" customWidth="1"/>
    <col min="5" max="5" width="13.7109375" style="152" bestFit="1" customWidth="1"/>
    <col min="6" max="6" width="25.28515625" style="152" bestFit="1" customWidth="1"/>
    <col min="7" max="7" width="23.7109375" style="152" bestFit="1" customWidth="1"/>
    <col min="8" max="16384" width="11.42578125" style="152"/>
  </cols>
  <sheetData>
    <row r="1" spans="2:8" ht="72.75" customHeight="1"/>
    <row r="2" spans="2:8" ht="20.25">
      <c r="B2" s="779" t="s">
        <v>126</v>
      </c>
      <c r="C2" s="779"/>
      <c r="D2" s="779"/>
      <c r="E2" s="779"/>
      <c r="F2" s="779"/>
      <c r="G2" s="779"/>
      <c r="H2" s="779"/>
    </row>
    <row r="3" spans="2:8" ht="11.25" customHeight="1">
      <c r="B3" s="310"/>
      <c r="C3" s="310"/>
      <c r="D3" s="310"/>
      <c r="E3" s="310"/>
      <c r="F3" s="310"/>
    </row>
    <row r="4" spans="2:8" ht="51.75" customHeight="1">
      <c r="B4" s="780" t="s">
        <v>340</v>
      </c>
      <c r="C4" s="780"/>
      <c r="D4" s="780"/>
      <c r="E4" s="780"/>
      <c r="F4" s="780"/>
      <c r="G4" s="780"/>
      <c r="H4" s="780"/>
    </row>
    <row r="5" spans="2:8" ht="18">
      <c r="B5" s="311"/>
      <c r="C5" s="311"/>
      <c r="D5" s="311"/>
      <c r="E5" s="311"/>
      <c r="F5" s="311"/>
      <c r="G5" s="311"/>
      <c r="H5" s="311"/>
    </row>
    <row r="6" spans="2:8" ht="19.5" customHeight="1">
      <c r="B6" s="775" t="s">
        <v>316</v>
      </c>
      <c r="C6" s="775"/>
      <c r="D6" s="775"/>
      <c r="E6" s="775"/>
      <c r="F6" s="775"/>
      <c r="G6" s="775"/>
      <c r="H6" s="775"/>
    </row>
    <row r="7" spans="2:8" ht="15.75">
      <c r="B7" s="312"/>
      <c r="C7" s="312"/>
      <c r="D7" s="312"/>
      <c r="E7" s="312"/>
      <c r="F7" s="312"/>
      <c r="G7" s="312"/>
      <c r="H7" s="312"/>
    </row>
    <row r="8" spans="2:8" ht="19.5" customHeight="1">
      <c r="B8" s="775" t="s">
        <v>255</v>
      </c>
      <c r="C8" s="775"/>
      <c r="D8" s="775"/>
      <c r="E8" s="775"/>
      <c r="F8" s="775"/>
      <c r="G8" s="775"/>
      <c r="H8" s="775"/>
    </row>
    <row r="9" spans="2:8" ht="19.5" customHeight="1">
      <c r="B9" s="312"/>
      <c r="C9" s="312"/>
      <c r="D9" s="312"/>
      <c r="E9" s="312"/>
      <c r="F9" s="312"/>
      <c r="G9" s="312"/>
      <c r="H9" s="312"/>
    </row>
    <row r="10" spans="2:8" ht="36.75" customHeight="1">
      <c r="B10" s="775" t="s">
        <v>314</v>
      </c>
      <c r="C10" s="775"/>
      <c r="D10" s="775"/>
      <c r="E10" s="775"/>
      <c r="F10" s="775"/>
      <c r="G10" s="775"/>
      <c r="H10" s="775"/>
    </row>
    <row r="11" spans="2:8" ht="18">
      <c r="B11" s="313"/>
      <c r="C11" s="313"/>
      <c r="D11" s="313"/>
      <c r="E11" s="313"/>
      <c r="F11" s="313"/>
      <c r="G11" s="313"/>
      <c r="H11" s="313"/>
    </row>
    <row r="12" spans="2:8" ht="15.75" customHeight="1">
      <c r="B12" s="774" t="s">
        <v>260</v>
      </c>
      <c r="C12" s="774"/>
      <c r="D12" s="774"/>
      <c r="E12" s="774"/>
      <c r="F12" s="774"/>
      <c r="G12" s="774"/>
      <c r="H12" s="774"/>
    </row>
    <row r="13" spans="2:8" ht="97.5" customHeight="1">
      <c r="B13" s="775"/>
      <c r="C13" s="775"/>
      <c r="D13" s="775"/>
      <c r="E13" s="775"/>
      <c r="F13" s="775"/>
      <c r="G13" s="775"/>
      <c r="H13" s="775"/>
    </row>
    <row r="14" spans="2:8" ht="18">
      <c r="B14" s="313"/>
      <c r="C14" s="313"/>
      <c r="D14" s="313"/>
      <c r="E14" s="313"/>
      <c r="F14" s="313"/>
      <c r="G14" s="313"/>
      <c r="H14" s="313"/>
    </row>
    <row r="15" spans="2:8" ht="15.75" customHeight="1">
      <c r="B15" s="778" t="s">
        <v>261</v>
      </c>
      <c r="C15" s="778"/>
      <c r="D15" s="778"/>
      <c r="E15" s="778"/>
      <c r="F15" s="778"/>
      <c r="G15" s="778"/>
      <c r="H15" s="778"/>
    </row>
    <row r="16" spans="2:8" ht="15.75" customHeight="1">
      <c r="B16" s="314"/>
      <c r="C16" s="314"/>
      <c r="D16" s="314"/>
      <c r="E16" s="314"/>
      <c r="F16" s="314"/>
      <c r="G16" s="314"/>
      <c r="H16" s="314"/>
    </row>
    <row r="17" spans="2:8" ht="20.25" customHeight="1">
      <c r="B17" s="778" t="s">
        <v>262</v>
      </c>
      <c r="C17" s="778"/>
      <c r="D17" s="778"/>
      <c r="E17" s="778"/>
      <c r="F17" s="778"/>
      <c r="G17" s="778"/>
      <c r="H17" s="778"/>
    </row>
    <row r="18" spans="2:8" ht="15.75">
      <c r="B18" s="314"/>
      <c r="C18" s="314"/>
      <c r="D18" s="314"/>
      <c r="E18" s="314"/>
      <c r="F18" s="314"/>
      <c r="G18" s="314"/>
      <c r="H18" s="314"/>
    </row>
    <row r="19" spans="2:8" ht="15.75" customHeight="1">
      <c r="B19" s="778" t="s">
        <v>350</v>
      </c>
      <c r="C19" s="778"/>
      <c r="D19" s="778"/>
      <c r="E19" s="778"/>
      <c r="F19" s="778"/>
      <c r="G19" s="778"/>
      <c r="H19" s="778"/>
    </row>
    <row r="20" spans="2:8" ht="15.75" customHeight="1">
      <c r="B20" s="314"/>
      <c r="C20" s="314"/>
      <c r="D20" s="314"/>
      <c r="E20" s="314"/>
      <c r="F20" s="314"/>
      <c r="G20" s="314"/>
      <c r="H20" s="314"/>
    </row>
    <row r="21" spans="2:8" ht="15.75" customHeight="1">
      <c r="C21" s="776"/>
      <c r="D21" s="776"/>
      <c r="E21" s="776"/>
      <c r="F21" s="776"/>
      <c r="G21" s="776"/>
      <c r="H21" s="777"/>
    </row>
    <row r="22" spans="2:8">
      <c r="C22" s="776"/>
      <c r="D22" s="393"/>
      <c r="E22" s="393"/>
      <c r="F22" s="393"/>
      <c r="G22" s="393"/>
      <c r="H22" s="777"/>
    </row>
    <row r="23" spans="2:8">
      <c r="C23" s="391"/>
      <c r="D23" s="392"/>
      <c r="E23" s="392"/>
      <c r="F23" s="392"/>
      <c r="G23" s="392"/>
      <c r="H23" s="392"/>
    </row>
    <row r="24" spans="2:8" s="94" customFormat="1">
      <c r="B24" s="782"/>
      <c r="C24" s="782"/>
      <c r="D24" s="782"/>
      <c r="E24" s="782"/>
      <c r="F24" s="782"/>
      <c r="G24" s="782"/>
      <c r="H24" s="782"/>
    </row>
    <row r="25" spans="2:8" s="94" customFormat="1" ht="15.75" customHeight="1">
      <c r="B25" s="782"/>
      <c r="C25" s="782"/>
      <c r="D25" s="782"/>
      <c r="E25" s="782"/>
      <c r="F25" s="782"/>
      <c r="G25" s="783"/>
      <c r="H25" s="783"/>
    </row>
    <row r="26" spans="2:8" s="94" customFormat="1">
      <c r="B26" s="782"/>
      <c r="C26" s="418"/>
      <c r="D26" s="418"/>
      <c r="E26" s="418"/>
      <c r="F26" s="418"/>
      <c r="G26" s="783"/>
      <c r="H26" s="783"/>
    </row>
    <row r="27" spans="2:8">
      <c r="B27" s="413"/>
      <c r="C27" s="414"/>
      <c r="D27" s="414"/>
      <c r="E27" s="414"/>
      <c r="F27" s="415"/>
      <c r="G27" s="414"/>
      <c r="H27" s="416"/>
    </row>
    <row r="28" spans="2:8">
      <c r="B28" s="413"/>
      <c r="C28" s="414"/>
      <c r="D28" s="414"/>
      <c r="E28" s="414"/>
      <c r="F28" s="415"/>
      <c r="G28" s="414"/>
      <c r="H28" s="416"/>
    </row>
    <row r="29" spans="2:8" ht="16.5" customHeight="1">
      <c r="B29" s="413"/>
      <c r="C29" s="414"/>
      <c r="D29" s="414"/>
      <c r="E29" s="414"/>
      <c r="F29" s="415"/>
      <c r="G29" s="414"/>
      <c r="H29" s="416"/>
    </row>
    <row r="30" spans="2:8" ht="16.5" customHeight="1">
      <c r="B30" s="413"/>
      <c r="C30" s="414"/>
      <c r="D30" s="414"/>
      <c r="E30" s="414"/>
      <c r="F30" s="415"/>
      <c r="G30" s="414"/>
      <c r="H30" s="416"/>
    </row>
    <row r="31" spans="2:8">
      <c r="B31" s="413"/>
      <c r="C31" s="414"/>
      <c r="D31" s="414"/>
      <c r="E31" s="414"/>
      <c r="F31" s="415"/>
      <c r="G31" s="414"/>
      <c r="H31" s="416"/>
    </row>
    <row r="32" spans="2:8">
      <c r="B32" s="413"/>
      <c r="C32" s="414"/>
      <c r="D32" s="414"/>
      <c r="E32" s="414"/>
      <c r="F32" s="415"/>
      <c r="G32" s="414"/>
      <c r="H32" s="416"/>
    </row>
    <row r="33" spans="2:8">
      <c r="B33" s="781"/>
      <c r="C33" s="781"/>
      <c r="D33" s="781"/>
      <c r="E33" s="781"/>
      <c r="F33" s="781"/>
      <c r="G33" s="417"/>
      <c r="H33" s="472"/>
    </row>
    <row r="40" spans="2:8">
      <c r="C40" s="572"/>
      <c r="D40" s="572"/>
      <c r="F40" s="412"/>
    </row>
  </sheetData>
  <mergeCells count="20">
    <mergeCell ref="B33:F33"/>
    <mergeCell ref="B24:H24"/>
    <mergeCell ref="B25:B26"/>
    <mergeCell ref="C25:D25"/>
    <mergeCell ref="E25:F25"/>
    <mergeCell ref="G25:G26"/>
    <mergeCell ref="H25:H26"/>
    <mergeCell ref="B2:H2"/>
    <mergeCell ref="B4:H4"/>
    <mergeCell ref="B6:H6"/>
    <mergeCell ref="B8:H8"/>
    <mergeCell ref="B10:H10"/>
    <mergeCell ref="B12:H13"/>
    <mergeCell ref="C21:C22"/>
    <mergeCell ref="D21:E21"/>
    <mergeCell ref="F21:G21"/>
    <mergeCell ref="H21:H22"/>
    <mergeCell ref="B15:H15"/>
    <mergeCell ref="B17:H17"/>
    <mergeCell ref="B19:H19"/>
  </mergeCells>
  <pageMargins left="0.70866141732283472" right="0.70866141732283472" top="1.1811023622047245" bottom="0.74803149606299213" header="0.31496062992125984" footer="0.31496062992125984"/>
  <pageSetup paperSize="9" scale="75" orientation="portrait" r:id="rId1"/>
  <headerFooter>
    <oddHeader>&amp;L&amp;G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G39"/>
  <sheetViews>
    <sheetView showGridLines="0" view="pageBreakPreview" topLeftCell="A4" zoomScale="60" zoomScaleNormal="70" workbookViewId="0">
      <selection activeCell="A16" sqref="A16"/>
    </sheetView>
  </sheetViews>
  <sheetFormatPr baseColWidth="10" defaultRowHeight="15"/>
  <cols>
    <col min="1" max="1" width="22.28515625" style="86" bestFit="1" customWidth="1"/>
    <col min="2" max="6" width="19.140625" style="86" customWidth="1"/>
    <col min="7" max="7" width="19.140625" style="86" bestFit="1" customWidth="1"/>
    <col min="8" max="16384" width="11.42578125" style="86"/>
  </cols>
  <sheetData>
    <row r="1" spans="1:7" ht="60" customHeight="1"/>
    <row r="2" spans="1:7" ht="15.75">
      <c r="F2" s="87" t="s">
        <v>43</v>
      </c>
    </row>
    <row r="3" spans="1:7">
      <c r="F3" s="156"/>
    </row>
    <row r="4" spans="1:7" ht="23.25">
      <c r="A4" s="849" t="str">
        <f>+'Anexo D'!A4:F4</f>
        <v>BIOTEC DEL PARAGUAY S.A.</v>
      </c>
      <c r="B4" s="849"/>
      <c r="C4" s="849"/>
      <c r="D4" s="849"/>
      <c r="E4" s="849"/>
      <c r="F4" s="849"/>
      <c r="G4" s="165"/>
    </row>
    <row r="5" spans="1:7" ht="18.75">
      <c r="A5" s="853" t="s">
        <v>122</v>
      </c>
      <c r="B5" s="853"/>
      <c r="C5" s="853"/>
      <c r="D5" s="853"/>
      <c r="E5" s="853"/>
      <c r="F5" s="853"/>
      <c r="G5" s="166"/>
    </row>
    <row r="6" spans="1:7" ht="16.5">
      <c r="A6" s="824" t="str">
        <f>+'Anexo D'!A6:F6</f>
        <v>AL 31 DE  DICIEMBRE DE 2019 Y 2018</v>
      </c>
      <c r="B6" s="855"/>
      <c r="C6" s="855"/>
      <c r="D6" s="855"/>
      <c r="E6" s="855"/>
      <c r="F6" s="855"/>
      <c r="G6" s="166"/>
    </row>
    <row r="7" spans="1:7" ht="15.75">
      <c r="A7" s="854" t="str">
        <f>+'Anexo D'!A7:F7</f>
        <v>(Expresado en  guaraníes)</v>
      </c>
      <c r="B7" s="854"/>
      <c r="C7" s="854"/>
      <c r="D7" s="854"/>
      <c r="E7" s="854"/>
      <c r="F7" s="854"/>
      <c r="G7" s="166"/>
    </row>
    <row r="9" spans="1:7" ht="23.25">
      <c r="A9" s="884" t="s">
        <v>39</v>
      </c>
      <c r="B9" s="884"/>
      <c r="C9" s="884"/>
      <c r="D9" s="884"/>
      <c r="E9" s="884"/>
      <c r="F9" s="884"/>
      <c r="G9" s="166"/>
    </row>
    <row r="10" spans="1:7" ht="15.75" thickBot="1">
      <c r="E10" s="167"/>
      <c r="F10" s="167"/>
    </row>
    <row r="11" spans="1:7">
      <c r="A11" s="885" t="s">
        <v>6</v>
      </c>
      <c r="B11" s="874" t="s">
        <v>196</v>
      </c>
      <c r="C11" s="874" t="s">
        <v>197</v>
      </c>
      <c r="D11" s="874" t="s">
        <v>198</v>
      </c>
      <c r="E11" s="874" t="s">
        <v>199</v>
      </c>
      <c r="F11" s="881" t="s">
        <v>195</v>
      </c>
    </row>
    <row r="12" spans="1:7">
      <c r="A12" s="886"/>
      <c r="B12" s="875"/>
      <c r="C12" s="875"/>
      <c r="D12" s="875"/>
      <c r="E12" s="875"/>
      <c r="F12" s="882" t="s">
        <v>40</v>
      </c>
    </row>
    <row r="13" spans="1:7">
      <c r="A13" s="887"/>
      <c r="B13" s="863"/>
      <c r="C13" s="863"/>
      <c r="D13" s="863"/>
      <c r="E13" s="863"/>
      <c r="F13" s="883" t="s">
        <v>59</v>
      </c>
    </row>
    <row r="14" spans="1:7">
      <c r="A14" s="149"/>
      <c r="B14" s="150"/>
      <c r="C14" s="150"/>
      <c r="D14" s="150"/>
      <c r="E14" s="150"/>
      <c r="F14" s="151"/>
    </row>
    <row r="15" spans="1:7" s="95" customFormat="1">
      <c r="A15" s="118" t="s">
        <v>41</v>
      </c>
      <c r="B15" s="688"/>
      <c r="C15" s="688"/>
      <c r="D15" s="688"/>
      <c r="E15" s="688"/>
      <c r="F15" s="689"/>
    </row>
    <row r="16" spans="1:7" s="95" customFormat="1">
      <c r="A16" s="118" t="s">
        <v>123</v>
      </c>
      <c r="B16" s="690">
        <v>0</v>
      </c>
      <c r="C16" s="691">
        <v>0</v>
      </c>
      <c r="D16" s="691">
        <v>0</v>
      </c>
      <c r="E16" s="691">
        <v>0</v>
      </c>
      <c r="F16" s="692">
        <v>0</v>
      </c>
    </row>
    <row r="17" spans="1:7" s="95" customFormat="1">
      <c r="A17" s="118"/>
      <c r="B17" s="691"/>
      <c r="C17" s="691"/>
      <c r="D17" s="691"/>
      <c r="E17" s="691"/>
      <c r="F17" s="693"/>
    </row>
    <row r="18" spans="1:7" s="95" customFormat="1">
      <c r="A18" s="118" t="s">
        <v>41</v>
      </c>
      <c r="B18" s="691"/>
      <c r="C18" s="691"/>
      <c r="D18" s="691"/>
      <c r="E18" s="691"/>
      <c r="F18" s="693"/>
    </row>
    <row r="19" spans="1:7" s="95" customFormat="1">
      <c r="A19" s="118" t="s">
        <v>124</v>
      </c>
      <c r="B19" s="691">
        <v>0</v>
      </c>
      <c r="C19" s="691">
        <v>0</v>
      </c>
      <c r="D19" s="691">
        <v>0</v>
      </c>
      <c r="E19" s="691">
        <v>0</v>
      </c>
      <c r="F19" s="693">
        <v>0</v>
      </c>
      <c r="G19" s="374"/>
    </row>
    <row r="20" spans="1:7" s="95" customFormat="1">
      <c r="A20" s="121"/>
      <c r="B20" s="694"/>
      <c r="C20" s="694"/>
      <c r="D20" s="694"/>
      <c r="E20" s="694"/>
      <c r="F20" s="695"/>
    </row>
    <row r="21" spans="1:7" s="95" customFormat="1">
      <c r="A21" s="890" t="s">
        <v>23</v>
      </c>
      <c r="B21" s="893">
        <f>SUM(B16:B19)</f>
        <v>0</v>
      </c>
      <c r="C21" s="893">
        <f>SUM(C16:C19)</f>
        <v>0</v>
      </c>
      <c r="D21" s="893">
        <f>SUM(D16:D19)</f>
        <v>0</v>
      </c>
      <c r="E21" s="893">
        <f>SUM(E16:E19)</f>
        <v>0</v>
      </c>
      <c r="F21" s="888">
        <f>SUM(F16:F19)</f>
        <v>0</v>
      </c>
    </row>
    <row r="22" spans="1:7" s="95" customFormat="1">
      <c r="A22" s="891"/>
      <c r="B22" s="895"/>
      <c r="C22" s="895"/>
      <c r="D22" s="895"/>
      <c r="E22" s="895"/>
      <c r="F22" s="889"/>
    </row>
    <row r="23" spans="1:7" s="95" customFormat="1">
      <c r="A23" s="115"/>
      <c r="B23" s="696"/>
      <c r="C23" s="696"/>
      <c r="D23" s="696"/>
      <c r="E23" s="696"/>
      <c r="F23" s="697"/>
    </row>
    <row r="24" spans="1:7" s="95" customFormat="1">
      <c r="A24" s="118" t="s">
        <v>42</v>
      </c>
      <c r="B24" s="691"/>
      <c r="C24" s="691"/>
      <c r="D24" s="691"/>
      <c r="E24" s="691"/>
      <c r="F24" s="693"/>
    </row>
    <row r="25" spans="1:7" s="95" customFormat="1">
      <c r="A25" s="118" t="s">
        <v>67</v>
      </c>
      <c r="B25" s="691">
        <v>0</v>
      </c>
      <c r="C25" s="691">
        <v>0</v>
      </c>
      <c r="D25" s="691">
        <v>0</v>
      </c>
      <c r="E25" s="691">
        <v>0</v>
      </c>
      <c r="F25" s="693">
        <v>0</v>
      </c>
    </row>
    <row r="26" spans="1:7" s="95" customFormat="1">
      <c r="A26" s="118"/>
      <c r="B26" s="691"/>
      <c r="C26" s="691"/>
      <c r="D26" s="691"/>
      <c r="E26" s="691"/>
      <c r="F26" s="693"/>
    </row>
    <row r="27" spans="1:7" s="95" customFormat="1">
      <c r="A27" s="121"/>
      <c r="B27" s="698"/>
      <c r="C27" s="698"/>
      <c r="D27" s="698"/>
      <c r="E27" s="698"/>
      <c r="F27" s="699"/>
    </row>
    <row r="28" spans="1:7" s="95" customFormat="1">
      <c r="A28" s="890" t="s">
        <v>23</v>
      </c>
      <c r="B28" s="893">
        <f>SUM(B24:B25)</f>
        <v>0</v>
      </c>
      <c r="C28" s="893">
        <f>SUM(C24:C25)</f>
        <v>0</v>
      </c>
      <c r="D28" s="893">
        <f>SUM(D24:D25)</f>
        <v>0</v>
      </c>
      <c r="E28" s="893">
        <f>SUM(E24:E25)</f>
        <v>0</v>
      </c>
      <c r="F28" s="888">
        <f>SUM(F24:F25)</f>
        <v>0</v>
      </c>
    </row>
    <row r="29" spans="1:7" s="95" customFormat="1" ht="15.75" thickBot="1">
      <c r="A29" s="892"/>
      <c r="B29" s="894"/>
      <c r="C29" s="894"/>
      <c r="D29" s="894"/>
      <c r="E29" s="894"/>
      <c r="F29" s="896"/>
    </row>
    <row r="30" spans="1:7" ht="16.5" customHeight="1"/>
    <row r="31" spans="1:7" ht="16.5" customHeight="1"/>
    <row r="32" spans="1:7" ht="16.5" customHeight="1"/>
    <row r="33" spans="1:7" ht="16.5" customHeight="1"/>
    <row r="34" spans="1:7" ht="14.25" customHeight="1"/>
    <row r="35" spans="1:7" ht="14.25" customHeight="1"/>
    <row r="36" spans="1:7" s="1" customFormat="1" ht="15" customHeight="1">
      <c r="A36" s="476"/>
      <c r="C36" s="476"/>
      <c r="E36" s="411"/>
    </row>
    <row r="38" spans="1:7" s="88" customFormat="1">
      <c r="B38" s="18"/>
      <c r="C38" s="18"/>
      <c r="D38" s="17"/>
      <c r="E38" s="18"/>
      <c r="G38" s="65"/>
    </row>
    <row r="39" spans="1:7" s="88" customFormat="1">
      <c r="B39" s="18"/>
      <c r="C39" s="18"/>
      <c r="D39" s="18"/>
      <c r="E39" s="18"/>
      <c r="G39" s="65"/>
    </row>
  </sheetData>
  <mergeCells count="23">
    <mergeCell ref="A5:F5"/>
    <mergeCell ref="A4:F4"/>
    <mergeCell ref="A7:F7"/>
    <mergeCell ref="A9:F9"/>
    <mergeCell ref="A11:A13"/>
    <mergeCell ref="C11:C13"/>
    <mergeCell ref="D11:D13"/>
    <mergeCell ref="A6:F6"/>
    <mergeCell ref="E11:E13"/>
    <mergeCell ref="F11:F13"/>
    <mergeCell ref="B11:B13"/>
    <mergeCell ref="F21:F22"/>
    <mergeCell ref="A21:A22"/>
    <mergeCell ref="A28:A29"/>
    <mergeCell ref="B28:B29"/>
    <mergeCell ref="C28:C29"/>
    <mergeCell ref="D28:D29"/>
    <mergeCell ref="E28:E29"/>
    <mergeCell ref="B21:B22"/>
    <mergeCell ref="C21:C22"/>
    <mergeCell ref="F28:F29"/>
    <mergeCell ref="D21:D22"/>
    <mergeCell ref="E21:E22"/>
  </mergeCells>
  <phoneticPr fontId="0" type="noConversion"/>
  <printOptions horizontalCentered="1"/>
  <pageMargins left="0.82677165354330717" right="0.82677165354330717" top="0.74803149606299213" bottom="0.78740157480314965" header="0" footer="0"/>
  <pageSetup paperSize="9" scale="65" orientation="portrait" r:id="rId1"/>
  <headerFooter alignWithMargins="0">
    <oddHeader>&amp;L&amp;G</oddHead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55"/>
  <sheetViews>
    <sheetView showGridLines="0" view="pageBreakPreview" topLeftCell="A15" zoomScale="85" zoomScaleNormal="84" zoomScaleSheetLayoutView="85" workbookViewId="0">
      <selection activeCell="E41" sqref="E41:F41"/>
    </sheetView>
  </sheetViews>
  <sheetFormatPr baseColWidth="10" defaultRowHeight="15"/>
  <cols>
    <col min="1" max="1" width="4.42578125" style="170" bestFit="1" customWidth="1"/>
    <col min="2" max="2" width="47.7109375" style="170" customWidth="1"/>
    <col min="3" max="3" width="17.140625" style="170" customWidth="1"/>
    <col min="4" max="4" width="20.28515625" style="170" customWidth="1"/>
    <col min="5" max="5" width="17.42578125" style="170" customWidth="1"/>
    <col min="6" max="6" width="18.5703125" style="170" customWidth="1"/>
    <col min="7" max="7" width="18.28515625" style="170" bestFit="1" customWidth="1"/>
    <col min="8" max="8" width="20.42578125" style="170" bestFit="1" customWidth="1"/>
    <col min="9" max="9" width="18.5703125" style="170" bestFit="1" customWidth="1"/>
    <col min="10" max="10" width="11.42578125" style="170"/>
    <col min="11" max="11" width="15.5703125" style="170" bestFit="1" customWidth="1"/>
    <col min="12" max="16384" width="11.42578125" style="170"/>
  </cols>
  <sheetData>
    <row r="1" spans="1:10" ht="61.5" customHeight="1"/>
    <row r="2" spans="1:10" ht="15.75">
      <c r="A2" s="897" t="s">
        <v>46</v>
      </c>
      <c r="B2" s="897"/>
      <c r="C2" s="897"/>
      <c r="D2" s="897"/>
      <c r="E2" s="897"/>
      <c r="F2" s="897"/>
    </row>
    <row r="3" spans="1:10" ht="16.5">
      <c r="A3" s="171"/>
      <c r="B3" s="171"/>
      <c r="C3" s="171"/>
      <c r="D3" s="171"/>
      <c r="E3" s="171"/>
      <c r="F3" s="171"/>
    </row>
    <row r="4" spans="1:10" ht="23.25">
      <c r="A4" s="171"/>
      <c r="B4" s="898" t="s">
        <v>317</v>
      </c>
      <c r="C4" s="898"/>
      <c r="D4" s="898"/>
      <c r="E4" s="898"/>
      <c r="F4" s="898"/>
    </row>
    <row r="5" spans="1:10" s="173" customFormat="1" ht="18">
      <c r="A5" s="899" t="s">
        <v>122</v>
      </c>
      <c r="B5" s="899"/>
      <c r="C5" s="899"/>
      <c r="D5" s="899"/>
      <c r="E5" s="899"/>
      <c r="F5" s="899"/>
      <c r="G5" s="172"/>
    </row>
    <row r="6" spans="1:10" s="173" customFormat="1" ht="22.5" customHeight="1">
      <c r="A6" s="174"/>
      <c r="B6" s="900" t="s">
        <v>352</v>
      </c>
      <c r="C6" s="900"/>
      <c r="D6" s="900"/>
      <c r="E6" s="900"/>
      <c r="F6" s="900"/>
      <c r="G6" s="175"/>
    </row>
    <row r="7" spans="1:10" s="177" customFormat="1" ht="15.75">
      <c r="A7" s="901" t="s">
        <v>130</v>
      </c>
      <c r="B7" s="901"/>
      <c r="C7" s="901"/>
      <c r="D7" s="901"/>
      <c r="E7" s="901"/>
      <c r="F7" s="901"/>
      <c r="G7" s="176"/>
    </row>
    <row r="8" spans="1:10" s="173" customFormat="1" ht="15.75">
      <c r="G8" s="172"/>
    </row>
    <row r="9" spans="1:10" s="173" customFormat="1" ht="20.25">
      <c r="A9" s="905" t="s">
        <v>221</v>
      </c>
      <c r="B9" s="905"/>
      <c r="C9" s="905"/>
      <c r="D9" s="905"/>
      <c r="E9" s="905"/>
      <c r="F9" s="905"/>
      <c r="G9" s="172"/>
    </row>
    <row r="10" spans="1:10" s="173" customFormat="1" ht="15.75">
      <c r="A10" s="178"/>
      <c r="B10" s="178"/>
      <c r="C10" s="178"/>
      <c r="D10" s="178"/>
      <c r="E10" s="178"/>
    </row>
    <row r="11" spans="1:10" s="173" customFormat="1" ht="9" customHeight="1">
      <c r="A11" s="179"/>
      <c r="B11" s="179"/>
      <c r="C11" s="179"/>
      <c r="D11" s="179"/>
      <c r="E11" s="179"/>
      <c r="F11" s="180"/>
    </row>
    <row r="12" spans="1:10" s="181" customFormat="1" ht="12.75" customHeight="1">
      <c r="A12" s="906" t="s">
        <v>44</v>
      </c>
      <c r="B12" s="907"/>
      <c r="C12" s="906" t="s">
        <v>353</v>
      </c>
      <c r="D12" s="910"/>
      <c r="E12" s="913" t="s">
        <v>354</v>
      </c>
      <c r="F12" s="913"/>
      <c r="G12" s="460"/>
      <c r="H12" s="460"/>
      <c r="I12" s="460"/>
      <c r="J12" s="460"/>
    </row>
    <row r="13" spans="1:10" s="181" customFormat="1" ht="12" customHeight="1">
      <c r="A13" s="908"/>
      <c r="B13" s="909"/>
      <c r="C13" s="911"/>
      <c r="D13" s="912"/>
      <c r="E13" s="913"/>
      <c r="F13" s="913"/>
      <c r="G13" s="460"/>
      <c r="H13" s="460"/>
      <c r="I13" s="460"/>
      <c r="J13" s="460"/>
    </row>
    <row r="14" spans="1:10">
      <c r="A14" s="182" t="s">
        <v>222</v>
      </c>
      <c r="B14" s="183" t="s">
        <v>223</v>
      </c>
      <c r="C14" s="184"/>
      <c r="D14" s="184"/>
      <c r="E14" s="333"/>
      <c r="F14" s="333"/>
      <c r="G14" s="455"/>
      <c r="H14" s="455"/>
      <c r="I14" s="455"/>
      <c r="J14" s="455"/>
    </row>
    <row r="15" spans="1:10" s="186" customFormat="1" ht="12.75">
      <c r="A15" s="182"/>
      <c r="B15" s="183" t="s">
        <v>224</v>
      </c>
      <c r="C15" s="185"/>
      <c r="D15" s="185"/>
      <c r="E15" s="362"/>
      <c r="F15" s="362"/>
      <c r="G15" s="454"/>
      <c r="H15" s="454"/>
      <c r="I15" s="454"/>
      <c r="J15" s="454"/>
    </row>
    <row r="16" spans="1:10" ht="15" customHeight="1">
      <c r="A16" s="187"/>
      <c r="B16" s="188" t="s">
        <v>225</v>
      </c>
      <c r="C16" s="332"/>
      <c r="D16" s="189">
        <f>+C17+C18</f>
        <v>14879190477</v>
      </c>
      <c r="E16" s="332"/>
      <c r="F16" s="193">
        <f>+E17+E18</f>
        <v>8151778256</v>
      </c>
      <c r="G16" s="455"/>
      <c r="H16" s="456"/>
      <c r="I16" s="455"/>
      <c r="J16" s="455"/>
    </row>
    <row r="17" spans="1:11" ht="15" customHeight="1">
      <c r="A17" s="187"/>
      <c r="B17" s="188" t="s">
        <v>226</v>
      </c>
      <c r="C17" s="333">
        <v>11998568175</v>
      </c>
      <c r="D17" s="191"/>
      <c r="E17" s="333">
        <v>8133915461</v>
      </c>
      <c r="F17" s="333"/>
      <c r="G17" s="455"/>
      <c r="H17" s="456"/>
      <c r="I17" s="457"/>
      <c r="J17" s="455"/>
    </row>
    <row r="18" spans="1:11">
      <c r="A18" s="187"/>
      <c r="B18" s="188" t="s">
        <v>269</v>
      </c>
      <c r="C18" s="333">
        <v>2880622302</v>
      </c>
      <c r="D18" s="191"/>
      <c r="E18" s="333">
        <v>17862795</v>
      </c>
      <c r="F18" s="333"/>
      <c r="G18" s="455"/>
      <c r="H18" s="456"/>
      <c r="I18" s="455"/>
      <c r="J18" s="455"/>
    </row>
    <row r="19" spans="1:11">
      <c r="A19" s="187"/>
      <c r="B19" s="188"/>
      <c r="C19" s="333"/>
      <c r="D19" s="191"/>
      <c r="E19" s="333"/>
      <c r="F19" s="333"/>
      <c r="G19" s="455"/>
      <c r="H19" s="456"/>
      <c r="I19" s="455"/>
      <c r="J19" s="455"/>
    </row>
    <row r="20" spans="1:11" ht="15" customHeight="1">
      <c r="A20" s="187"/>
      <c r="B20" s="188" t="s">
        <v>227</v>
      </c>
      <c r="C20" s="333"/>
      <c r="D20" s="189">
        <f>+C21</f>
        <v>21494299455</v>
      </c>
      <c r="E20" s="333"/>
      <c r="F20" s="193">
        <f>+E21</f>
        <v>19043130862</v>
      </c>
      <c r="G20" s="455"/>
      <c r="H20" s="456"/>
      <c r="I20" s="455"/>
      <c r="J20" s="455"/>
    </row>
    <row r="21" spans="1:11" ht="15" customHeight="1">
      <c r="A21" s="187"/>
      <c r="B21" s="188" t="s">
        <v>228</v>
      </c>
      <c r="C21" s="193">
        <v>21494299455</v>
      </c>
      <c r="D21" s="191"/>
      <c r="E21" s="193">
        <f>20042136883-999006021</f>
        <v>19043130862</v>
      </c>
      <c r="F21" s="333"/>
      <c r="G21" s="455"/>
      <c r="H21" s="456"/>
      <c r="I21" s="455"/>
      <c r="J21" s="455"/>
    </row>
    <row r="22" spans="1:11" ht="15" customHeight="1">
      <c r="A22" s="187"/>
      <c r="B22" s="188"/>
      <c r="C22" s="333"/>
      <c r="D22" s="191"/>
      <c r="E22" s="333"/>
      <c r="F22" s="333"/>
      <c r="G22" s="455"/>
      <c r="H22" s="456"/>
      <c r="I22" s="455"/>
      <c r="J22" s="455"/>
    </row>
    <row r="23" spans="1:11" ht="15" customHeight="1">
      <c r="A23" s="187"/>
      <c r="B23" s="188"/>
      <c r="C23" s="333"/>
      <c r="D23" s="191"/>
      <c r="E23" s="333"/>
      <c r="F23" s="333"/>
      <c r="G23" s="455"/>
      <c r="H23" s="456"/>
      <c r="I23" s="455"/>
      <c r="J23" s="455"/>
      <c r="K23" s="192"/>
    </row>
    <row r="24" spans="1:11" ht="15" customHeight="1">
      <c r="A24" s="187"/>
      <c r="B24" s="188" t="s">
        <v>270</v>
      </c>
      <c r="C24" s="333">
        <v>370541</v>
      </c>
      <c r="D24" s="191">
        <f>+C24</f>
        <v>370541</v>
      </c>
      <c r="E24" s="333"/>
      <c r="F24" s="333">
        <v>0</v>
      </c>
      <c r="G24" s="455"/>
      <c r="H24" s="456"/>
      <c r="I24" s="455"/>
      <c r="J24" s="455"/>
      <c r="K24" s="192"/>
    </row>
    <row r="25" spans="1:11" ht="15" customHeight="1">
      <c r="A25" s="187"/>
      <c r="B25" s="188" t="s">
        <v>271</v>
      </c>
      <c r="C25" s="333">
        <v>808688460</v>
      </c>
      <c r="D25" s="191">
        <f>+C25</f>
        <v>808688460</v>
      </c>
      <c r="E25" s="570">
        <v>619098340</v>
      </c>
      <c r="F25" s="630">
        <f>+E25</f>
        <v>619098340</v>
      </c>
      <c r="G25" s="455"/>
      <c r="H25" s="456"/>
      <c r="I25" s="455"/>
      <c r="J25" s="455"/>
      <c r="K25" s="192"/>
    </row>
    <row r="26" spans="1:11">
      <c r="A26" s="187"/>
      <c r="B26" s="188" t="s">
        <v>272</v>
      </c>
      <c r="C26" s="193">
        <v>229093</v>
      </c>
      <c r="D26" s="191">
        <f>+C26</f>
        <v>229093</v>
      </c>
      <c r="E26" s="333"/>
      <c r="F26" s="333">
        <v>0</v>
      </c>
      <c r="G26" s="455"/>
      <c r="H26" s="456"/>
      <c r="I26" s="455"/>
      <c r="J26" s="455"/>
    </row>
    <row r="27" spans="1:11">
      <c r="A27" s="187"/>
      <c r="B27" s="188"/>
      <c r="C27" s="333"/>
      <c r="D27" s="191"/>
      <c r="E27" s="333"/>
      <c r="F27" s="333"/>
      <c r="G27" s="455"/>
      <c r="H27" s="456"/>
      <c r="I27" s="455"/>
      <c r="J27" s="455"/>
    </row>
    <row r="28" spans="1:11" ht="15" customHeight="1">
      <c r="A28" s="187"/>
      <c r="B28" s="188" t="s">
        <v>273</v>
      </c>
      <c r="C28" s="333"/>
      <c r="D28" s="193">
        <f>+C29+C30</f>
        <v>16866341197</v>
      </c>
      <c r="E28" s="333"/>
      <c r="F28" s="193">
        <f>+E29+E30</f>
        <v>14879190477</v>
      </c>
      <c r="G28" s="461"/>
      <c r="H28" s="456"/>
      <c r="I28" s="455"/>
      <c r="J28" s="455"/>
    </row>
    <row r="29" spans="1:11" ht="15" customHeight="1">
      <c r="A29" s="187"/>
      <c r="B29" s="194" t="s">
        <v>226</v>
      </c>
      <c r="C29" s="333">
        <v>14485087268</v>
      </c>
      <c r="D29" s="191"/>
      <c r="E29" s="333">
        <v>11998568175</v>
      </c>
      <c r="F29" s="333"/>
      <c r="G29" s="455"/>
      <c r="H29" s="456"/>
      <c r="I29" s="455"/>
      <c r="J29" s="455"/>
    </row>
    <row r="30" spans="1:11" ht="15" customHeight="1">
      <c r="A30" s="187"/>
      <c r="B30" s="194" t="s">
        <v>229</v>
      </c>
      <c r="C30" s="193">
        <v>2381253929</v>
      </c>
      <c r="D30" s="458"/>
      <c r="E30" s="193">
        <v>2880622302</v>
      </c>
      <c r="F30" s="459"/>
      <c r="G30" s="461"/>
      <c r="H30" s="456"/>
      <c r="I30" s="455"/>
      <c r="J30" s="455"/>
    </row>
    <row r="31" spans="1:11" ht="15" customHeight="1">
      <c r="A31" s="187"/>
      <c r="B31" s="194"/>
      <c r="C31" s="333"/>
      <c r="D31" s="191"/>
      <c r="E31" s="333"/>
      <c r="F31" s="333"/>
      <c r="H31" s="190"/>
    </row>
    <row r="32" spans="1:11" s="186" customFormat="1" ht="15" customHeight="1" thickBot="1">
      <c r="A32" s="182"/>
      <c r="B32" s="183" t="s">
        <v>233</v>
      </c>
      <c r="C32" s="185"/>
      <c r="D32" s="363">
        <v>18698318827</v>
      </c>
      <c r="E32" s="362"/>
      <c r="F32" s="363">
        <v>11696620301</v>
      </c>
      <c r="G32" s="569"/>
      <c r="H32" s="196"/>
    </row>
    <row r="33" spans="1:11" ht="15" customHeight="1">
      <c r="A33" s="187"/>
      <c r="B33" s="188"/>
      <c r="C33" s="191"/>
      <c r="D33" s="191"/>
      <c r="E33" s="191"/>
      <c r="F33" s="191"/>
      <c r="G33" s="195"/>
      <c r="H33" s="190"/>
    </row>
    <row r="34" spans="1:11" ht="15" customHeight="1">
      <c r="A34" s="182" t="s">
        <v>230</v>
      </c>
      <c r="B34" s="183" t="s">
        <v>231</v>
      </c>
      <c r="C34" s="191"/>
      <c r="D34" s="191"/>
      <c r="E34" s="191"/>
      <c r="F34" s="191"/>
      <c r="G34" s="195"/>
      <c r="H34" s="190"/>
      <c r="I34" s="197"/>
    </row>
    <row r="35" spans="1:11" s="186" customFormat="1" ht="15" customHeight="1">
      <c r="A35" s="182"/>
      <c r="B35" s="183" t="s">
        <v>223</v>
      </c>
      <c r="C35" s="185"/>
      <c r="D35" s="334">
        <f>+D32</f>
        <v>18698318827</v>
      </c>
      <c r="E35" s="335"/>
      <c r="F35" s="334">
        <f>+F32</f>
        <v>11696620301</v>
      </c>
      <c r="H35" s="196"/>
      <c r="I35" s="197"/>
    </row>
    <row r="36" spans="1:11" s="186" customFormat="1" ht="15" customHeight="1">
      <c r="A36" s="198"/>
      <c r="B36" s="199"/>
      <c r="C36" s="200"/>
      <c r="D36" s="185"/>
      <c r="E36" s="185"/>
      <c r="F36" s="185"/>
      <c r="G36" s="201"/>
      <c r="H36" s="202"/>
      <c r="I36" s="197"/>
    </row>
    <row r="37" spans="1:11" s="204" customFormat="1" ht="15" customHeight="1">
      <c r="A37" s="914" t="s">
        <v>232</v>
      </c>
      <c r="B37" s="914"/>
      <c r="C37" s="914"/>
      <c r="D37" s="914"/>
      <c r="E37" s="914"/>
      <c r="F37" s="914"/>
      <c r="G37" s="203"/>
      <c r="H37" s="190"/>
      <c r="I37" s="192"/>
      <c r="J37" s="203"/>
      <c r="K37" s="203"/>
    </row>
    <row r="38" spans="1:11" ht="15" customHeight="1">
      <c r="A38" s="205"/>
      <c r="D38" s="316"/>
      <c r="E38" s="316"/>
      <c r="F38" s="331"/>
      <c r="G38" s="207"/>
      <c r="H38" s="190"/>
      <c r="I38" s="192"/>
    </row>
    <row r="39" spans="1:11" ht="15" customHeight="1">
      <c r="A39" s="205"/>
      <c r="D39" s="316"/>
      <c r="E39" s="316"/>
      <c r="F39" s="331"/>
      <c r="G39" s="207"/>
      <c r="H39" s="190"/>
      <c r="I39" s="192"/>
    </row>
    <row r="40" spans="1:11" ht="15" customHeight="1">
      <c r="A40" s="205"/>
      <c r="D40" s="316"/>
      <c r="E40" s="316"/>
      <c r="F40" s="331"/>
      <c r="G40" s="207"/>
      <c r="H40" s="190"/>
      <c r="I40" s="192"/>
    </row>
    <row r="41" spans="1:11">
      <c r="A41" s="208"/>
      <c r="B41" s="205"/>
      <c r="C41" s="208"/>
      <c r="D41" s="209"/>
      <c r="E41" s="902"/>
      <c r="F41" s="903"/>
      <c r="G41" s="205"/>
      <c r="H41" s="212"/>
      <c r="I41" s="197"/>
      <c r="J41" s="208"/>
    </row>
    <row r="42" spans="1:11">
      <c r="A42" s="208"/>
      <c r="B42" s="205"/>
      <c r="C42" s="208"/>
      <c r="D42" s="209"/>
      <c r="E42" s="474"/>
      <c r="F42" s="475"/>
      <c r="G42" s="205"/>
      <c r="H42" s="212"/>
      <c r="I42" s="197"/>
      <c r="J42" s="208"/>
    </row>
    <row r="43" spans="1:11">
      <c r="A43" s="208"/>
      <c r="B43" s="205"/>
      <c r="C43" s="208"/>
      <c r="D43" s="209"/>
      <c r="E43" s="474"/>
      <c r="F43" s="475"/>
      <c r="G43" s="205"/>
      <c r="H43" s="212"/>
      <c r="I43" s="197"/>
      <c r="J43" s="208"/>
    </row>
    <row r="44" spans="1:11">
      <c r="A44" s="208"/>
      <c r="B44" s="205"/>
      <c r="C44" s="208"/>
      <c r="D44" s="209"/>
      <c r="E44" s="474"/>
      <c r="F44" s="475"/>
      <c r="G44" s="205"/>
      <c r="H44" s="212"/>
      <c r="I44" s="197"/>
      <c r="J44" s="208"/>
    </row>
    <row r="45" spans="1:11">
      <c r="A45" s="208"/>
      <c r="B45" s="205"/>
      <c r="C45" s="208"/>
      <c r="D45" s="209"/>
      <c r="E45" s="474"/>
      <c r="F45" s="475"/>
      <c r="G45" s="205"/>
      <c r="H45" s="212"/>
      <c r="I45" s="197"/>
      <c r="J45" s="208"/>
    </row>
    <row r="46" spans="1:11" s="482" customFormat="1" ht="15" customHeight="1">
      <c r="B46" s="476"/>
      <c r="C46" s="915"/>
      <c r="D46" s="915"/>
      <c r="E46" s="478"/>
    </row>
    <row r="47" spans="1:11">
      <c r="A47" s="208"/>
      <c r="B47" s="205"/>
      <c r="C47" s="208"/>
      <c r="D47" s="209"/>
      <c r="E47" s="210"/>
      <c r="F47" s="211"/>
      <c r="G47" s="205"/>
      <c r="H47" s="205"/>
      <c r="I47" s="208"/>
      <c r="J47" s="208"/>
    </row>
    <row r="48" spans="1:11">
      <c r="A48" s="208"/>
      <c r="B48" s="205"/>
      <c r="C48" s="208"/>
      <c r="D48" s="209"/>
      <c r="E48" s="904"/>
      <c r="F48" s="904"/>
      <c r="G48" s="205"/>
      <c r="H48" s="197"/>
      <c r="I48" s="208"/>
      <c r="J48" s="208"/>
    </row>
    <row r="49" spans="1:10">
      <c r="A49" s="208"/>
      <c r="B49" s="205"/>
      <c r="C49" s="208"/>
      <c r="D49" s="209"/>
      <c r="E49" s="206"/>
      <c r="F49" s="213"/>
      <c r="G49" s="205"/>
      <c r="H49" s="205"/>
      <c r="I49" s="208"/>
      <c r="J49" s="208"/>
    </row>
    <row r="50" spans="1:10" ht="15.75">
      <c r="A50" s="214"/>
      <c r="B50" s="205"/>
      <c r="C50" s="205"/>
      <c r="D50" s="336"/>
      <c r="E50" s="205"/>
      <c r="F50" s="206"/>
      <c r="G50" s="205"/>
      <c r="H50" s="205"/>
      <c r="I50" s="208"/>
    </row>
    <row r="51" spans="1:10">
      <c r="A51" s="215"/>
      <c r="B51" s="205"/>
      <c r="C51" s="216"/>
      <c r="D51" s="337"/>
      <c r="E51" s="205"/>
      <c r="F51" s="209"/>
      <c r="G51" s="205"/>
      <c r="J51" s="208"/>
    </row>
    <row r="52" spans="1:10">
      <c r="A52" s="217"/>
      <c r="B52" s="205"/>
      <c r="C52" s="218"/>
      <c r="D52" s="338"/>
      <c r="E52" s="205"/>
      <c r="F52" s="219"/>
      <c r="G52" s="205"/>
      <c r="H52" s="205"/>
      <c r="I52" s="208"/>
      <c r="J52" s="208"/>
    </row>
    <row r="53" spans="1:10">
      <c r="A53" s="220"/>
      <c r="B53" s="205"/>
      <c r="C53" s="221"/>
      <c r="D53" s="221"/>
      <c r="E53" s="206"/>
      <c r="F53" s="219"/>
      <c r="G53" s="205"/>
      <c r="H53" s="205"/>
      <c r="I53" s="208"/>
      <c r="J53" s="208"/>
    </row>
    <row r="54" spans="1:10">
      <c r="A54" s="222"/>
      <c r="B54" s="223"/>
      <c r="C54" s="208"/>
      <c r="D54" s="208"/>
      <c r="E54" s="206"/>
      <c r="F54" s="224"/>
      <c r="G54" s="223"/>
      <c r="H54" s="205"/>
      <c r="I54" s="208"/>
      <c r="J54" s="208"/>
    </row>
    <row r="55" spans="1:10">
      <c r="D55" s="339"/>
      <c r="H55" s="208"/>
      <c r="I55" s="208"/>
    </row>
  </sheetData>
  <mergeCells count="13">
    <mergeCell ref="E41:F41"/>
    <mergeCell ref="E48:F48"/>
    <mergeCell ref="A9:F9"/>
    <mergeCell ref="A12:B13"/>
    <mergeCell ref="C12:D13"/>
    <mergeCell ref="E12:F13"/>
    <mergeCell ref="A37:F37"/>
    <mergeCell ref="C46:D46"/>
    <mergeCell ref="A2:F2"/>
    <mergeCell ref="B4:F4"/>
    <mergeCell ref="A5:F5"/>
    <mergeCell ref="B6:F6"/>
    <mergeCell ref="A7:F7"/>
  </mergeCells>
  <pageMargins left="0.70866141732283472" right="0.70866141732283472" top="0.74803149606299213" bottom="0.74803149606299213" header="0.31496062992125984" footer="0.31496062992125984"/>
  <pageSetup paperSize="9" scale="65" orientation="portrait" r:id="rId1"/>
  <headerFooter>
    <oddHeader>&amp;L&amp;G</oddHeader>
  </headerFooter>
  <colBreaks count="1" manualBreakCount="1">
    <brk id="6" max="1048575" man="1"/>
  </colBreaks>
  <drawing r:id="rId2"/>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56"/>
  <sheetViews>
    <sheetView showGridLines="0" view="pageBreakPreview" topLeftCell="A28" zoomScale="85" zoomScaleNormal="80" zoomScaleSheetLayoutView="85" workbookViewId="0">
      <selection activeCell="D47" sqref="D47"/>
    </sheetView>
  </sheetViews>
  <sheetFormatPr baseColWidth="10" defaultRowHeight="14.25" customHeight="1"/>
  <cols>
    <col min="1" max="1" width="48.140625" style="86" bestFit="1" customWidth="1"/>
    <col min="2" max="2" width="18" style="86" bestFit="1" customWidth="1"/>
    <col min="3" max="3" width="15" style="86" customWidth="1"/>
    <col min="4" max="4" width="13" style="540" customWidth="1"/>
    <col min="5" max="6" width="20.28515625" style="86" bestFit="1" customWidth="1"/>
    <col min="7" max="7" width="10.42578125" style="225" customWidth="1"/>
    <col min="8" max="8" width="42.85546875" style="86" customWidth="1"/>
    <col min="9" max="9" width="16.7109375" style="226" customWidth="1"/>
    <col min="10" max="10" width="15.140625" style="86" bestFit="1" customWidth="1"/>
    <col min="11" max="16384" width="11.42578125" style="86"/>
  </cols>
  <sheetData>
    <row r="1" spans="1:10" ht="61.5" customHeight="1"/>
    <row r="2" spans="1:10" ht="15.75">
      <c r="F2" s="87" t="s">
        <v>56</v>
      </c>
    </row>
    <row r="3" spans="1:10" ht="23.25">
      <c r="A3" s="849" t="s">
        <v>317</v>
      </c>
      <c r="B3" s="849"/>
      <c r="C3" s="849"/>
      <c r="D3" s="849"/>
      <c r="E3" s="849"/>
      <c r="F3" s="849"/>
    </row>
    <row r="4" spans="1:10" ht="18.75">
      <c r="A4" s="853" t="s">
        <v>346</v>
      </c>
      <c r="B4" s="853"/>
      <c r="C4" s="853"/>
      <c r="D4" s="853"/>
      <c r="E4" s="853"/>
      <c r="F4" s="853"/>
    </row>
    <row r="5" spans="1:10" ht="16.5">
      <c r="A5" s="823" t="str">
        <f>+BG!A8</f>
        <v>Comparativo con el ejercicio al 31/12/2018</v>
      </c>
      <c r="B5" s="855"/>
      <c r="C5" s="855"/>
      <c r="D5" s="855"/>
      <c r="E5" s="855"/>
      <c r="F5" s="855"/>
    </row>
    <row r="6" spans="1:10" ht="15.75">
      <c r="A6" s="854" t="s">
        <v>61</v>
      </c>
      <c r="B6" s="854"/>
      <c r="C6" s="854"/>
      <c r="D6" s="854"/>
      <c r="E6" s="854"/>
      <c r="F6" s="854"/>
    </row>
    <row r="7" spans="1:10" ht="14.25" customHeight="1">
      <c r="A7" s="227"/>
      <c r="B7" s="227"/>
      <c r="C7" s="227"/>
      <c r="D7" s="543"/>
      <c r="E7" s="227"/>
      <c r="F7" s="227"/>
    </row>
    <row r="8" spans="1:10" ht="23.25">
      <c r="A8" s="849" t="s">
        <v>62</v>
      </c>
      <c r="B8" s="849"/>
      <c r="C8" s="849"/>
      <c r="D8" s="849"/>
      <c r="E8" s="849"/>
      <c r="F8" s="849"/>
    </row>
    <row r="9" spans="1:10" ht="14.25" customHeight="1" thickBot="1">
      <c r="A9" s="227"/>
      <c r="B9" s="227"/>
      <c r="C9" s="227"/>
      <c r="D9" s="543"/>
      <c r="E9" s="227"/>
      <c r="F9" s="227"/>
    </row>
    <row r="10" spans="1:10" ht="14.25" customHeight="1">
      <c r="A10" s="885" t="s">
        <v>44</v>
      </c>
      <c r="B10" s="869" t="s">
        <v>48</v>
      </c>
      <c r="C10" s="917"/>
      <c r="D10" s="874" t="s">
        <v>214</v>
      </c>
      <c r="E10" s="869" t="s">
        <v>49</v>
      </c>
      <c r="F10" s="871"/>
      <c r="H10" s="422"/>
      <c r="I10" s="423"/>
    </row>
    <row r="11" spans="1:10" ht="14.25" customHeight="1">
      <c r="A11" s="886"/>
      <c r="B11" s="862" t="s">
        <v>21</v>
      </c>
      <c r="C11" s="862" t="s">
        <v>55</v>
      </c>
      <c r="D11" s="875"/>
      <c r="E11" s="492" t="s">
        <v>47</v>
      </c>
      <c r="F11" s="493" t="s">
        <v>47</v>
      </c>
      <c r="H11" s="422"/>
      <c r="I11" s="423"/>
      <c r="J11" s="226"/>
    </row>
    <row r="12" spans="1:10" ht="14.25" customHeight="1">
      <c r="A12" s="886"/>
      <c r="B12" s="875"/>
      <c r="C12" s="875"/>
      <c r="D12" s="875"/>
      <c r="E12" s="494" t="s">
        <v>2</v>
      </c>
      <c r="F12" s="495" t="s">
        <v>2</v>
      </c>
      <c r="H12" s="422"/>
      <c r="I12" s="423"/>
      <c r="J12" s="226"/>
    </row>
    <row r="13" spans="1:10" ht="14.25" customHeight="1">
      <c r="A13" s="887"/>
      <c r="B13" s="863"/>
      <c r="C13" s="863"/>
      <c r="D13" s="863"/>
      <c r="E13" s="496" t="s">
        <v>45</v>
      </c>
      <c r="F13" s="497" t="s">
        <v>3</v>
      </c>
      <c r="H13" s="452"/>
      <c r="I13" s="453"/>
      <c r="J13" s="226"/>
    </row>
    <row r="14" spans="1:10" ht="14.25" customHeight="1">
      <c r="A14" s="149"/>
      <c r="B14" s="150"/>
      <c r="C14" s="150"/>
      <c r="D14" s="244"/>
      <c r="E14" s="150"/>
      <c r="F14" s="151"/>
      <c r="H14" s="452"/>
      <c r="I14" s="453"/>
      <c r="J14" s="226"/>
    </row>
    <row r="15" spans="1:10" ht="14.25" customHeight="1">
      <c r="A15" s="229" t="s">
        <v>0</v>
      </c>
      <c r="B15" s="168"/>
      <c r="C15" s="168"/>
      <c r="D15" s="233"/>
      <c r="E15" s="168"/>
      <c r="F15" s="169"/>
      <c r="H15" s="422"/>
      <c r="I15" s="423"/>
    </row>
    <row r="16" spans="1:10" ht="14.25" customHeight="1">
      <c r="A16" s="230" t="s">
        <v>50</v>
      </c>
      <c r="B16" s="168"/>
      <c r="C16" s="231"/>
      <c r="D16" s="544"/>
      <c r="E16" s="231"/>
      <c r="F16" s="232"/>
      <c r="H16" s="422"/>
      <c r="I16" s="423"/>
    </row>
    <row r="17" spans="1:10" ht="14.25" customHeight="1">
      <c r="A17" s="160" t="s">
        <v>217</v>
      </c>
      <c r="B17" s="233" t="s">
        <v>69</v>
      </c>
      <c r="C17" s="234">
        <v>2099.4499999999998</v>
      </c>
      <c r="D17" s="545">
        <v>6442.33</v>
      </c>
      <c r="E17" s="235">
        <f>+C17*D17</f>
        <v>13525349.718499999</v>
      </c>
      <c r="F17" s="236">
        <v>16922613</v>
      </c>
      <c r="G17" s="94"/>
      <c r="H17" s="422"/>
      <c r="I17" s="423"/>
    </row>
    <row r="18" spans="1:10" ht="14.25" customHeight="1">
      <c r="A18" s="160" t="s">
        <v>220</v>
      </c>
      <c r="B18" s="233" t="s">
        <v>69</v>
      </c>
      <c r="C18" s="234">
        <v>1.22</v>
      </c>
      <c r="D18" s="545">
        <v>6442.33</v>
      </c>
      <c r="E18" s="235">
        <v>7859.6426000000001</v>
      </c>
      <c r="F18" s="236">
        <v>862546</v>
      </c>
      <c r="G18" s="94"/>
      <c r="H18" s="452"/>
      <c r="I18" s="453"/>
    </row>
    <row r="19" spans="1:10" ht="14.25" customHeight="1">
      <c r="A19" s="160" t="s">
        <v>219</v>
      </c>
      <c r="B19" s="233" t="s">
        <v>69</v>
      </c>
      <c r="C19" s="234">
        <v>0</v>
      </c>
      <c r="D19" s="545">
        <v>6442.33</v>
      </c>
      <c r="E19" s="235">
        <v>0</v>
      </c>
      <c r="F19" s="236">
        <v>365838</v>
      </c>
      <c r="G19" s="94"/>
      <c r="H19" s="422"/>
      <c r="I19" s="423"/>
    </row>
    <row r="20" spans="1:10" ht="14.25" customHeight="1">
      <c r="A20" s="160" t="s">
        <v>218</v>
      </c>
      <c r="B20" s="233" t="s">
        <v>69</v>
      </c>
      <c r="C20" s="234">
        <v>529.82000000000005</v>
      </c>
      <c r="D20" s="545">
        <v>6442.33</v>
      </c>
      <c r="E20" s="235">
        <v>3413275.2806000002</v>
      </c>
      <c r="F20" s="236">
        <v>28369074</v>
      </c>
      <c r="G20" s="237"/>
      <c r="H20" s="422"/>
      <c r="I20" s="423"/>
    </row>
    <row r="21" spans="1:10" ht="14.25" customHeight="1">
      <c r="A21" s="160" t="s">
        <v>215</v>
      </c>
      <c r="B21" s="233" t="s">
        <v>69</v>
      </c>
      <c r="C21" s="234">
        <v>297383.84000000003</v>
      </c>
      <c r="D21" s="545">
        <v>6442.33</v>
      </c>
      <c r="E21" s="235">
        <v>1915844834</v>
      </c>
      <c r="F21" s="236">
        <v>2659816587</v>
      </c>
      <c r="G21" s="94"/>
      <c r="H21" s="422"/>
      <c r="I21" s="423"/>
    </row>
    <row r="22" spans="1:10" ht="14.25" customHeight="1">
      <c r="A22" s="160" t="s">
        <v>215</v>
      </c>
      <c r="B22" s="233" t="s">
        <v>63</v>
      </c>
      <c r="C22" s="234">
        <v>624.47</v>
      </c>
      <c r="D22" s="545">
        <v>7216.7</v>
      </c>
      <c r="E22" s="235">
        <v>4506613</v>
      </c>
      <c r="F22" s="236">
        <v>0</v>
      </c>
      <c r="G22" s="94"/>
      <c r="H22" s="452"/>
      <c r="I22" s="453"/>
    </row>
    <row r="23" spans="1:10" ht="14.25" customHeight="1">
      <c r="A23" s="160"/>
      <c r="B23" s="233"/>
      <c r="C23" s="240"/>
      <c r="D23" s="546"/>
      <c r="E23" s="235"/>
      <c r="F23" s="236"/>
      <c r="H23" s="422"/>
      <c r="I23" s="423"/>
    </row>
    <row r="24" spans="1:10" ht="14.25" customHeight="1">
      <c r="A24" s="162" t="s">
        <v>51</v>
      </c>
      <c r="B24" s="241"/>
      <c r="C24" s="242">
        <f>SUM(C17:C23)</f>
        <v>300638.8</v>
      </c>
      <c r="D24" s="547"/>
      <c r="E24" s="243">
        <f>SUM(E17:E23)</f>
        <v>1937297931.6417</v>
      </c>
      <c r="F24" s="386">
        <v>2706336658</v>
      </c>
      <c r="G24" s="237"/>
      <c r="H24" s="452"/>
      <c r="I24" s="453"/>
    </row>
    <row r="25" spans="1:10" ht="14.25" customHeight="1">
      <c r="A25" s="149"/>
      <c r="B25" s="244"/>
      <c r="C25" s="245"/>
      <c r="D25" s="548"/>
      <c r="E25" s="247"/>
      <c r="F25" s="248"/>
      <c r="H25" s="422"/>
      <c r="I25" s="423"/>
    </row>
    <row r="26" spans="1:10" ht="14.25" customHeight="1">
      <c r="A26" s="230" t="s">
        <v>52</v>
      </c>
      <c r="B26" s="233"/>
      <c r="C26" s="240">
        <v>0</v>
      </c>
      <c r="D26" s="544"/>
      <c r="E26" s="235">
        <v>0</v>
      </c>
      <c r="F26" s="236">
        <v>0</v>
      </c>
      <c r="H26" s="422"/>
      <c r="I26" s="423"/>
    </row>
    <row r="27" spans="1:10" ht="14.25" customHeight="1">
      <c r="A27" s="160"/>
      <c r="B27" s="233"/>
      <c r="C27" s="231"/>
      <c r="D27" s="544"/>
      <c r="E27" s="235"/>
      <c r="F27" s="236"/>
      <c r="H27" s="422"/>
      <c r="I27" s="423"/>
    </row>
    <row r="28" spans="1:10" ht="14.25" customHeight="1">
      <c r="A28" s="162" t="s">
        <v>51</v>
      </c>
      <c r="B28" s="241"/>
      <c r="C28" s="250">
        <v>0</v>
      </c>
      <c r="D28" s="549"/>
      <c r="E28" s="243">
        <v>0</v>
      </c>
      <c r="F28" s="382">
        <v>0</v>
      </c>
      <c r="H28" s="422"/>
      <c r="I28" s="423"/>
    </row>
    <row r="29" spans="1:10" ht="14.25" customHeight="1">
      <c r="A29" s="160"/>
      <c r="B29" s="233"/>
      <c r="C29" s="231"/>
      <c r="D29" s="544"/>
      <c r="E29" s="235"/>
      <c r="F29" s="236"/>
      <c r="G29" s="252"/>
      <c r="H29" s="238"/>
      <c r="I29" s="237"/>
    </row>
    <row r="30" spans="1:10" ht="14.25" customHeight="1">
      <c r="A30" s="253" t="s">
        <v>53</v>
      </c>
      <c r="B30" s="254"/>
      <c r="C30" s="255">
        <f>+C24</f>
        <v>300638.8</v>
      </c>
      <c r="D30" s="550"/>
      <c r="E30" s="256">
        <f>+E24</f>
        <v>1937297931.6417</v>
      </c>
      <c r="F30" s="257">
        <v>2706336658</v>
      </c>
      <c r="H30" s="258"/>
      <c r="I30" s="249"/>
      <c r="J30" s="237"/>
    </row>
    <row r="31" spans="1:10" ht="14.25" customHeight="1">
      <c r="A31" s="149"/>
      <c r="B31" s="244"/>
      <c r="C31" s="246"/>
      <c r="D31" s="548"/>
      <c r="E31" s="246"/>
      <c r="F31" s="259"/>
      <c r="G31" s="252"/>
      <c r="H31" s="249"/>
      <c r="I31" s="237"/>
    </row>
    <row r="32" spans="1:10" ht="14.25" customHeight="1">
      <c r="A32" s="229" t="s">
        <v>1</v>
      </c>
      <c r="B32" s="233"/>
      <c r="C32" s="231"/>
      <c r="D32" s="551"/>
      <c r="E32" s="231"/>
      <c r="F32" s="260"/>
      <c r="G32" s="252"/>
      <c r="H32" s="237"/>
      <c r="I32" s="249"/>
      <c r="J32" s="239"/>
    </row>
    <row r="33" spans="1:10" ht="14.25" customHeight="1">
      <c r="A33" s="160"/>
      <c r="B33" s="233"/>
      <c r="C33" s="231"/>
      <c r="D33" s="544"/>
      <c r="E33" s="231"/>
      <c r="F33" s="260"/>
      <c r="G33" s="252"/>
      <c r="H33" s="261"/>
      <c r="I33" s="261"/>
    </row>
    <row r="34" spans="1:10" ht="14.25" customHeight="1">
      <c r="A34" s="230" t="s">
        <v>54</v>
      </c>
      <c r="B34" s="233"/>
      <c r="C34" s="231"/>
      <c r="D34" s="544"/>
      <c r="E34" s="231"/>
      <c r="F34" s="260"/>
      <c r="G34" s="252"/>
      <c r="H34" s="261"/>
      <c r="I34" s="261"/>
    </row>
    <row r="35" spans="1:10" ht="14.25" customHeight="1">
      <c r="A35" s="160" t="s">
        <v>216</v>
      </c>
      <c r="B35" s="233" t="s">
        <v>69</v>
      </c>
      <c r="C35" s="240">
        <v>582159.84</v>
      </c>
      <c r="D35" s="545">
        <v>6463.95</v>
      </c>
      <c r="E35" s="231">
        <v>3763052098</v>
      </c>
      <c r="F35" s="236">
        <v>3642542680</v>
      </c>
      <c r="G35" s="358"/>
      <c r="H35" s="261"/>
      <c r="I35" s="261"/>
    </row>
    <row r="36" spans="1:10" ht="14.25" customHeight="1">
      <c r="A36" s="160" t="s">
        <v>216</v>
      </c>
      <c r="B36" s="233" t="s">
        <v>63</v>
      </c>
      <c r="C36" s="240">
        <v>115974.26</v>
      </c>
      <c r="D36" s="545">
        <v>7241.56</v>
      </c>
      <c r="E36" s="231">
        <v>839834562</v>
      </c>
      <c r="F36" s="236">
        <v>0</v>
      </c>
      <c r="G36" s="359"/>
      <c r="H36" s="261"/>
      <c r="I36" s="262"/>
    </row>
    <row r="37" spans="1:10" ht="14.25" customHeight="1">
      <c r="A37" s="161"/>
      <c r="B37" s="254"/>
      <c r="C37" s="263"/>
      <c r="D37" s="552"/>
      <c r="E37" s="264"/>
      <c r="F37" s="265"/>
      <c r="G37" s="252"/>
      <c r="H37" s="261"/>
      <c r="I37" s="262"/>
    </row>
    <row r="38" spans="1:10" ht="14.25" customHeight="1">
      <c r="A38" s="253" t="s">
        <v>51</v>
      </c>
      <c r="B38" s="228"/>
      <c r="C38" s="266">
        <f>SUM(C35:C37)</f>
        <v>698134.1</v>
      </c>
      <c r="D38" s="553"/>
      <c r="E38" s="256">
        <f>SUM(E35:E37)</f>
        <v>4602886660</v>
      </c>
      <c r="F38" s="257">
        <v>3642542680</v>
      </c>
      <c r="G38" s="252"/>
      <c r="H38" s="267"/>
      <c r="I38" s="261"/>
    </row>
    <row r="39" spans="1:10" ht="14.25" customHeight="1">
      <c r="A39" s="149"/>
      <c r="B39" s="244"/>
      <c r="C39" s="245"/>
      <c r="D39" s="548"/>
      <c r="E39" s="247"/>
      <c r="F39" s="248"/>
      <c r="G39" s="252"/>
      <c r="H39" s="268"/>
      <c r="I39" s="261"/>
      <c r="J39" s="269"/>
    </row>
    <row r="40" spans="1:10" ht="14.25" customHeight="1">
      <c r="A40" s="230" t="s">
        <v>68</v>
      </c>
      <c r="B40" s="233"/>
      <c r="C40" s="240">
        <v>0</v>
      </c>
      <c r="D40" s="544"/>
      <c r="E40" s="240">
        <v>0</v>
      </c>
      <c r="F40" s="236">
        <v>0</v>
      </c>
      <c r="G40" s="252"/>
      <c r="H40" s="270"/>
      <c r="I40" s="261"/>
    </row>
    <row r="41" spans="1:10" ht="14.25" customHeight="1">
      <c r="A41" s="160"/>
      <c r="B41" s="168"/>
      <c r="C41" s="271"/>
      <c r="D41" s="552"/>
      <c r="E41" s="231"/>
      <c r="F41" s="260"/>
      <c r="G41" s="252"/>
      <c r="H41" s="267"/>
      <c r="I41" s="270"/>
    </row>
    <row r="42" spans="1:10" ht="14.25" customHeight="1">
      <c r="A42" s="162" t="s">
        <v>51</v>
      </c>
      <c r="B42" s="272"/>
      <c r="C42" s="250">
        <v>0</v>
      </c>
      <c r="D42" s="554"/>
      <c r="E42" s="250">
        <v>0</v>
      </c>
      <c r="F42" s="273">
        <v>0</v>
      </c>
      <c r="G42" s="252"/>
      <c r="H42" s="270"/>
      <c r="I42" s="261"/>
    </row>
    <row r="43" spans="1:10" ht="14.25" customHeight="1">
      <c r="A43" s="160"/>
      <c r="B43" s="168"/>
      <c r="C43" s="234"/>
      <c r="D43" s="544"/>
      <c r="E43" s="231"/>
      <c r="F43" s="260"/>
      <c r="G43" s="252"/>
      <c r="H43" s="270"/>
      <c r="I43" s="274"/>
    </row>
    <row r="44" spans="1:10" ht="14.25" customHeight="1" thickBot="1">
      <c r="A44" s="275" t="s">
        <v>53</v>
      </c>
      <c r="B44" s="276"/>
      <c r="C44" s="277">
        <f>+C38</f>
        <v>698134.1</v>
      </c>
      <c r="D44" s="555">
        <v>0</v>
      </c>
      <c r="E44" s="309">
        <f>+E38</f>
        <v>4602886660</v>
      </c>
      <c r="F44" s="387">
        <v>3642542680</v>
      </c>
      <c r="G44" s="252"/>
      <c r="H44" s="270"/>
      <c r="I44" s="261"/>
    </row>
    <row r="45" spans="1:10" ht="14.25" customHeight="1">
      <c r="G45" s="252"/>
      <c r="H45" s="249"/>
      <c r="I45" s="252"/>
    </row>
    <row r="46" spans="1:10" ht="14.25" customHeight="1">
      <c r="D46" s="629"/>
      <c r="G46" s="252"/>
      <c r="H46" s="249"/>
      <c r="I46" s="252"/>
    </row>
    <row r="47" spans="1:10" ht="14.25" customHeight="1">
      <c r="D47" s="629"/>
      <c r="G47" s="252"/>
      <c r="H47" s="249"/>
      <c r="I47" s="252"/>
    </row>
    <row r="48" spans="1:10" ht="14.25" customHeight="1">
      <c r="D48" s="629"/>
      <c r="G48" s="252"/>
      <c r="H48" s="249"/>
      <c r="I48" s="252"/>
    </row>
    <row r="54" spans="1:9" s="111" customFormat="1" ht="14.25" customHeight="1">
      <c r="A54" s="488"/>
      <c r="D54" s="541"/>
      <c r="E54" s="916"/>
      <c r="F54" s="916"/>
      <c r="G54" s="489"/>
      <c r="I54" s="490"/>
    </row>
    <row r="55" spans="1:9" ht="14.25" customHeight="1">
      <c r="B55" s="18"/>
      <c r="C55" s="18"/>
      <c r="D55" s="17"/>
      <c r="E55" s="18"/>
    </row>
    <row r="56" spans="1:9" ht="14.25" customHeight="1">
      <c r="B56" s="18"/>
      <c r="C56" s="18"/>
      <c r="D56" s="539"/>
      <c r="E56" s="18"/>
    </row>
  </sheetData>
  <mergeCells count="12">
    <mergeCell ref="E54:F54"/>
    <mergeCell ref="A3:F3"/>
    <mergeCell ref="A4:F4"/>
    <mergeCell ref="B10:C10"/>
    <mergeCell ref="E10:F10"/>
    <mergeCell ref="A5:F5"/>
    <mergeCell ref="A6:F6"/>
    <mergeCell ref="A8:F8"/>
    <mergeCell ref="D10:D13"/>
    <mergeCell ref="A10:A13"/>
    <mergeCell ref="B11:B13"/>
    <mergeCell ref="C11:C13"/>
  </mergeCells>
  <phoneticPr fontId="0" type="noConversion"/>
  <printOptions horizontalCentered="1"/>
  <pageMargins left="0.70866141732283472" right="0.70866141732283472" top="0.74803149606299213" bottom="0.74803149606299213" header="0.31496062992125984" footer="0.31496062992125984"/>
  <pageSetup paperSize="9" scale="65" orientation="portrait" r:id="rId1"/>
  <headerFooter alignWithMargins="0">
    <oddHeader>&amp;L&amp;G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41"/>
  <sheetViews>
    <sheetView showGridLines="0" view="pageBreakPreview" topLeftCell="E10" zoomScale="70" zoomScaleNormal="70" zoomScaleSheetLayoutView="70" workbookViewId="0">
      <selection activeCell="O28" sqref="O28"/>
    </sheetView>
  </sheetViews>
  <sheetFormatPr baseColWidth="10" defaultRowHeight="15"/>
  <cols>
    <col min="1" max="1" width="46" style="278" customWidth="1"/>
    <col min="2" max="2" width="17.42578125" style="278" customWidth="1"/>
    <col min="3" max="3" width="18.140625" style="278" customWidth="1"/>
    <col min="4" max="4" width="14.85546875" style="278" customWidth="1"/>
    <col min="5" max="5" width="14.42578125" style="278" customWidth="1"/>
    <col min="6" max="7" width="14.140625" style="278" hidden="1" customWidth="1"/>
    <col min="8" max="8" width="17.42578125" style="278" customWidth="1"/>
    <col min="9" max="9" width="17.140625" style="556" customWidth="1"/>
    <col min="10" max="10" width="17.42578125" style="278" customWidth="1"/>
    <col min="11" max="11" width="17.140625" style="278" customWidth="1"/>
    <col min="12" max="12" width="17.7109375" style="278" customWidth="1"/>
    <col min="13" max="13" width="16.5703125" style="278" customWidth="1"/>
    <col min="14" max="14" width="17.5703125" style="278" customWidth="1"/>
    <col min="15" max="15" width="17.42578125" style="278" customWidth="1"/>
    <col min="16" max="17" width="16.5703125" style="278" customWidth="1"/>
    <col min="18" max="18" width="18.140625" style="278" customWidth="1"/>
    <col min="19" max="19" width="18.28515625" style="278" customWidth="1"/>
    <col min="20" max="20" width="22.42578125" style="278" bestFit="1" customWidth="1"/>
    <col min="21" max="16384" width="11.42578125" style="278"/>
  </cols>
  <sheetData>
    <row r="1" spans="1:20" ht="27" customHeight="1"/>
    <row r="2" spans="1:20" ht="25.5" customHeight="1">
      <c r="S2" s="279" t="s">
        <v>7</v>
      </c>
    </row>
    <row r="3" spans="1:20" ht="16.5">
      <c r="S3" s="280"/>
    </row>
    <row r="4" spans="1:20" ht="23.25">
      <c r="A4" s="918" t="s">
        <v>317</v>
      </c>
      <c r="B4" s="918"/>
      <c r="C4" s="918"/>
      <c r="D4" s="918"/>
      <c r="E4" s="918"/>
      <c r="F4" s="918"/>
      <c r="G4" s="918"/>
      <c r="H4" s="918"/>
      <c r="I4" s="918"/>
      <c r="J4" s="918"/>
      <c r="K4" s="918"/>
      <c r="L4" s="918"/>
      <c r="M4" s="918"/>
      <c r="N4" s="918"/>
      <c r="O4" s="918"/>
      <c r="P4" s="918"/>
      <c r="Q4" s="918"/>
      <c r="R4" s="918"/>
      <c r="S4" s="918"/>
    </row>
    <row r="5" spans="1:20" ht="18.75">
      <c r="A5" s="919" t="s">
        <v>122</v>
      </c>
      <c r="B5" s="919"/>
      <c r="C5" s="919"/>
      <c r="D5" s="919"/>
      <c r="E5" s="919"/>
      <c r="F5" s="919"/>
      <c r="G5" s="919"/>
      <c r="H5" s="919"/>
      <c r="I5" s="919"/>
      <c r="J5" s="919"/>
      <c r="K5" s="919"/>
      <c r="L5" s="919"/>
      <c r="M5" s="919"/>
      <c r="N5" s="919"/>
      <c r="O5" s="919"/>
      <c r="P5" s="919"/>
      <c r="Q5" s="919"/>
      <c r="R5" s="919"/>
      <c r="S5" s="919"/>
    </row>
    <row r="6" spans="1:20" ht="16.5">
      <c r="A6" s="920" t="s">
        <v>352</v>
      </c>
      <c r="B6" s="920"/>
      <c r="C6" s="920"/>
      <c r="D6" s="921"/>
      <c r="E6" s="921"/>
      <c r="F6" s="921"/>
      <c r="G6" s="921"/>
      <c r="H6" s="921"/>
      <c r="I6" s="921"/>
      <c r="J6" s="921"/>
      <c r="K6" s="921"/>
      <c r="L6" s="921"/>
      <c r="M6" s="921"/>
      <c r="N6" s="921"/>
      <c r="O6" s="921"/>
      <c r="P6" s="921"/>
      <c r="Q6" s="921"/>
      <c r="R6" s="921"/>
      <c r="S6" s="921"/>
    </row>
    <row r="7" spans="1:20" ht="16.5">
      <c r="A7" s="921" t="s">
        <v>61</v>
      </c>
      <c r="B7" s="921"/>
      <c r="C7" s="921"/>
      <c r="D7" s="921"/>
      <c r="E7" s="921"/>
      <c r="F7" s="921"/>
      <c r="G7" s="921"/>
      <c r="H7" s="921"/>
      <c r="I7" s="921"/>
      <c r="J7" s="921"/>
      <c r="K7" s="921"/>
      <c r="L7" s="921"/>
      <c r="M7" s="921"/>
      <c r="N7" s="921"/>
      <c r="O7" s="921"/>
      <c r="P7" s="921"/>
      <c r="Q7" s="921"/>
      <c r="R7" s="921"/>
      <c r="S7" s="921"/>
    </row>
    <row r="8" spans="1:20" ht="16.5">
      <c r="A8" s="281"/>
      <c r="B8" s="281"/>
      <c r="C8" s="281"/>
      <c r="D8" s="281"/>
      <c r="E8" s="281"/>
      <c r="F8" s="281"/>
      <c r="G8" s="281"/>
      <c r="H8" s="281"/>
      <c r="I8" s="557"/>
      <c r="J8" s="281"/>
      <c r="K8" s="281"/>
      <c r="L8" s="281"/>
      <c r="M8" s="281"/>
      <c r="N8" s="281"/>
      <c r="O8" s="281"/>
      <c r="P8" s="281"/>
      <c r="Q8" s="281"/>
      <c r="R8" s="281"/>
      <c r="S8" s="281"/>
    </row>
    <row r="9" spans="1:20" ht="23.25">
      <c r="A9" s="918" t="s">
        <v>60</v>
      </c>
      <c r="B9" s="918"/>
      <c r="C9" s="918"/>
      <c r="D9" s="918"/>
      <c r="E9" s="918"/>
      <c r="F9" s="918"/>
      <c r="G9" s="918"/>
      <c r="H9" s="918"/>
      <c r="I9" s="918"/>
      <c r="J9" s="918"/>
      <c r="K9" s="918"/>
      <c r="L9" s="918"/>
      <c r="M9" s="918"/>
      <c r="N9" s="918"/>
      <c r="O9" s="918"/>
      <c r="P9" s="918"/>
      <c r="Q9" s="918"/>
      <c r="R9" s="918"/>
      <c r="S9" s="918"/>
    </row>
    <row r="10" spans="1:20">
      <c r="A10" s="922"/>
      <c r="B10" s="922"/>
      <c r="C10" s="922"/>
      <c r="D10" s="923"/>
      <c r="E10" s="923"/>
      <c r="F10" s="923"/>
      <c r="G10" s="923"/>
      <c r="H10" s="923"/>
      <c r="I10" s="923"/>
      <c r="J10" s="923"/>
      <c r="K10" s="923"/>
      <c r="L10" s="923"/>
      <c r="M10" s="923"/>
      <c r="N10" s="923"/>
      <c r="O10" s="923"/>
      <c r="P10" s="923"/>
      <c r="Q10" s="923"/>
      <c r="R10" s="923"/>
      <c r="S10" s="282"/>
    </row>
    <row r="11" spans="1:20" s="283" customFormat="1" ht="36" customHeight="1">
      <c r="A11" s="928" t="s">
        <v>150</v>
      </c>
      <c r="B11" s="924" t="s">
        <v>330</v>
      </c>
      <c r="C11" s="925"/>
      <c r="D11" s="924" t="s">
        <v>4</v>
      </c>
      <c r="E11" s="925"/>
      <c r="F11" s="924" t="s">
        <v>5</v>
      </c>
      <c r="G11" s="925"/>
      <c r="H11" s="924" t="s">
        <v>204</v>
      </c>
      <c r="I11" s="925"/>
      <c r="J11" s="924" t="s">
        <v>327</v>
      </c>
      <c r="K11" s="925"/>
      <c r="L11" s="924" t="s">
        <v>320</v>
      </c>
      <c r="M11" s="925"/>
      <c r="N11" s="924" t="s">
        <v>321</v>
      </c>
      <c r="O11" s="925"/>
      <c r="P11" s="924" t="s">
        <v>174</v>
      </c>
      <c r="Q11" s="925"/>
      <c r="R11" s="926" t="s">
        <v>322</v>
      </c>
      <c r="S11" s="926" t="s">
        <v>323</v>
      </c>
    </row>
    <row r="12" spans="1:20" s="283" customFormat="1">
      <c r="A12" s="929"/>
      <c r="B12" s="379">
        <v>43830</v>
      </c>
      <c r="C12" s="379">
        <v>43465</v>
      </c>
      <c r="D12" s="379">
        <v>43830</v>
      </c>
      <c r="E12" s="379">
        <v>43465</v>
      </c>
      <c r="F12" s="379">
        <v>43830</v>
      </c>
      <c r="G12" s="379">
        <v>43465</v>
      </c>
      <c r="H12" s="379">
        <v>43830</v>
      </c>
      <c r="I12" s="568">
        <v>43465</v>
      </c>
      <c r="J12" s="379">
        <v>43830</v>
      </c>
      <c r="K12" s="379">
        <v>43465</v>
      </c>
      <c r="L12" s="379">
        <v>43830</v>
      </c>
      <c r="M12" s="379">
        <v>43465</v>
      </c>
      <c r="N12" s="379">
        <v>43830</v>
      </c>
      <c r="O12" s="379">
        <v>43465</v>
      </c>
      <c r="P12" s="379">
        <v>43830</v>
      </c>
      <c r="Q12" s="379">
        <v>43465</v>
      </c>
      <c r="R12" s="927"/>
      <c r="S12" s="927"/>
    </row>
    <row r="13" spans="1:20" s="283" customFormat="1" ht="15.75">
      <c r="A13" s="322" t="s">
        <v>331</v>
      </c>
      <c r="B13" s="419">
        <v>18698318827</v>
      </c>
      <c r="C13" s="562">
        <v>11578641124</v>
      </c>
      <c r="D13" s="562">
        <v>154506085</v>
      </c>
      <c r="E13" s="388">
        <v>117979177</v>
      </c>
      <c r="F13" s="388">
        <v>0</v>
      </c>
      <c r="G13" s="388">
        <v>0</v>
      </c>
      <c r="H13" s="388">
        <v>0</v>
      </c>
      <c r="I13" s="388">
        <v>0</v>
      </c>
      <c r="J13" s="388">
        <v>0</v>
      </c>
      <c r="K13" s="388">
        <v>0</v>
      </c>
      <c r="L13" s="388">
        <v>0</v>
      </c>
      <c r="M13" s="388">
        <v>0</v>
      </c>
      <c r="N13" s="388">
        <v>0</v>
      </c>
      <c r="O13" s="388">
        <v>0</v>
      </c>
      <c r="P13" s="388">
        <v>0</v>
      </c>
      <c r="Q13" s="388">
        <v>0</v>
      </c>
      <c r="R13" s="421">
        <f>+B13+D13</f>
        <v>18852824912</v>
      </c>
      <c r="S13" s="421">
        <f>+C13+E13+G13+I13+K13+M13+O13+Q13</f>
        <v>11696620301</v>
      </c>
    </row>
    <row r="14" spans="1:20" s="284" customFormat="1" ht="30">
      <c r="A14" s="322" t="s">
        <v>313</v>
      </c>
      <c r="B14" s="323">
        <v>0</v>
      </c>
      <c r="C14" s="389"/>
      <c r="D14" s="388">
        <v>0</v>
      </c>
      <c r="E14" s="388">
        <v>0</v>
      </c>
      <c r="F14" s="388">
        <v>0</v>
      </c>
      <c r="G14" s="388">
        <v>0</v>
      </c>
      <c r="H14" s="563">
        <v>758333315</v>
      </c>
      <c r="I14" s="389">
        <v>335946925</v>
      </c>
      <c r="J14" s="388">
        <v>0</v>
      </c>
      <c r="K14" s="388">
        <v>0</v>
      </c>
      <c r="L14" s="388">
        <v>0</v>
      </c>
      <c r="M14" s="388">
        <v>0</v>
      </c>
      <c r="N14" s="388">
        <v>0</v>
      </c>
      <c r="O14" s="388">
        <v>0</v>
      </c>
      <c r="P14" s="388">
        <v>0</v>
      </c>
      <c r="Q14" s="388">
        <v>0</v>
      </c>
      <c r="R14" s="421">
        <f t="shared" ref="R14:R26" si="0">+B14+H14+J14+L14++N14+P14</f>
        <v>758333315</v>
      </c>
      <c r="S14" s="421">
        <f t="shared" ref="S14:S27" si="1">+C14+E14+G14+I14+K14+M14+O14+Q14</f>
        <v>335946925</v>
      </c>
    </row>
    <row r="15" spans="1:20" s="284" customFormat="1" ht="21.75" customHeight="1">
      <c r="A15" s="325" t="s">
        <v>205</v>
      </c>
      <c r="B15" s="324"/>
      <c r="C15" s="388"/>
      <c r="D15" s="389">
        <v>0</v>
      </c>
      <c r="E15" s="389">
        <v>0</v>
      </c>
      <c r="F15" s="389">
        <v>0</v>
      </c>
      <c r="G15" s="389">
        <v>0</v>
      </c>
      <c r="H15" s="389">
        <v>587794361</v>
      </c>
      <c r="I15" s="389">
        <v>636536656</v>
      </c>
      <c r="J15" s="389">
        <v>680144803</v>
      </c>
      <c r="K15" s="389">
        <v>684810764</v>
      </c>
      <c r="L15" s="389">
        <v>0</v>
      </c>
      <c r="M15" s="389">
        <v>0</v>
      </c>
      <c r="N15" s="389">
        <v>0</v>
      </c>
      <c r="O15" s="389">
        <v>0</v>
      </c>
      <c r="P15" s="389">
        <v>0</v>
      </c>
      <c r="Q15" s="389">
        <v>0</v>
      </c>
      <c r="R15" s="421">
        <f t="shared" si="0"/>
        <v>1267939164</v>
      </c>
      <c r="S15" s="421">
        <f t="shared" si="1"/>
        <v>1321347420</v>
      </c>
    </row>
    <row r="16" spans="1:20" s="283" customFormat="1" ht="21.95" customHeight="1">
      <c r="A16" s="325" t="s">
        <v>206</v>
      </c>
      <c r="B16" s="323"/>
      <c r="C16" s="389"/>
      <c r="D16" s="389">
        <v>0</v>
      </c>
      <c r="E16" s="389">
        <v>0</v>
      </c>
      <c r="F16" s="389">
        <v>0</v>
      </c>
      <c r="G16" s="389">
        <v>0</v>
      </c>
      <c r="H16" s="388">
        <v>933117859</v>
      </c>
      <c r="I16" s="389">
        <v>813609806</v>
      </c>
      <c r="J16" s="389">
        <v>2554205158</v>
      </c>
      <c r="K16" s="389">
        <v>2218186579</v>
      </c>
      <c r="L16" s="389">
        <v>0</v>
      </c>
      <c r="M16" s="389">
        <v>0</v>
      </c>
      <c r="N16" s="389">
        <v>0</v>
      </c>
      <c r="O16" s="389">
        <v>0</v>
      </c>
      <c r="P16" s="389">
        <v>0</v>
      </c>
      <c r="Q16" s="389">
        <v>0</v>
      </c>
      <c r="R16" s="421">
        <f t="shared" si="0"/>
        <v>3487323017</v>
      </c>
      <c r="S16" s="421">
        <f t="shared" si="1"/>
        <v>3031796385</v>
      </c>
      <c r="T16" s="103"/>
    </row>
    <row r="17" spans="1:21" s="283" customFormat="1" ht="21.95" customHeight="1">
      <c r="A17" s="325" t="s">
        <v>268</v>
      </c>
      <c r="B17" s="323"/>
      <c r="C17" s="389"/>
      <c r="D17" s="389">
        <v>0</v>
      </c>
      <c r="E17" s="389">
        <v>0</v>
      </c>
      <c r="F17" s="389">
        <v>0</v>
      </c>
      <c r="G17" s="389">
        <v>0</v>
      </c>
      <c r="H17" s="388">
        <v>153964447</v>
      </c>
      <c r="I17" s="389">
        <v>134245617</v>
      </c>
      <c r="J17" s="389">
        <v>421443850</v>
      </c>
      <c r="K17" s="389">
        <v>366000788</v>
      </c>
      <c r="L17" s="389">
        <v>0</v>
      </c>
      <c r="M17" s="389">
        <v>0</v>
      </c>
      <c r="N17" s="389">
        <v>0</v>
      </c>
      <c r="O17" s="389">
        <v>0</v>
      </c>
      <c r="P17" s="389">
        <v>0</v>
      </c>
      <c r="Q17" s="389">
        <v>0</v>
      </c>
      <c r="R17" s="421">
        <f t="shared" si="0"/>
        <v>575408297</v>
      </c>
      <c r="S17" s="421">
        <f t="shared" si="1"/>
        <v>500246405</v>
      </c>
      <c r="T17" s="103"/>
    </row>
    <row r="18" spans="1:21" s="283" customFormat="1" ht="21.95" customHeight="1">
      <c r="A18" s="325" t="s">
        <v>207</v>
      </c>
      <c r="B18" s="323"/>
      <c r="C18" s="389"/>
      <c r="D18" s="389">
        <v>0</v>
      </c>
      <c r="E18" s="389">
        <v>0</v>
      </c>
      <c r="F18" s="389">
        <v>0</v>
      </c>
      <c r="G18" s="389">
        <v>0</v>
      </c>
      <c r="H18" s="389">
        <v>0</v>
      </c>
      <c r="I18" s="389">
        <v>0</v>
      </c>
      <c r="J18" s="389">
        <v>2064971781</v>
      </c>
      <c r="K18" s="389">
        <v>976851160</v>
      </c>
      <c r="L18" s="389">
        <v>0</v>
      </c>
      <c r="M18" s="389">
        <v>0</v>
      </c>
      <c r="N18" s="389">
        <v>0</v>
      </c>
      <c r="O18" s="389">
        <v>0</v>
      </c>
      <c r="P18" s="389">
        <v>0</v>
      </c>
      <c r="Q18" s="389">
        <v>0</v>
      </c>
      <c r="R18" s="421">
        <f t="shared" si="0"/>
        <v>2064971781</v>
      </c>
      <c r="S18" s="421">
        <f t="shared" si="1"/>
        <v>976851160</v>
      </c>
      <c r="T18" s="103"/>
    </row>
    <row r="19" spans="1:21" s="283" customFormat="1" ht="21.95" customHeight="1">
      <c r="A19" s="325" t="s">
        <v>208</v>
      </c>
      <c r="B19" s="323"/>
      <c r="C19" s="389"/>
      <c r="D19" s="389">
        <v>0</v>
      </c>
      <c r="E19" s="389">
        <v>0</v>
      </c>
      <c r="F19" s="389">
        <v>0</v>
      </c>
      <c r="G19" s="389">
        <v>0</v>
      </c>
      <c r="H19" s="389">
        <v>0</v>
      </c>
      <c r="I19" s="389">
        <v>0</v>
      </c>
      <c r="J19" s="389">
        <v>4270736</v>
      </c>
      <c r="K19" s="389">
        <v>22844566</v>
      </c>
      <c r="L19" s="389">
        <v>0</v>
      </c>
      <c r="M19" s="389">
        <v>0</v>
      </c>
      <c r="N19" s="389">
        <v>0</v>
      </c>
      <c r="O19" s="389">
        <v>0</v>
      </c>
      <c r="P19" s="389">
        <v>0</v>
      </c>
      <c r="Q19" s="389">
        <v>0</v>
      </c>
      <c r="R19" s="421">
        <f t="shared" si="0"/>
        <v>4270736</v>
      </c>
      <c r="S19" s="421">
        <f t="shared" si="1"/>
        <v>22844566</v>
      </c>
      <c r="T19" s="103"/>
      <c r="U19" s="285"/>
    </row>
    <row r="20" spans="1:21" s="283" customFormat="1" ht="21.95" customHeight="1">
      <c r="A20" s="325" t="s">
        <v>209</v>
      </c>
      <c r="B20" s="323"/>
      <c r="C20" s="389"/>
      <c r="D20" s="389">
        <v>0</v>
      </c>
      <c r="E20" s="389">
        <v>0</v>
      </c>
      <c r="F20" s="389">
        <v>0</v>
      </c>
      <c r="G20" s="564">
        <v>0</v>
      </c>
      <c r="H20" s="389">
        <v>0</v>
      </c>
      <c r="I20" s="389">
        <v>0</v>
      </c>
      <c r="J20" s="390">
        <v>0</v>
      </c>
      <c r="K20" s="389">
        <v>0</v>
      </c>
      <c r="L20" s="389">
        <v>0</v>
      </c>
      <c r="M20" s="389">
        <v>0</v>
      </c>
      <c r="N20" s="389">
        <v>0</v>
      </c>
      <c r="O20" s="389">
        <v>0</v>
      </c>
      <c r="P20" s="389">
        <v>0</v>
      </c>
      <c r="Q20" s="389">
        <v>0</v>
      </c>
      <c r="R20" s="421">
        <f t="shared" si="0"/>
        <v>0</v>
      </c>
      <c r="S20" s="421">
        <f t="shared" si="1"/>
        <v>0</v>
      </c>
      <c r="T20" s="103"/>
      <c r="U20" s="285"/>
    </row>
    <row r="21" spans="1:21" s="283" customFormat="1" ht="21.95" customHeight="1">
      <c r="A21" s="325" t="s">
        <v>210</v>
      </c>
      <c r="B21" s="323"/>
      <c r="C21" s="389"/>
      <c r="D21" s="389">
        <v>0</v>
      </c>
      <c r="E21" s="389">
        <v>0</v>
      </c>
      <c r="F21" s="389">
        <v>0</v>
      </c>
      <c r="G21" s="389">
        <v>0</v>
      </c>
      <c r="H21" s="389">
        <v>329669874</v>
      </c>
      <c r="I21" s="389">
        <v>336734295</v>
      </c>
      <c r="J21" s="389">
        <v>6542316</v>
      </c>
      <c r="K21" s="389">
        <v>0</v>
      </c>
      <c r="L21" s="389">
        <v>0</v>
      </c>
      <c r="M21" s="389">
        <v>0</v>
      </c>
      <c r="N21" s="389">
        <v>0</v>
      </c>
      <c r="O21" s="389">
        <v>0</v>
      </c>
      <c r="P21" s="389">
        <v>1485404962</v>
      </c>
      <c r="Q21" s="389">
        <v>718479617</v>
      </c>
      <c r="R21" s="421">
        <f>+B21+H21+J21+L21++N21+P21</f>
        <v>1821617152</v>
      </c>
      <c r="S21" s="421">
        <f t="shared" si="1"/>
        <v>1055213912</v>
      </c>
      <c r="T21" s="103"/>
    </row>
    <row r="22" spans="1:21" s="283" customFormat="1" ht="27.75" customHeight="1">
      <c r="A22" s="325" t="s">
        <v>211</v>
      </c>
      <c r="B22" s="323"/>
      <c r="C22" s="389"/>
      <c r="D22" s="389">
        <v>0</v>
      </c>
      <c r="E22" s="389">
        <v>0</v>
      </c>
      <c r="F22" s="389">
        <v>0</v>
      </c>
      <c r="G22" s="389">
        <v>0</v>
      </c>
      <c r="H22" s="389">
        <v>0</v>
      </c>
      <c r="I22" s="389">
        <v>0</v>
      </c>
      <c r="J22" s="389">
        <v>0</v>
      </c>
      <c r="K22" s="389">
        <v>0</v>
      </c>
      <c r="L22" s="389">
        <f>5143635843-370541</f>
        <v>5143265302</v>
      </c>
      <c r="M22" s="389">
        <v>2313688596</v>
      </c>
      <c r="N22" s="389">
        <v>0</v>
      </c>
      <c r="O22" s="389">
        <v>0</v>
      </c>
      <c r="P22" s="389">
        <v>0</v>
      </c>
      <c r="Q22" s="389">
        <v>0</v>
      </c>
      <c r="R22" s="421">
        <f t="shared" si="0"/>
        <v>5143265302</v>
      </c>
      <c r="S22" s="421">
        <f t="shared" si="1"/>
        <v>2313688596</v>
      </c>
      <c r="T22" s="103"/>
    </row>
    <row r="23" spans="1:21" s="283" customFormat="1" ht="21.95" customHeight="1">
      <c r="A23" s="325" t="s">
        <v>253</v>
      </c>
      <c r="B23" s="323"/>
      <c r="C23" s="389"/>
      <c r="D23" s="389">
        <v>0</v>
      </c>
      <c r="E23" s="389">
        <v>0</v>
      </c>
      <c r="F23" s="389">
        <v>0</v>
      </c>
      <c r="G23" s="389">
        <v>0</v>
      </c>
      <c r="H23" s="389">
        <v>0</v>
      </c>
      <c r="I23" s="389">
        <v>0</v>
      </c>
      <c r="J23" s="389">
        <v>0</v>
      </c>
      <c r="K23" s="389">
        <v>0</v>
      </c>
      <c r="L23" s="389">
        <v>0</v>
      </c>
      <c r="M23" s="389">
        <v>0</v>
      </c>
      <c r="N23" s="567">
        <v>3037628338</v>
      </c>
      <c r="O23" s="389">
        <v>2794330965</v>
      </c>
      <c r="P23" s="389">
        <v>0</v>
      </c>
      <c r="Q23" s="389">
        <v>0</v>
      </c>
      <c r="R23" s="421">
        <f t="shared" si="0"/>
        <v>3037628338</v>
      </c>
      <c r="S23" s="421">
        <f t="shared" si="1"/>
        <v>2794330965</v>
      </c>
      <c r="T23" s="103"/>
    </row>
    <row r="24" spans="1:21" s="283" customFormat="1" ht="21.95" customHeight="1">
      <c r="A24" s="325" t="s">
        <v>212</v>
      </c>
      <c r="B24" s="323"/>
      <c r="C24" s="389"/>
      <c r="D24" s="389">
        <v>0</v>
      </c>
      <c r="E24" s="389">
        <v>0</v>
      </c>
      <c r="F24" s="389">
        <v>0</v>
      </c>
      <c r="G24" s="389">
        <v>0</v>
      </c>
      <c r="H24" s="389">
        <v>0</v>
      </c>
      <c r="I24" s="389">
        <v>0</v>
      </c>
      <c r="J24" s="389">
        <v>0</v>
      </c>
      <c r="K24" s="389">
        <v>0</v>
      </c>
      <c r="L24" s="389">
        <v>0</v>
      </c>
      <c r="M24" s="389">
        <v>0</v>
      </c>
      <c r="N24" s="389">
        <v>0</v>
      </c>
      <c r="O24" s="389">
        <v>0</v>
      </c>
      <c r="P24" s="389">
        <v>0</v>
      </c>
      <c r="Q24" s="389">
        <v>0</v>
      </c>
      <c r="R24" s="421">
        <f t="shared" si="0"/>
        <v>0</v>
      </c>
      <c r="S24" s="421">
        <f t="shared" si="1"/>
        <v>0</v>
      </c>
      <c r="T24" s="103"/>
    </row>
    <row r="25" spans="1:21" s="283" customFormat="1" ht="21.95" customHeight="1">
      <c r="A25" s="325" t="s">
        <v>213</v>
      </c>
      <c r="B25" s="323"/>
      <c r="C25" s="389"/>
      <c r="D25" s="565">
        <v>0</v>
      </c>
      <c r="E25" s="389">
        <v>0</v>
      </c>
      <c r="F25" s="389">
        <v>0</v>
      </c>
      <c r="G25" s="389">
        <v>0</v>
      </c>
      <c r="H25" s="389">
        <v>1294609170</v>
      </c>
      <c r="I25" s="389">
        <v>4225276647</v>
      </c>
      <c r="J25" s="389">
        <v>4138362947</v>
      </c>
      <c r="K25" s="389">
        <v>216297538</v>
      </c>
      <c r="L25" s="389">
        <v>0</v>
      </c>
      <c r="M25" s="389">
        <v>0</v>
      </c>
      <c r="N25" s="389">
        <v>0</v>
      </c>
      <c r="O25" s="389">
        <v>0</v>
      </c>
      <c r="P25" s="389">
        <v>0</v>
      </c>
      <c r="Q25" s="389"/>
      <c r="R25" s="421">
        <f>+B25+H25+J25+L25++N25+P25</f>
        <v>5432972117</v>
      </c>
      <c r="S25" s="421">
        <f t="shared" si="1"/>
        <v>4441574185</v>
      </c>
      <c r="T25" s="103"/>
    </row>
    <row r="26" spans="1:21" s="283" customFormat="1" ht="21.95" customHeight="1">
      <c r="A26" s="325" t="s">
        <v>174</v>
      </c>
      <c r="B26" s="326"/>
      <c r="C26" s="389"/>
      <c r="D26" s="389">
        <v>0</v>
      </c>
      <c r="E26" s="389">
        <v>0</v>
      </c>
      <c r="F26" s="389">
        <v>0</v>
      </c>
      <c r="G26" s="389">
        <v>0</v>
      </c>
      <c r="H26" s="389">
        <v>0</v>
      </c>
      <c r="I26" s="389">
        <v>0</v>
      </c>
      <c r="J26" s="389"/>
      <c r="K26" s="389"/>
      <c r="L26" s="389">
        <v>0</v>
      </c>
      <c r="M26" s="389">
        <v>0</v>
      </c>
      <c r="N26" s="389">
        <v>0</v>
      </c>
      <c r="O26" s="389">
        <v>0</v>
      </c>
      <c r="P26" s="389">
        <f>138803+370541</f>
        <v>509344</v>
      </c>
      <c r="Q26" s="389">
        <v>1590000</v>
      </c>
      <c r="R26" s="421">
        <f t="shared" si="0"/>
        <v>509344</v>
      </c>
      <c r="S26" s="421">
        <f t="shared" si="1"/>
        <v>1590000</v>
      </c>
      <c r="T26" s="103"/>
    </row>
    <row r="27" spans="1:21" s="466" customFormat="1" ht="21.95" customHeight="1">
      <c r="A27" s="464" t="s">
        <v>324</v>
      </c>
      <c r="B27" s="251">
        <f>SUM(B13:B26)</f>
        <v>18698318827</v>
      </c>
      <c r="C27" s="389"/>
      <c r="D27" s="566">
        <f>SUM(D13:D26)</f>
        <v>154506085</v>
      </c>
      <c r="E27" s="566">
        <v>0</v>
      </c>
      <c r="F27" s="566">
        <v>0</v>
      </c>
      <c r="G27" s="566">
        <v>0</v>
      </c>
      <c r="H27" s="566">
        <f>SUM(H13:H26)</f>
        <v>4057489026</v>
      </c>
      <c r="I27" s="566"/>
      <c r="J27" s="566">
        <f>SUM(J13:J26)</f>
        <v>9869941591</v>
      </c>
      <c r="K27" s="566"/>
      <c r="L27" s="566">
        <f>SUM(L13:L26)</f>
        <v>5143265302</v>
      </c>
      <c r="M27" s="566">
        <v>0</v>
      </c>
      <c r="N27" s="566">
        <f>SUM(N13:N26)</f>
        <v>3037628338</v>
      </c>
      <c r="O27" s="566">
        <v>0</v>
      </c>
      <c r="P27" s="566">
        <f>SUM(P13:P26)</f>
        <v>1485914306</v>
      </c>
      <c r="Q27" s="566">
        <v>0</v>
      </c>
      <c r="R27" s="566">
        <f>+B27+D27+H27+J27+L27+N27+P27</f>
        <v>42447063475</v>
      </c>
      <c r="S27" s="421">
        <f t="shared" si="1"/>
        <v>0</v>
      </c>
      <c r="T27" s="465"/>
    </row>
    <row r="28" spans="1:21" s="466" customFormat="1" ht="21.75" customHeight="1">
      <c r="A28" s="464" t="s">
        <v>325</v>
      </c>
      <c r="B28" s="251"/>
      <c r="C28" s="566">
        <f>SUM(C13:C27)</f>
        <v>11578641124</v>
      </c>
      <c r="D28" s="566">
        <f t="shared" ref="D28:F28" si="2">SUM(D13:D27)</f>
        <v>309012170</v>
      </c>
      <c r="E28" s="566">
        <f t="shared" si="2"/>
        <v>117979177</v>
      </c>
      <c r="F28" s="566">
        <f t="shared" si="2"/>
        <v>0</v>
      </c>
      <c r="G28" s="566">
        <v>0</v>
      </c>
      <c r="H28" s="566"/>
      <c r="I28" s="566">
        <f>SUM(I13:I27)</f>
        <v>6482349946</v>
      </c>
      <c r="J28" s="566"/>
      <c r="K28" s="566">
        <f>SUM(K13:K27)</f>
        <v>4484991395</v>
      </c>
      <c r="L28" s="566"/>
      <c r="M28" s="566">
        <f>SUM(M13:M27)</f>
        <v>2313688596</v>
      </c>
      <c r="N28" s="566">
        <f t="shared" ref="N28:O28" si="3">SUM(N13:N27)</f>
        <v>6075256676</v>
      </c>
      <c r="O28" s="566">
        <f t="shared" si="3"/>
        <v>2794330965</v>
      </c>
      <c r="P28" s="566"/>
      <c r="Q28" s="566">
        <f>SUM(Q13:Q27)</f>
        <v>720069617</v>
      </c>
      <c r="R28" s="421"/>
      <c r="S28" s="421">
        <f>+C28+I28+K28+M28+O28+Q28+E28</f>
        <v>28492050820</v>
      </c>
      <c r="T28" s="467"/>
    </row>
    <row r="29" spans="1:21" s="286" customFormat="1">
      <c r="B29" s="420"/>
      <c r="C29" s="420"/>
      <c r="I29" s="316"/>
      <c r="R29" s="287"/>
      <c r="S29" s="287"/>
      <c r="T29" s="316"/>
    </row>
    <row r="30" spans="1:21" s="286" customFormat="1">
      <c r="B30" s="420"/>
      <c r="C30" s="420"/>
      <c r="I30" s="316"/>
      <c r="R30" s="287"/>
      <c r="S30" s="287"/>
      <c r="T30" s="316"/>
    </row>
    <row r="31" spans="1:21" s="286" customFormat="1">
      <c r="B31" s="420"/>
      <c r="C31" s="420"/>
      <c r="I31" s="316"/>
      <c r="R31" s="287"/>
      <c r="S31" s="287"/>
      <c r="T31" s="316"/>
    </row>
    <row r="32" spans="1:21" s="286" customFormat="1">
      <c r="B32" s="420"/>
      <c r="C32" s="420"/>
      <c r="I32" s="316"/>
      <c r="R32" s="287"/>
      <c r="S32" s="287"/>
      <c r="T32" s="316"/>
    </row>
    <row r="33" spans="2:20" s="286" customFormat="1">
      <c r="B33" s="420"/>
      <c r="C33" s="420"/>
      <c r="I33" s="558"/>
      <c r="J33" s="316"/>
      <c r="R33" s="287"/>
      <c r="S33" s="287"/>
      <c r="T33" s="316"/>
    </row>
    <row r="34" spans="2:20" s="286" customFormat="1">
      <c r="B34" s="420"/>
      <c r="C34" s="420"/>
      <c r="I34" s="558"/>
      <c r="R34" s="287"/>
      <c r="S34" s="287"/>
      <c r="T34" s="316"/>
    </row>
    <row r="35" spans="2:20" s="286" customFormat="1">
      <c r="B35" s="420"/>
      <c r="C35" s="420"/>
      <c r="I35" s="558"/>
      <c r="R35" s="287"/>
      <c r="S35" s="287"/>
      <c r="T35" s="316"/>
    </row>
    <row r="36" spans="2:20">
      <c r="B36" s="286"/>
      <c r="C36" s="286"/>
      <c r="D36" s="269"/>
      <c r="E36" s="86"/>
      <c r="F36" s="86"/>
      <c r="G36" s="86"/>
      <c r="H36" s="316"/>
      <c r="I36" s="559"/>
      <c r="J36" s="316"/>
      <c r="K36" s="327"/>
      <c r="L36" s="316"/>
      <c r="M36" s="316"/>
      <c r="N36" s="316"/>
      <c r="O36" s="316"/>
      <c r="P36" s="327"/>
      <c r="Q36" s="327"/>
      <c r="R36" s="328"/>
      <c r="S36" s="328"/>
      <c r="T36" s="328"/>
    </row>
    <row r="37" spans="2:20">
      <c r="H37" s="327"/>
      <c r="I37" s="560"/>
      <c r="J37" s="316"/>
      <c r="K37" s="316"/>
      <c r="L37" s="316"/>
      <c r="M37" s="316"/>
      <c r="N37" s="316"/>
      <c r="O37" s="316"/>
      <c r="P37" s="327"/>
      <c r="Q37" s="327"/>
      <c r="R37" s="327"/>
      <c r="S37" s="328"/>
    </row>
    <row r="38" spans="2:20" s="111" customFormat="1" ht="14.25" customHeight="1">
      <c r="C38" s="488"/>
      <c r="E38" s="916"/>
      <c r="F38" s="916"/>
      <c r="G38" s="489"/>
      <c r="I38" s="561"/>
      <c r="P38" s="488"/>
    </row>
    <row r="39" spans="2:20">
      <c r="D39" s="327"/>
      <c r="E39" s="327"/>
      <c r="J39" s="286"/>
      <c r="K39" s="316"/>
      <c r="L39" s="329"/>
      <c r="M39" s="316"/>
      <c r="N39" s="329"/>
      <c r="O39" s="327"/>
      <c r="P39" s="329"/>
      <c r="Q39" s="327"/>
      <c r="R39" s="327"/>
      <c r="S39" s="327"/>
    </row>
    <row r="40" spans="2:20">
      <c r="D40" s="327"/>
      <c r="E40" s="327"/>
      <c r="J40" s="287"/>
      <c r="K40" s="316"/>
      <c r="L40" s="462"/>
      <c r="M40" s="462"/>
      <c r="N40" s="330"/>
      <c r="O40" s="330"/>
      <c r="P40" s="330"/>
      <c r="Q40" s="330"/>
      <c r="R40" s="327"/>
      <c r="S40" s="327"/>
    </row>
    <row r="41" spans="2:20">
      <c r="J41" s="286"/>
      <c r="K41" s="316"/>
      <c r="L41" s="462"/>
      <c r="M41" s="463"/>
      <c r="N41" s="288"/>
      <c r="O41" s="288"/>
      <c r="P41" s="288"/>
      <c r="Q41" s="288"/>
    </row>
  </sheetData>
  <mergeCells count="18">
    <mergeCell ref="E38:F38"/>
    <mergeCell ref="A10:R10"/>
    <mergeCell ref="P11:Q11"/>
    <mergeCell ref="R11:R12"/>
    <mergeCell ref="S11:S12"/>
    <mergeCell ref="H11:I11"/>
    <mergeCell ref="J11:K11"/>
    <mergeCell ref="L11:M11"/>
    <mergeCell ref="N11:O11"/>
    <mergeCell ref="B11:C11"/>
    <mergeCell ref="A11:A12"/>
    <mergeCell ref="F11:G11"/>
    <mergeCell ref="D11:E11"/>
    <mergeCell ref="A4:S4"/>
    <mergeCell ref="A5:S5"/>
    <mergeCell ref="A6:S6"/>
    <mergeCell ref="A7:S7"/>
    <mergeCell ref="A9:S9"/>
  </mergeCells>
  <pageMargins left="0.70866141732283472" right="0.70866141732283472" top="0.74803149606299213" bottom="0.74803149606299213" header="0.31496062992125984" footer="0.31496062992125984"/>
  <pageSetup paperSize="14" scale="47" orientation="landscape" r:id="rId1"/>
  <headerFooter>
    <oddHeader>&amp;L&amp;G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G52"/>
  <sheetViews>
    <sheetView showGridLines="0" view="pageBreakPreview" topLeftCell="A7" zoomScale="85" zoomScaleNormal="70" zoomScaleSheetLayoutView="85" workbookViewId="0">
      <selection activeCell="B17" sqref="B17:C17"/>
    </sheetView>
  </sheetViews>
  <sheetFormatPr baseColWidth="10" defaultRowHeight="15"/>
  <cols>
    <col min="1" max="1" width="3.42578125" style="292" customWidth="1"/>
    <col min="2" max="5" width="21.140625" style="292" customWidth="1"/>
    <col min="6" max="6" width="4.28515625" style="292" customWidth="1"/>
    <col min="7" max="7" width="18.42578125" style="292" customWidth="1"/>
    <col min="8" max="16384" width="11.42578125" style="292"/>
  </cols>
  <sheetData>
    <row r="1" spans="2:7" ht="53.25" customHeight="1"/>
    <row r="2" spans="2:7" ht="15.75">
      <c r="B2" s="289"/>
      <c r="C2" s="289"/>
      <c r="D2" s="290"/>
      <c r="E2" s="291" t="s">
        <v>97</v>
      </c>
    </row>
    <row r="3" spans="2:7" ht="15.75">
      <c r="B3" s="293"/>
      <c r="C3" s="293"/>
      <c r="D3" s="289"/>
      <c r="E3" s="289"/>
    </row>
    <row r="4" spans="2:7" ht="23.25">
      <c r="B4" s="937" t="s">
        <v>317</v>
      </c>
      <c r="C4" s="937"/>
      <c r="D4" s="937"/>
      <c r="E4" s="937"/>
    </row>
    <row r="5" spans="2:7" ht="18">
      <c r="B5" s="948" t="s">
        <v>122</v>
      </c>
      <c r="C5" s="948"/>
      <c r="D5" s="948"/>
      <c r="E5" s="948"/>
    </row>
    <row r="6" spans="2:7" ht="15.75">
      <c r="B6" s="950" t="s">
        <v>352</v>
      </c>
      <c r="C6" s="950"/>
      <c r="D6" s="950"/>
      <c r="E6" s="950"/>
    </row>
    <row r="7" spans="2:7" ht="15.75">
      <c r="B7" s="294"/>
      <c r="C7" s="295"/>
      <c r="D7" s="295"/>
      <c r="E7" s="295"/>
    </row>
    <row r="8" spans="2:7" ht="23.25">
      <c r="B8" s="949" t="s">
        <v>99</v>
      </c>
      <c r="C8" s="949"/>
      <c r="D8" s="949"/>
      <c r="E8" s="949"/>
    </row>
    <row r="9" spans="2:7" ht="15.75">
      <c r="B9" s="289"/>
      <c r="C9" s="289"/>
      <c r="D9" s="289"/>
      <c r="E9" s="289"/>
    </row>
    <row r="10" spans="2:7" ht="16.5" thickBot="1">
      <c r="B10" s="289"/>
      <c r="C10" s="289"/>
      <c r="D10" s="289"/>
      <c r="E10" s="289"/>
    </row>
    <row r="11" spans="2:7" ht="15.75" thickBot="1">
      <c r="B11" s="938" t="s">
        <v>101</v>
      </c>
      <c r="C11" s="939"/>
      <c r="D11" s="946" t="s">
        <v>100</v>
      </c>
      <c r="E11" s="947"/>
    </row>
    <row r="12" spans="2:7">
      <c r="B12" s="940"/>
      <c r="C12" s="941"/>
      <c r="D12" s="951" t="s">
        <v>202</v>
      </c>
      <c r="E12" s="951" t="s">
        <v>203</v>
      </c>
    </row>
    <row r="13" spans="2:7" ht="15.75" thickBot="1">
      <c r="B13" s="940"/>
      <c r="C13" s="941"/>
      <c r="D13" s="952"/>
      <c r="E13" s="952"/>
    </row>
    <row r="14" spans="2:7" s="704" customFormat="1">
      <c r="B14" s="700"/>
      <c r="C14" s="701"/>
      <c r="D14" s="702"/>
      <c r="E14" s="703"/>
    </row>
    <row r="15" spans="2:7" s="704" customFormat="1">
      <c r="B15" s="944" t="s">
        <v>102</v>
      </c>
      <c r="C15" s="945"/>
      <c r="D15" s="705">
        <v>0</v>
      </c>
      <c r="E15" s="705">
        <v>0</v>
      </c>
    </row>
    <row r="16" spans="2:7" s="704" customFormat="1">
      <c r="B16" s="944" t="s">
        <v>103</v>
      </c>
      <c r="C16" s="945"/>
      <c r="D16" s="706">
        <v>61742687506</v>
      </c>
      <c r="E16" s="706">
        <v>41584955294</v>
      </c>
      <c r="G16" s="707"/>
    </row>
    <row r="17" spans="2:5" s="704" customFormat="1">
      <c r="B17" s="944" t="s">
        <v>104</v>
      </c>
      <c r="C17" s="945"/>
      <c r="D17" s="708">
        <v>64</v>
      </c>
      <c r="E17" s="708">
        <v>61</v>
      </c>
    </row>
    <row r="18" spans="2:5" s="704" customFormat="1">
      <c r="B18" s="944" t="s">
        <v>105</v>
      </c>
      <c r="C18" s="945"/>
      <c r="D18" s="706">
        <v>80091821</v>
      </c>
      <c r="E18" s="706">
        <v>64629361</v>
      </c>
    </row>
    <row r="19" spans="2:5" s="704" customFormat="1">
      <c r="B19" s="944" t="s">
        <v>106</v>
      </c>
      <c r="C19" s="945"/>
      <c r="D19" s="708">
        <v>1</v>
      </c>
      <c r="E19" s="708">
        <v>1</v>
      </c>
    </row>
    <row r="20" spans="2:5" s="704" customFormat="1" ht="15.75" thickBot="1">
      <c r="B20" s="942" t="s">
        <v>107</v>
      </c>
      <c r="C20" s="943"/>
      <c r="D20" s="709"/>
      <c r="E20" s="709"/>
    </row>
    <row r="21" spans="2:5">
      <c r="B21" s="930" t="s">
        <v>108</v>
      </c>
      <c r="C21" s="931"/>
      <c r="D21" s="932"/>
      <c r="E21" s="933"/>
    </row>
    <row r="22" spans="2:5" ht="15.75" thickBot="1">
      <c r="B22" s="934"/>
      <c r="C22" s="935"/>
      <c r="D22" s="935"/>
      <c r="E22" s="936"/>
    </row>
    <row r="31" spans="2:5" s="482" customFormat="1" ht="15" customHeight="1">
      <c r="B31" s="476"/>
      <c r="C31" s="864"/>
      <c r="D31" s="864"/>
      <c r="E31" s="477"/>
    </row>
    <row r="51" spans="2:5">
      <c r="B51" s="18"/>
      <c r="C51" s="18"/>
      <c r="D51" s="17"/>
      <c r="E51" s="18"/>
    </row>
    <row r="52" spans="2:5">
      <c r="B52" s="18"/>
      <c r="C52" s="18"/>
      <c r="D52" s="18"/>
      <c r="E52" s="18"/>
    </row>
  </sheetData>
  <mergeCells count="16">
    <mergeCell ref="C31:D31"/>
    <mergeCell ref="B21:E22"/>
    <mergeCell ref="B4:E4"/>
    <mergeCell ref="B11:C13"/>
    <mergeCell ref="B20:C20"/>
    <mergeCell ref="B19:C19"/>
    <mergeCell ref="B18:C18"/>
    <mergeCell ref="B17:C17"/>
    <mergeCell ref="B16:C16"/>
    <mergeCell ref="B15:C15"/>
    <mergeCell ref="D11:E11"/>
    <mergeCell ref="B5:E5"/>
    <mergeCell ref="B8:E8"/>
    <mergeCell ref="B6:E6"/>
    <mergeCell ref="D12:D13"/>
    <mergeCell ref="E12:E13"/>
  </mergeCells>
  <printOptions horizontalCentered="1"/>
  <pageMargins left="0.70866141732283472" right="0.70866141732283472" top="0.74803149606299213" bottom="0.74803149606299213" header="0.31496062992125984" footer="0.31496062992125984"/>
  <pageSetup paperSize="9" scale="65" orientation="portrait" r:id="rId1"/>
  <headerFooter>
    <oddHeader>&amp;L&amp;G</oddHeader>
  </headerFooter>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L52"/>
  <sheetViews>
    <sheetView showGridLines="0" view="pageBreakPreview" topLeftCell="A16" zoomScale="85" zoomScaleNormal="75" zoomScaleSheetLayoutView="85" workbookViewId="0">
      <selection activeCell="G31" sqref="G31"/>
    </sheetView>
  </sheetViews>
  <sheetFormatPr baseColWidth="10" defaultRowHeight="15"/>
  <cols>
    <col min="1" max="1" width="5.28515625" style="86" customWidth="1"/>
    <col min="2" max="2" width="6.5703125" style="86" customWidth="1"/>
    <col min="3" max="3" width="18" style="86" bestFit="1" customWidth="1"/>
    <col min="4" max="4" width="6" style="86" customWidth="1"/>
    <col min="5" max="5" width="12.28515625" style="86" bestFit="1" customWidth="1"/>
    <col min="6" max="6" width="6.140625" style="86" customWidth="1"/>
    <col min="7" max="7" width="11.42578125" style="86"/>
    <col min="8" max="8" width="6.5703125" style="86" customWidth="1"/>
    <col min="9" max="9" width="11.42578125" style="86"/>
    <col min="10" max="10" width="4.42578125" style="86" customWidth="1"/>
    <col min="11" max="11" width="18.5703125" style="86" bestFit="1" customWidth="1"/>
    <col min="12" max="16384" width="11.42578125" style="86"/>
  </cols>
  <sheetData>
    <row r="1" spans="2:9" ht="53.25" customHeight="1"/>
    <row r="2" spans="2:9" ht="18.75">
      <c r="B2" s="111"/>
      <c r="C2" s="111"/>
      <c r="D2" s="111"/>
      <c r="E2" s="111"/>
      <c r="F2" s="111"/>
      <c r="G2" s="111"/>
      <c r="H2" s="111"/>
      <c r="I2" s="87" t="s">
        <v>109</v>
      </c>
    </row>
    <row r="3" spans="2:9" ht="18.75">
      <c r="B3" s="113"/>
      <c r="C3" s="111"/>
      <c r="D3" s="111"/>
      <c r="E3" s="111"/>
      <c r="F3" s="111"/>
      <c r="G3" s="111"/>
      <c r="H3" s="111"/>
      <c r="I3" s="111"/>
    </row>
    <row r="4" spans="2:9" ht="23.25">
      <c r="B4" s="849" t="s">
        <v>317</v>
      </c>
      <c r="C4" s="849"/>
      <c r="D4" s="849"/>
      <c r="E4" s="849"/>
      <c r="F4" s="849"/>
      <c r="G4" s="849"/>
      <c r="H4" s="849"/>
      <c r="I4" s="849"/>
    </row>
    <row r="5" spans="2:9" ht="18.75">
      <c r="B5" s="986" t="s">
        <v>122</v>
      </c>
      <c r="C5" s="853"/>
      <c r="D5" s="853"/>
      <c r="E5" s="853"/>
      <c r="F5" s="853"/>
      <c r="G5" s="853"/>
      <c r="H5" s="853"/>
      <c r="I5" s="853"/>
    </row>
    <row r="6" spans="2:9" ht="16.5">
      <c r="B6" s="824" t="s">
        <v>344</v>
      </c>
      <c r="C6" s="824"/>
      <c r="D6" s="824"/>
      <c r="E6" s="824"/>
      <c r="F6" s="824"/>
      <c r="G6" s="824"/>
      <c r="H6" s="824"/>
      <c r="I6" s="824"/>
    </row>
    <row r="7" spans="2:9" ht="18.75">
      <c r="B7" s="296"/>
      <c r="C7" s="114"/>
      <c r="D7" s="114"/>
      <c r="E7" s="114"/>
      <c r="F7" s="114"/>
      <c r="G7" s="114"/>
      <c r="H7" s="114"/>
      <c r="I7" s="114"/>
    </row>
    <row r="8" spans="2:9" ht="23.25">
      <c r="B8" s="884" t="s">
        <v>110</v>
      </c>
      <c r="C8" s="884"/>
      <c r="D8" s="884"/>
      <c r="E8" s="884"/>
      <c r="F8" s="884"/>
      <c r="G8" s="884"/>
      <c r="H8" s="884"/>
      <c r="I8" s="884"/>
    </row>
    <row r="9" spans="2:9" ht="15.75" thickBot="1"/>
    <row r="10" spans="2:9" ht="15.75" thickBot="1">
      <c r="B10" s="953" t="s">
        <v>111</v>
      </c>
      <c r="C10" s="954"/>
      <c r="D10" s="954"/>
      <c r="E10" s="955"/>
      <c r="F10" s="964" t="s">
        <v>100</v>
      </c>
      <c r="G10" s="965"/>
      <c r="H10" s="965"/>
      <c r="I10" s="966"/>
    </row>
    <row r="11" spans="2:9" ht="12.75" customHeight="1">
      <c r="B11" s="956"/>
      <c r="C11" s="957"/>
      <c r="D11" s="957"/>
      <c r="E11" s="957"/>
      <c r="F11" s="938" t="s">
        <v>200</v>
      </c>
      <c r="G11" s="939"/>
      <c r="H11" s="962" t="s">
        <v>201</v>
      </c>
      <c r="I11" s="939"/>
    </row>
    <row r="12" spans="2:9" ht="13.5" customHeight="1" thickBot="1">
      <c r="B12" s="958"/>
      <c r="C12" s="959"/>
      <c r="D12" s="959"/>
      <c r="E12" s="959"/>
      <c r="F12" s="960"/>
      <c r="G12" s="961"/>
      <c r="H12" s="963"/>
      <c r="I12" s="961"/>
    </row>
    <row r="13" spans="2:9">
      <c r="B13" s="967"/>
      <c r="C13" s="968"/>
      <c r="D13" s="968"/>
      <c r="E13" s="968"/>
      <c r="F13" s="967"/>
      <c r="G13" s="969"/>
      <c r="H13" s="967"/>
      <c r="I13" s="969"/>
    </row>
    <row r="14" spans="2:9" s="95" customFormat="1">
      <c r="B14" s="970"/>
      <c r="C14" s="971"/>
      <c r="D14" s="971"/>
      <c r="E14" s="971"/>
      <c r="F14" s="970"/>
      <c r="G14" s="972"/>
      <c r="H14" s="970"/>
      <c r="I14" s="972"/>
    </row>
    <row r="15" spans="2:9" s="95" customFormat="1" ht="12.75" customHeight="1">
      <c r="B15" s="970" t="s">
        <v>112</v>
      </c>
      <c r="C15" s="971"/>
      <c r="D15" s="971"/>
      <c r="E15" s="971"/>
      <c r="F15" s="973">
        <f>+BG!C21/BG!G21</f>
        <v>2.1682723796700629</v>
      </c>
      <c r="G15" s="974"/>
      <c r="H15" s="973">
        <f>+BG!D21/BG!H21</f>
        <v>3.0552975694005431</v>
      </c>
      <c r="I15" s="974"/>
    </row>
    <row r="16" spans="2:9" s="95" customFormat="1">
      <c r="B16" s="970"/>
      <c r="C16" s="971"/>
      <c r="D16" s="971"/>
      <c r="E16" s="971"/>
      <c r="F16" s="975"/>
      <c r="G16" s="976"/>
      <c r="H16" s="975"/>
      <c r="I16" s="976"/>
    </row>
    <row r="17" spans="2:12" s="95" customFormat="1">
      <c r="B17" s="970"/>
      <c r="C17" s="971"/>
      <c r="D17" s="971"/>
      <c r="E17" s="971"/>
      <c r="F17" s="975"/>
      <c r="G17" s="976"/>
      <c r="H17" s="975"/>
      <c r="I17" s="976"/>
    </row>
    <row r="18" spans="2:12" s="95" customFormat="1" ht="12.75" customHeight="1">
      <c r="B18" s="970" t="s">
        <v>113</v>
      </c>
      <c r="C18" s="971"/>
      <c r="D18" s="971"/>
      <c r="E18" s="971"/>
      <c r="F18" s="973">
        <f>+BG!G30/BG!G38</f>
        <v>1.4017743004945085</v>
      </c>
      <c r="G18" s="974"/>
      <c r="H18" s="973">
        <f>+BG!H30/BG!H38</f>
        <v>1.2132501086723515</v>
      </c>
      <c r="I18" s="974"/>
    </row>
    <row r="19" spans="2:12" s="95" customFormat="1">
      <c r="B19" s="970"/>
      <c r="C19" s="971"/>
      <c r="D19" s="971"/>
      <c r="E19" s="971"/>
      <c r="F19" s="975"/>
      <c r="G19" s="976"/>
      <c r="H19" s="975"/>
      <c r="I19" s="976"/>
    </row>
    <row r="20" spans="2:12" s="95" customFormat="1">
      <c r="B20" s="970"/>
      <c r="C20" s="971"/>
      <c r="D20" s="971"/>
      <c r="E20" s="971"/>
      <c r="F20" s="78"/>
      <c r="G20" s="710"/>
      <c r="H20" s="78"/>
      <c r="I20" s="710"/>
    </row>
    <row r="21" spans="2:12" s="95" customFormat="1" ht="12.75" customHeight="1">
      <c r="B21" s="970" t="s">
        <v>114</v>
      </c>
      <c r="C21" s="971"/>
      <c r="D21" s="971"/>
      <c r="E21" s="971"/>
      <c r="F21" s="973">
        <f>(+ER!C28/(+BG!G38-BG!G37))</f>
        <v>0.64994716862567581</v>
      </c>
      <c r="G21" s="974"/>
      <c r="H21" s="973">
        <f>(+ER!D28/(+BG!H38-BG!H37))</f>
        <v>0.30166806881942765</v>
      </c>
      <c r="I21" s="974"/>
    </row>
    <row r="22" spans="2:12" s="95" customFormat="1">
      <c r="B22" s="970"/>
      <c r="C22" s="971"/>
      <c r="D22" s="971"/>
      <c r="E22" s="971"/>
      <c r="F22" s="970"/>
      <c r="G22" s="972"/>
      <c r="H22" s="970"/>
      <c r="I22" s="972"/>
    </row>
    <row r="23" spans="2:12" ht="15.75" thickBot="1">
      <c r="B23" s="983"/>
      <c r="C23" s="987"/>
      <c r="D23" s="987"/>
      <c r="E23" s="987"/>
      <c r="F23" s="983"/>
      <c r="G23" s="984"/>
      <c r="H23" s="983"/>
      <c r="I23" s="984"/>
    </row>
    <row r="24" spans="2:12">
      <c r="B24" s="298"/>
      <c r="C24" s="299"/>
      <c r="D24" s="299"/>
      <c r="E24" s="299"/>
      <c r="F24" s="297"/>
      <c r="G24" s="968"/>
      <c r="H24" s="968"/>
      <c r="I24" s="300"/>
    </row>
    <row r="25" spans="2:12" ht="13.5" customHeight="1">
      <c r="B25" s="298" t="s">
        <v>115</v>
      </c>
      <c r="C25" s="301"/>
      <c r="D25" s="301"/>
      <c r="E25" s="301"/>
      <c r="F25" s="301"/>
      <c r="H25" s="301"/>
      <c r="I25" s="982"/>
    </row>
    <row r="26" spans="2:12" ht="24.75" customHeight="1" thickBot="1">
      <c r="B26" s="302" t="s">
        <v>119</v>
      </c>
      <c r="C26" s="303" t="s">
        <v>80</v>
      </c>
      <c r="D26" s="304" t="s">
        <v>120</v>
      </c>
      <c r="E26" s="303" t="s">
        <v>116</v>
      </c>
      <c r="F26" s="305" t="s">
        <v>121</v>
      </c>
      <c r="G26" s="977" t="s">
        <v>117</v>
      </c>
      <c r="H26" s="977"/>
      <c r="I26" s="982"/>
      <c r="K26" s="225"/>
      <c r="L26" s="225"/>
    </row>
    <row r="27" spans="2:12" ht="13.5" customHeight="1">
      <c r="B27" s="980"/>
      <c r="C27" s="978" t="s">
        <v>86</v>
      </c>
      <c r="D27" s="981"/>
      <c r="E27" s="978" t="s">
        <v>26</v>
      </c>
      <c r="F27" s="981"/>
      <c r="G27" s="978" t="s">
        <v>118</v>
      </c>
      <c r="H27" s="978"/>
      <c r="I27" s="982"/>
    </row>
    <row r="28" spans="2:12" ht="19.5" customHeight="1">
      <c r="B28" s="980"/>
      <c r="C28" s="979"/>
      <c r="D28" s="981"/>
      <c r="E28" s="979"/>
      <c r="F28" s="981"/>
      <c r="G28" s="979"/>
      <c r="H28" s="979"/>
      <c r="I28" s="982"/>
    </row>
    <row r="29" spans="2:12" ht="15.75" thickBot="1">
      <c r="B29" s="306"/>
      <c r="C29" s="307"/>
      <c r="D29" s="307"/>
      <c r="E29" s="307"/>
      <c r="F29" s="307"/>
      <c r="G29" s="985"/>
      <c r="H29" s="985"/>
      <c r="I29" s="308"/>
    </row>
    <row r="38" spans="2:8" s="482" customFormat="1" ht="15" customHeight="1">
      <c r="B38" s="864"/>
      <c r="C38" s="864"/>
      <c r="E38" s="479"/>
      <c r="F38" s="479"/>
      <c r="H38" s="477"/>
    </row>
    <row r="51" spans="3:9">
      <c r="C51" s="18"/>
      <c r="E51" s="18"/>
      <c r="G51" s="17"/>
      <c r="I51" s="18"/>
    </row>
    <row r="52" spans="3:9">
      <c r="C52" s="18"/>
      <c r="E52" s="18"/>
      <c r="G52" s="18"/>
      <c r="I52" s="18"/>
    </row>
  </sheetData>
  <mergeCells count="51">
    <mergeCell ref="B38:C38"/>
    <mergeCell ref="G29:H29"/>
    <mergeCell ref="B5:I5"/>
    <mergeCell ref="B8:I8"/>
    <mergeCell ref="F27:F28"/>
    <mergeCell ref="I27:I28"/>
    <mergeCell ref="B23:E23"/>
    <mergeCell ref="F23:G23"/>
    <mergeCell ref="H21:I21"/>
    <mergeCell ref="B21:E21"/>
    <mergeCell ref="H19:I19"/>
    <mergeCell ref="B16:E16"/>
    <mergeCell ref="F16:G16"/>
    <mergeCell ref="H16:I16"/>
    <mergeCell ref="B17:E17"/>
    <mergeCell ref="F17:G17"/>
    <mergeCell ref="H17:I17"/>
    <mergeCell ref="B4:I4"/>
    <mergeCell ref="G26:H26"/>
    <mergeCell ref="C27:C28"/>
    <mergeCell ref="E27:E28"/>
    <mergeCell ref="G27:H28"/>
    <mergeCell ref="B22:E22"/>
    <mergeCell ref="F22:G22"/>
    <mergeCell ref="H22:I22"/>
    <mergeCell ref="B27:B28"/>
    <mergeCell ref="D27:D28"/>
    <mergeCell ref="I25:I26"/>
    <mergeCell ref="G24:H24"/>
    <mergeCell ref="B6:I6"/>
    <mergeCell ref="H23:I23"/>
    <mergeCell ref="B20:E20"/>
    <mergeCell ref="F21:G21"/>
    <mergeCell ref="B18:E18"/>
    <mergeCell ref="F18:G18"/>
    <mergeCell ref="H18:I18"/>
    <mergeCell ref="B19:E19"/>
    <mergeCell ref="F19:G19"/>
    <mergeCell ref="B14:E14"/>
    <mergeCell ref="F14:G14"/>
    <mergeCell ref="H14:I14"/>
    <mergeCell ref="B15:E15"/>
    <mergeCell ref="F15:G15"/>
    <mergeCell ref="H15:I15"/>
    <mergeCell ref="B10:E12"/>
    <mergeCell ref="F11:G12"/>
    <mergeCell ref="H11:I12"/>
    <mergeCell ref="F10:I10"/>
    <mergeCell ref="B13:E13"/>
    <mergeCell ref="F13:G13"/>
    <mergeCell ref="H13:I13"/>
  </mergeCells>
  <printOptions horizontalCentered="1"/>
  <pageMargins left="0.70866141732283472" right="0.70866141732283472" top="0.74803149606299213" bottom="0.74803149606299213" header="0.31496062992125984" footer="0.31496062992125984"/>
  <pageSetup paperSize="9" scale="65" orientation="portrait" r:id="rId1"/>
  <headerFooter>
    <oddHeader>&amp;L&amp;G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479"/>
  <sheetViews>
    <sheetView showGridLines="0" tabSelected="1" view="pageBreakPreview" topLeftCell="A463" zoomScale="85" zoomScaleNormal="85" zoomScaleSheetLayoutView="85" workbookViewId="0">
      <selection activeCell="F484" sqref="F484"/>
    </sheetView>
  </sheetViews>
  <sheetFormatPr baseColWidth="10" defaultRowHeight="15"/>
  <cols>
    <col min="1" max="1" width="3.28515625" style="152" customWidth="1"/>
    <col min="2" max="2" width="2.85546875" style="152" customWidth="1"/>
    <col min="3" max="3" width="5.42578125" style="152" customWidth="1"/>
    <col min="4" max="4" width="49.140625" style="152" customWidth="1"/>
    <col min="5" max="6" width="21.7109375" style="152" customWidth="1"/>
    <col min="7" max="7" width="8.42578125" style="152" bestFit="1" customWidth="1"/>
    <col min="8" max="16384" width="11.42578125" style="152"/>
  </cols>
  <sheetData>
    <row r="1" spans="2:8" ht="18" customHeight="1">
      <c r="B1" s="1001"/>
      <c r="C1" s="1001"/>
      <c r="D1" s="1001"/>
      <c r="E1" s="1001"/>
      <c r="F1" s="1001"/>
      <c r="G1" s="1001"/>
      <c r="H1" s="1001"/>
    </row>
    <row r="2" spans="2:8" ht="20.25">
      <c r="B2" s="779"/>
      <c r="C2" s="779"/>
      <c r="D2" s="779"/>
      <c r="E2" s="779"/>
      <c r="F2" s="779"/>
      <c r="G2" s="779"/>
      <c r="H2" s="779"/>
    </row>
    <row r="3" spans="2:8" ht="18">
      <c r="B3" s="311"/>
      <c r="C3" s="311"/>
      <c r="D3" s="311"/>
      <c r="E3" s="311"/>
      <c r="F3" s="311"/>
      <c r="G3" s="311"/>
      <c r="H3" s="311"/>
    </row>
    <row r="4" spans="2:8" ht="19.5" customHeight="1">
      <c r="B4" s="774"/>
      <c r="C4" s="774"/>
      <c r="D4" s="774"/>
      <c r="E4" s="774"/>
      <c r="F4" s="774"/>
      <c r="G4" s="774"/>
      <c r="H4" s="774"/>
    </row>
    <row r="5" spans="2:8" ht="18" customHeight="1">
      <c r="B5" s="573"/>
      <c r="C5" s="573"/>
      <c r="D5" s="573"/>
      <c r="E5" s="573"/>
      <c r="F5" s="573"/>
      <c r="G5" s="573"/>
      <c r="H5" s="573"/>
    </row>
    <row r="6" spans="2:8" ht="19.5" customHeight="1">
      <c r="B6" s="774"/>
      <c r="C6" s="774"/>
      <c r="D6" s="774"/>
      <c r="E6" s="774"/>
      <c r="F6" s="774"/>
      <c r="G6" s="774"/>
      <c r="H6" s="774"/>
    </row>
    <row r="7" spans="2:8" ht="19.5" customHeight="1">
      <c r="B7" s="573"/>
      <c r="C7" s="573"/>
      <c r="D7" s="573"/>
      <c r="E7" s="573"/>
      <c r="F7" s="573"/>
      <c r="G7" s="573"/>
      <c r="H7" s="573"/>
    </row>
    <row r="8" spans="2:8" ht="18" customHeight="1">
      <c r="B8" s="774"/>
      <c r="C8" s="774"/>
      <c r="D8" s="774"/>
      <c r="E8" s="774"/>
      <c r="F8" s="774"/>
      <c r="G8" s="774"/>
      <c r="H8" s="774"/>
    </row>
    <row r="9" spans="2:8" ht="18" customHeight="1">
      <c r="B9" s="313"/>
      <c r="C9" s="313"/>
      <c r="D9" s="313"/>
      <c r="E9" s="313"/>
      <c r="F9" s="313"/>
      <c r="G9" s="313"/>
      <c r="H9" s="313"/>
    </row>
    <row r="10" spans="2:8" ht="18" customHeight="1">
      <c r="B10" s="774"/>
      <c r="C10" s="774"/>
      <c r="D10" s="774"/>
      <c r="E10" s="774"/>
      <c r="F10" s="774"/>
      <c r="G10" s="774"/>
      <c r="H10" s="774"/>
    </row>
    <row r="11" spans="2:8" ht="18" customHeight="1">
      <c r="B11" s="774"/>
      <c r="C11" s="774"/>
      <c r="D11" s="774"/>
      <c r="E11" s="774"/>
      <c r="F11" s="774"/>
      <c r="G11" s="774"/>
      <c r="H11" s="774"/>
    </row>
    <row r="12" spans="2:8" ht="18">
      <c r="B12" s="313"/>
      <c r="C12" s="313"/>
      <c r="D12" s="313"/>
      <c r="E12" s="313"/>
      <c r="F12" s="313"/>
      <c r="G12" s="313"/>
      <c r="H12" s="313"/>
    </row>
    <row r="13" spans="2:8" ht="15.75" customHeight="1">
      <c r="B13" s="1000"/>
      <c r="C13" s="1000"/>
      <c r="D13" s="1000"/>
      <c r="E13" s="1000"/>
      <c r="F13" s="1000"/>
      <c r="G13" s="1000"/>
      <c r="H13" s="1000"/>
    </row>
    <row r="14" spans="2:8" ht="15.75" customHeight="1">
      <c r="B14" s="314"/>
      <c r="C14" s="314"/>
      <c r="D14" s="314"/>
      <c r="E14" s="314"/>
      <c r="F14" s="314"/>
      <c r="G14" s="314"/>
      <c r="H14" s="314"/>
    </row>
    <row r="15" spans="2:8" ht="20.25" customHeight="1">
      <c r="B15" s="1000"/>
      <c r="C15" s="1000"/>
      <c r="D15" s="1000"/>
      <c r="E15" s="1000"/>
      <c r="F15" s="1000"/>
      <c r="G15" s="1000"/>
      <c r="H15" s="1000"/>
    </row>
    <row r="16" spans="2:8" ht="15.75">
      <c r="B16" s="314"/>
      <c r="C16" s="314"/>
      <c r="D16" s="314"/>
      <c r="E16" s="314"/>
      <c r="F16" s="314"/>
      <c r="G16" s="314"/>
      <c r="H16" s="314"/>
    </row>
    <row r="17" spans="2:8" ht="15.75" customHeight="1">
      <c r="B17" s="1000"/>
      <c r="C17" s="1000"/>
      <c r="D17" s="1000"/>
      <c r="E17" s="1000"/>
      <c r="F17" s="1000"/>
      <c r="G17" s="1000"/>
      <c r="H17" s="1000"/>
    </row>
    <row r="18" spans="2:8" ht="15.75" customHeight="1">
      <c r="B18" s="314"/>
      <c r="C18" s="314"/>
      <c r="D18" s="314"/>
      <c r="E18" s="314"/>
      <c r="F18" s="314"/>
      <c r="G18" s="314"/>
      <c r="H18" s="314"/>
    </row>
    <row r="19" spans="2:8" ht="15.75" customHeight="1">
      <c r="C19" s="776"/>
      <c r="D19" s="776"/>
      <c r="E19" s="776"/>
      <c r="F19" s="776"/>
      <c r="G19" s="776"/>
      <c r="H19" s="777"/>
    </row>
    <row r="20" spans="2:8">
      <c r="C20" s="776"/>
      <c r="D20" s="574"/>
      <c r="E20" s="574"/>
      <c r="F20" s="574"/>
      <c r="G20" s="574"/>
      <c r="H20" s="777"/>
    </row>
    <row r="21" spans="2:8">
      <c r="C21" s="391"/>
      <c r="D21" s="392"/>
      <c r="E21" s="392"/>
      <c r="F21" s="392"/>
      <c r="G21" s="392"/>
      <c r="H21" s="392"/>
    </row>
    <row r="22" spans="2:8" s="94" customFormat="1">
      <c r="B22" s="782"/>
      <c r="C22" s="782"/>
      <c r="D22" s="782"/>
      <c r="E22" s="782"/>
      <c r="F22" s="782"/>
      <c r="G22" s="782"/>
      <c r="H22" s="782"/>
    </row>
    <row r="23" spans="2:8" s="94" customFormat="1" ht="15.75" customHeight="1">
      <c r="B23" s="782"/>
      <c r="C23" s="782"/>
      <c r="D23" s="782"/>
      <c r="E23" s="782"/>
      <c r="F23" s="782"/>
      <c r="G23" s="783"/>
      <c r="H23" s="783"/>
    </row>
    <row r="24" spans="2:8" s="94" customFormat="1">
      <c r="B24" s="782"/>
      <c r="C24" s="576"/>
      <c r="D24" s="576"/>
      <c r="E24" s="576"/>
      <c r="F24" s="576"/>
      <c r="G24" s="783"/>
      <c r="H24" s="783"/>
    </row>
    <row r="25" spans="2:8">
      <c r="B25" s="413"/>
      <c r="C25" s="414"/>
      <c r="D25" s="414"/>
      <c r="E25" s="414"/>
      <c r="F25" s="415"/>
      <c r="G25" s="414"/>
      <c r="H25" s="416"/>
    </row>
    <row r="26" spans="2:8">
      <c r="B26" s="413"/>
      <c r="C26" s="414"/>
      <c r="D26" s="414"/>
      <c r="E26" s="414"/>
      <c r="F26" s="415"/>
      <c r="G26" s="414"/>
      <c r="H26" s="416"/>
    </row>
    <row r="27" spans="2:8" ht="16.5" customHeight="1">
      <c r="B27" s="413"/>
      <c r="C27" s="414"/>
      <c r="D27" s="414"/>
      <c r="E27" s="414"/>
      <c r="F27" s="415"/>
      <c r="G27" s="414"/>
      <c r="H27" s="416"/>
    </row>
    <row r="28" spans="2:8" ht="16.5" customHeight="1">
      <c r="B28" s="413"/>
      <c r="C28" s="414"/>
      <c r="D28" s="414"/>
      <c r="E28" s="414"/>
      <c r="F28" s="415"/>
      <c r="G28" s="414"/>
      <c r="H28" s="416"/>
    </row>
    <row r="29" spans="2:8">
      <c r="B29" s="413"/>
      <c r="C29" s="414"/>
      <c r="D29" s="414"/>
      <c r="E29" s="414"/>
      <c r="F29" s="415"/>
      <c r="G29" s="414"/>
      <c r="H29" s="416"/>
    </row>
    <row r="30" spans="2:8">
      <c r="B30" s="413"/>
      <c r="C30" s="414"/>
      <c r="D30" s="414"/>
      <c r="E30" s="414"/>
      <c r="F30" s="415"/>
      <c r="G30" s="414"/>
      <c r="H30" s="416"/>
    </row>
    <row r="31" spans="2:8">
      <c r="B31" s="781"/>
      <c r="C31" s="781"/>
      <c r="D31" s="781"/>
      <c r="E31" s="781"/>
      <c r="F31" s="781"/>
      <c r="G31" s="417"/>
      <c r="H31" s="575"/>
    </row>
    <row r="43" spans="3:8" ht="15.75">
      <c r="C43" s="998"/>
      <c r="D43" s="998"/>
      <c r="E43" s="998"/>
      <c r="F43" s="998"/>
      <c r="G43" s="577"/>
      <c r="H43" s="577"/>
    </row>
    <row r="44" spans="3:8" ht="15.75">
      <c r="C44" s="999"/>
      <c r="D44" s="999"/>
      <c r="E44" s="999"/>
      <c r="F44" s="999"/>
      <c r="G44" s="999"/>
      <c r="H44" s="999"/>
    </row>
    <row r="47" spans="3:8" s="579" customFormat="1">
      <c r="C47" s="998"/>
      <c r="D47" s="998"/>
      <c r="E47" s="998"/>
      <c r="F47" s="998"/>
      <c r="G47" s="578"/>
    </row>
    <row r="48" spans="3:8" s="579" customFormat="1">
      <c r="D48" s="578"/>
      <c r="E48" s="998"/>
      <c r="F48" s="998"/>
      <c r="G48" s="998"/>
      <c r="H48" s="998"/>
    </row>
    <row r="91" spans="3:7">
      <c r="C91" s="988"/>
      <c r="D91" s="988"/>
      <c r="E91" s="988"/>
      <c r="F91" s="988"/>
      <c r="G91" s="412"/>
    </row>
    <row r="100" spans="3:7">
      <c r="C100" s="988"/>
      <c r="D100" s="988"/>
      <c r="E100" s="572"/>
      <c r="F100" s="572"/>
      <c r="G100" s="412"/>
    </row>
    <row r="132" spans="4:6" ht="15.75" thickBot="1">
      <c r="D132" s="580"/>
      <c r="E132" s="581"/>
      <c r="F132" s="582" t="s">
        <v>355</v>
      </c>
    </row>
    <row r="133" spans="4:6" ht="16.5" thickTop="1" thickBot="1">
      <c r="D133" s="583" t="s">
        <v>356</v>
      </c>
      <c r="E133" s="584" t="s">
        <v>339</v>
      </c>
      <c r="F133" s="585" t="s">
        <v>357</v>
      </c>
    </row>
    <row r="134" spans="4:6" ht="16.5" thickTop="1" thickBot="1">
      <c r="D134" s="586" t="s">
        <v>358</v>
      </c>
      <c r="E134" s="587">
        <f>+E135</f>
        <v>6292772</v>
      </c>
      <c r="F134" s="588">
        <f>+F135</f>
        <v>6730063</v>
      </c>
    </row>
    <row r="135" spans="4:6" ht="16.5" thickTop="1" thickBot="1">
      <c r="D135" s="589" t="s">
        <v>359</v>
      </c>
      <c r="E135" s="590">
        <v>6292772</v>
      </c>
      <c r="F135" s="591">
        <v>6730063</v>
      </c>
    </row>
    <row r="136" spans="4:6" ht="16.5" thickTop="1" thickBot="1">
      <c r="D136" s="586" t="s">
        <v>360</v>
      </c>
      <c r="E136" s="587">
        <f>+E137</f>
        <v>20131321</v>
      </c>
      <c r="F136" s="588">
        <f>+F137</f>
        <v>39453605</v>
      </c>
    </row>
    <row r="137" spans="4:6" ht="16.5" thickTop="1" thickBot="1">
      <c r="D137" s="589" t="s">
        <v>361</v>
      </c>
      <c r="E137" s="590">
        <v>20131321</v>
      </c>
      <c r="F137" s="591">
        <v>39453605</v>
      </c>
    </row>
    <row r="138" spans="4:6" ht="16.5" thickTop="1" thickBot="1">
      <c r="D138" s="586" t="s">
        <v>362</v>
      </c>
      <c r="E138" s="592">
        <f>SUM(E139:E158)</f>
        <v>1980593375</v>
      </c>
      <c r="F138" s="592">
        <f>SUM(F139:F158)</f>
        <v>5748533367</v>
      </c>
    </row>
    <row r="139" spans="4:6" ht="16.5" thickTop="1" thickBot="1">
      <c r="D139" s="589" t="s">
        <v>363</v>
      </c>
      <c r="E139" s="590">
        <v>240418657</v>
      </c>
      <c r="F139" s="591">
        <v>145701520</v>
      </c>
    </row>
    <row r="140" spans="4:6" ht="16.5" thickTop="1" thickBot="1">
      <c r="D140" s="589" t="s">
        <v>364</v>
      </c>
      <c r="E140" s="590">
        <v>8449972</v>
      </c>
      <c r="F140" s="591">
        <v>5450358</v>
      </c>
    </row>
    <row r="141" spans="4:6" ht="16.5" thickTop="1" thickBot="1">
      <c r="D141" s="589" t="s">
        <v>365</v>
      </c>
      <c r="E141" s="590">
        <v>13043810</v>
      </c>
      <c r="F141" s="591">
        <v>33519404</v>
      </c>
    </row>
    <row r="142" spans="4:6" ht="16.5" thickTop="1" thickBot="1">
      <c r="D142" s="589" t="s">
        <v>366</v>
      </c>
      <c r="E142" s="590">
        <v>7860</v>
      </c>
      <c r="F142" s="591">
        <v>400784014</v>
      </c>
    </row>
    <row r="143" spans="4:6" ht="16.5" thickTop="1" thickBot="1">
      <c r="D143" s="589" t="s">
        <v>367</v>
      </c>
      <c r="E143" s="590">
        <v>10226380</v>
      </c>
      <c r="F143" s="591">
        <v>57984887</v>
      </c>
    </row>
    <row r="144" spans="4:6" ht="16.5" thickTop="1" thickBot="1">
      <c r="D144" s="589" t="s">
        <v>368</v>
      </c>
      <c r="E144" s="590">
        <v>44579122</v>
      </c>
      <c r="F144" s="591">
        <v>53573501</v>
      </c>
    </row>
    <row r="145" spans="4:6" ht="16.5" thickTop="1" thickBot="1">
      <c r="D145" s="589" t="s">
        <v>369</v>
      </c>
      <c r="E145" s="590">
        <v>1433639</v>
      </c>
      <c r="F145" s="591">
        <v>731564</v>
      </c>
    </row>
    <row r="146" spans="4:6" ht="16.5" thickTop="1" thickBot="1">
      <c r="D146" s="589" t="s">
        <v>370</v>
      </c>
      <c r="E146" s="590">
        <v>7193387</v>
      </c>
      <c r="F146" s="591">
        <v>57966080</v>
      </c>
    </row>
    <row r="147" spans="4:6" ht="16.5" thickTop="1" thickBot="1">
      <c r="D147" s="589" t="s">
        <v>371</v>
      </c>
      <c r="E147" s="590">
        <v>1439068729</v>
      </c>
      <c r="F147" s="591">
        <v>4823246721</v>
      </c>
    </row>
    <row r="148" spans="4:6" ht="16.5" thickTop="1" thickBot="1">
      <c r="D148" s="589" t="s">
        <v>372</v>
      </c>
      <c r="E148" s="590">
        <v>27129020</v>
      </c>
      <c r="F148" s="591">
        <v>34903168</v>
      </c>
    </row>
    <row r="149" spans="4:6" ht="16.5" thickTop="1" thickBot="1">
      <c r="D149" s="589" t="s">
        <v>373</v>
      </c>
      <c r="E149" s="590">
        <v>3413275</v>
      </c>
      <c r="F149" s="591">
        <v>3157727</v>
      </c>
    </row>
    <row r="150" spans="4:6" ht="16.5" thickTop="1" thickBot="1">
      <c r="D150" s="589" t="s">
        <v>374</v>
      </c>
      <c r="E150" s="590">
        <v>123823770</v>
      </c>
      <c r="F150" s="591">
        <v>83265100</v>
      </c>
    </row>
    <row r="151" spans="4:6" ht="16.5" thickTop="1" thickBot="1">
      <c r="D151" s="589" t="s">
        <v>375</v>
      </c>
      <c r="E151" s="590">
        <v>5000000</v>
      </c>
      <c r="F151" s="591">
        <v>5000000</v>
      </c>
    </row>
    <row r="152" spans="4:6" ht="16.5" thickTop="1" thickBot="1">
      <c r="D152" s="589" t="s">
        <v>376</v>
      </c>
      <c r="E152" s="590">
        <v>13525350</v>
      </c>
      <c r="F152" s="591">
        <v>26218040</v>
      </c>
    </row>
    <row r="153" spans="4:6" ht="16.5" thickTop="1" thickBot="1">
      <c r="D153" s="589" t="s">
        <v>377</v>
      </c>
      <c r="E153" s="590">
        <v>19912163</v>
      </c>
      <c r="F153" s="591">
        <v>9630546</v>
      </c>
    </row>
    <row r="154" spans="4:6" ht="16.5" thickTop="1" thickBot="1">
      <c r="D154" s="589" t="s">
        <v>378</v>
      </c>
      <c r="E154" s="590">
        <v>8737871</v>
      </c>
      <c r="F154" s="591">
        <v>6547022</v>
      </c>
    </row>
    <row r="155" spans="4:6" ht="16.5" thickTop="1" thickBot="1">
      <c r="D155" s="593" t="s">
        <v>379</v>
      </c>
      <c r="E155" s="590">
        <v>7625528</v>
      </c>
      <c r="F155" s="591">
        <v>0</v>
      </c>
    </row>
    <row r="156" spans="4:6" ht="16.5" thickTop="1" thickBot="1">
      <c r="D156" s="589" t="s">
        <v>380</v>
      </c>
      <c r="E156" s="590">
        <v>1091479</v>
      </c>
      <c r="F156" s="591">
        <v>391020</v>
      </c>
    </row>
    <row r="157" spans="4:6" ht="16.5" thickTop="1" thickBot="1">
      <c r="D157" s="589" t="s">
        <v>381</v>
      </c>
      <c r="E157" s="590">
        <v>803774</v>
      </c>
      <c r="F157" s="591">
        <v>462695</v>
      </c>
    </row>
    <row r="158" spans="4:6" ht="16.5" thickTop="1" thickBot="1">
      <c r="D158" s="589" t="s">
        <v>382</v>
      </c>
      <c r="E158" s="590">
        <v>5109589</v>
      </c>
      <c r="F158" s="591">
        <v>0</v>
      </c>
    </row>
    <row r="159" spans="4:6" ht="16.5" thickTop="1" thickBot="1">
      <c r="D159" s="586" t="s">
        <v>383</v>
      </c>
      <c r="E159" s="587">
        <f>+E135+E137+E138</f>
        <v>2007017468</v>
      </c>
      <c r="F159" s="587">
        <f>+F138+F136+F134</f>
        <v>5794717035</v>
      </c>
    </row>
    <row r="160" spans="4:6" ht="15.75" thickTop="1"/>
    <row r="166" spans="4:6" ht="15.75" thickBot="1">
      <c r="D166" s="580"/>
      <c r="E166" s="581"/>
      <c r="F166" s="582" t="s">
        <v>355</v>
      </c>
    </row>
    <row r="167" spans="4:6" ht="16.5" thickTop="1" thickBot="1">
      <c r="D167" s="583" t="s">
        <v>384</v>
      </c>
      <c r="E167" s="584" t="s">
        <v>339</v>
      </c>
      <c r="F167" s="585" t="s">
        <v>357</v>
      </c>
    </row>
    <row r="168" spans="4:6" ht="16.5" thickTop="1" thickBot="1">
      <c r="D168" s="589" t="s">
        <v>385</v>
      </c>
      <c r="E168" s="590">
        <v>2662586274</v>
      </c>
      <c r="F168" s="591">
        <v>3732270090</v>
      </c>
    </row>
    <row r="169" spans="4:6" ht="16.5" thickTop="1" thickBot="1">
      <c r="D169" s="589" t="s">
        <v>386</v>
      </c>
      <c r="E169" s="590">
        <v>1425600</v>
      </c>
      <c r="F169" s="591">
        <v>22010600</v>
      </c>
    </row>
    <row r="170" spans="4:6" ht="16.5" thickTop="1" thickBot="1">
      <c r="D170" s="589" t="s">
        <v>387</v>
      </c>
      <c r="E170" s="590">
        <v>30700312926</v>
      </c>
      <c r="F170" s="591">
        <v>13904928858</v>
      </c>
    </row>
    <row r="171" spans="4:6" ht="16.5" thickTop="1" thickBot="1">
      <c r="D171" s="589" t="s">
        <v>388</v>
      </c>
      <c r="E171" s="590">
        <v>2650000</v>
      </c>
      <c r="F171" s="591">
        <v>2650000</v>
      </c>
    </row>
    <row r="172" spans="4:6" ht="16.5" thickTop="1" thickBot="1">
      <c r="D172" s="589" t="s">
        <v>389</v>
      </c>
      <c r="E172" s="590">
        <v>1789000</v>
      </c>
      <c r="F172" s="591">
        <v>26650660</v>
      </c>
    </row>
    <row r="173" spans="4:6" ht="16.5" thickTop="1" thickBot="1">
      <c r="D173" s="589" t="s">
        <v>390</v>
      </c>
      <c r="E173" s="590">
        <v>585801150</v>
      </c>
      <c r="F173" s="591">
        <v>446058426</v>
      </c>
    </row>
    <row r="174" spans="4:6" ht="16.5" thickTop="1" thickBot="1">
      <c r="D174" s="589" t="s">
        <v>391</v>
      </c>
      <c r="E174" s="590">
        <f>163538750+75731000+19401350+70488000+11139750+85639400</f>
        <v>425938250</v>
      </c>
      <c r="F174" s="591">
        <v>378678820</v>
      </c>
    </row>
    <row r="175" spans="4:6" ht="16.5" thickTop="1" thickBot="1">
      <c r="D175" s="589" t="s">
        <v>392</v>
      </c>
      <c r="E175" s="590">
        <v>24571850</v>
      </c>
      <c r="F175" s="591">
        <v>62608950</v>
      </c>
    </row>
    <row r="176" spans="4:6" ht="16.5" thickTop="1" thickBot="1">
      <c r="D176" s="589" t="s">
        <v>393</v>
      </c>
      <c r="E176" s="590">
        <v>772825818</v>
      </c>
      <c r="F176" s="591">
        <v>462607234</v>
      </c>
    </row>
    <row r="177" spans="4:7" ht="16.5" thickTop="1" thickBot="1">
      <c r="D177" s="589" t="s">
        <v>394</v>
      </c>
      <c r="E177" s="590">
        <v>-868339</v>
      </c>
      <c r="F177" s="591">
        <v>-222109</v>
      </c>
    </row>
    <row r="178" spans="4:7" ht="16.5" thickTop="1" thickBot="1">
      <c r="D178" s="586" t="s">
        <v>395</v>
      </c>
      <c r="E178" s="587">
        <f>SUM(E168:E177)</f>
        <v>35177032529</v>
      </c>
      <c r="F178" s="588">
        <f>SUM(F168:F177)</f>
        <v>19038241529</v>
      </c>
    </row>
    <row r="179" spans="4:7" ht="15.75" thickTop="1"/>
    <row r="191" spans="4:7" ht="15.75" thickBot="1"/>
    <row r="192" spans="4:7" ht="15.75" thickBot="1">
      <c r="D192" s="989" t="s">
        <v>396</v>
      </c>
      <c r="E192" s="990"/>
      <c r="F192" s="990"/>
      <c r="G192" s="991"/>
    </row>
    <row r="193" spans="4:7" ht="15.75" thickBot="1">
      <c r="D193" s="594"/>
      <c r="E193" s="594"/>
      <c r="F193" s="594"/>
      <c r="G193" s="594"/>
    </row>
    <row r="194" spans="4:7" ht="15.75" thickBot="1">
      <c r="D194" s="989" t="s">
        <v>397</v>
      </c>
      <c r="E194" s="990"/>
      <c r="F194" s="990"/>
      <c r="G194" s="991"/>
    </row>
    <row r="195" spans="4:7" ht="15.75" thickBot="1">
      <c r="D195" s="594"/>
      <c r="E195" s="594"/>
      <c r="F195" s="594"/>
      <c r="G195" s="594"/>
    </row>
    <row r="196" spans="4:7" ht="15.75" thickBot="1">
      <c r="D196" s="992" t="s">
        <v>398</v>
      </c>
      <c r="E196" s="994" t="s">
        <v>399</v>
      </c>
      <c r="F196" s="996" t="s">
        <v>400</v>
      </c>
      <c r="G196" s="997"/>
    </row>
    <row r="197" spans="4:7" ht="51.75" customHeight="1" thickBot="1">
      <c r="D197" s="993"/>
      <c r="E197" s="995"/>
      <c r="F197" s="595" t="s">
        <v>401</v>
      </c>
      <c r="G197" s="596" t="s">
        <v>402</v>
      </c>
    </row>
    <row r="198" spans="4:7" ht="15.75" thickBot="1">
      <c r="D198" s="594"/>
      <c r="E198" s="594"/>
      <c r="F198" s="597"/>
      <c r="G198" s="594"/>
    </row>
    <row r="199" spans="4:7" ht="15.75" thickTop="1">
      <c r="D199" s="711" t="s">
        <v>403</v>
      </c>
      <c r="E199" s="712">
        <f>10928611507-868339</f>
        <v>10927743168</v>
      </c>
      <c r="F199" s="713"/>
      <c r="G199" s="714">
        <v>0</v>
      </c>
    </row>
    <row r="200" spans="4:7">
      <c r="D200" s="715" t="s">
        <v>404</v>
      </c>
      <c r="E200" s="598"/>
      <c r="F200" s="598"/>
      <c r="G200" s="716"/>
    </row>
    <row r="201" spans="4:7">
      <c r="D201" s="717" t="s">
        <v>405</v>
      </c>
      <c r="E201" s="599">
        <v>17836533624</v>
      </c>
      <c r="F201" s="600"/>
      <c r="G201" s="716">
        <v>0</v>
      </c>
    </row>
    <row r="202" spans="4:7">
      <c r="D202" s="717" t="s">
        <v>406</v>
      </c>
      <c r="E202" s="599">
        <v>6412755737</v>
      </c>
      <c r="F202" s="598"/>
      <c r="G202" s="716">
        <v>0</v>
      </c>
    </row>
    <row r="203" spans="4:7">
      <c r="D203" s="717" t="s">
        <v>407</v>
      </c>
      <c r="E203" s="600">
        <f>0-0</f>
        <v>0</v>
      </c>
      <c r="F203" s="598"/>
      <c r="G203" s="716"/>
    </row>
    <row r="204" spans="4:7">
      <c r="D204" s="717"/>
      <c r="E204" s="598"/>
      <c r="F204" s="598"/>
      <c r="G204" s="716"/>
    </row>
    <row r="205" spans="4:7">
      <c r="D205" s="715" t="s">
        <v>408</v>
      </c>
      <c r="E205" s="601">
        <f>+E201+E202</f>
        <v>24249289361</v>
      </c>
      <c r="F205" s="600"/>
      <c r="G205" s="716">
        <v>0</v>
      </c>
    </row>
    <row r="206" spans="4:7">
      <c r="D206" s="717"/>
      <c r="E206" s="600"/>
      <c r="F206" s="598"/>
      <c r="G206" s="718"/>
    </row>
    <row r="207" spans="4:7">
      <c r="D207" s="719" t="s">
        <v>409</v>
      </c>
      <c r="E207" s="602">
        <f>+E199+E205</f>
        <v>35177032529</v>
      </c>
      <c r="F207" s="600"/>
      <c r="G207" s="718"/>
    </row>
    <row r="208" spans="4:7">
      <c r="D208" s="720" t="s">
        <v>410</v>
      </c>
      <c r="E208" s="603"/>
      <c r="F208" s="598"/>
      <c r="G208" s="718"/>
    </row>
    <row r="209" spans="3:7" ht="15.75" thickBot="1">
      <c r="D209" s="721" t="s">
        <v>411</v>
      </c>
      <c r="E209" s="604">
        <f>+E207</f>
        <v>35177032529</v>
      </c>
      <c r="F209" s="605"/>
      <c r="G209" s="722"/>
    </row>
    <row r="210" spans="3:7">
      <c r="D210" s="723" t="s">
        <v>412</v>
      </c>
      <c r="E210" s="606"/>
      <c r="F210" s="607"/>
      <c r="G210" s="724"/>
    </row>
    <row r="211" spans="3:7">
      <c r="D211" s="725" t="s">
        <v>413</v>
      </c>
      <c r="E211" s="608"/>
      <c r="F211" s="609"/>
      <c r="G211" s="726"/>
    </row>
    <row r="212" spans="3:7">
      <c r="D212" s="727" t="s">
        <v>405</v>
      </c>
      <c r="E212" s="610" t="s">
        <v>414</v>
      </c>
      <c r="F212" s="611"/>
      <c r="G212" s="726"/>
    </row>
    <row r="213" spans="3:7">
      <c r="D213" s="727" t="s">
        <v>406</v>
      </c>
      <c r="E213" s="610" t="s">
        <v>415</v>
      </c>
      <c r="F213" s="611"/>
      <c r="G213" s="726"/>
    </row>
    <row r="214" spans="3:7" ht="15.75" thickBot="1">
      <c r="D214" s="728" t="s">
        <v>407</v>
      </c>
      <c r="E214" s="729" t="s">
        <v>416</v>
      </c>
      <c r="F214" s="730"/>
      <c r="G214" s="731"/>
    </row>
    <row r="215" spans="3:7" ht="15.75" thickTop="1"/>
    <row r="220" spans="3:7" ht="15.75" thickBot="1">
      <c r="C220" s="412"/>
      <c r="D220" s="580"/>
      <c r="E220" s="581"/>
      <c r="F220" s="582" t="s">
        <v>355</v>
      </c>
      <c r="G220" s="412"/>
    </row>
    <row r="221" spans="3:7" ht="16.5" thickTop="1" thickBot="1">
      <c r="C221" s="412"/>
      <c r="D221" s="583" t="s">
        <v>417</v>
      </c>
      <c r="E221" s="584" t="s">
        <v>339</v>
      </c>
      <c r="F221" s="585" t="s">
        <v>357</v>
      </c>
      <c r="G221" s="412"/>
    </row>
    <row r="222" spans="3:7" ht="16.5" thickTop="1" thickBot="1">
      <c r="C222" s="412"/>
      <c r="D222" s="589" t="s">
        <v>418</v>
      </c>
      <c r="E222" s="612">
        <v>4362141</v>
      </c>
      <c r="F222" s="613">
        <v>24102071</v>
      </c>
      <c r="G222" s="412"/>
    </row>
    <row r="223" spans="3:7" ht="16.5" thickTop="1" thickBot="1">
      <c r="C223" s="412"/>
      <c r="D223" s="589" t="s">
        <v>419</v>
      </c>
      <c r="E223" s="590">
        <v>0</v>
      </c>
      <c r="F223" s="591">
        <v>2406611</v>
      </c>
      <c r="G223" s="412"/>
    </row>
    <row r="224" spans="3:7" ht="16.5" thickTop="1" thickBot="1">
      <c r="C224" s="412"/>
      <c r="D224" s="589" t="s">
        <v>420</v>
      </c>
      <c r="E224" s="590">
        <v>0</v>
      </c>
      <c r="F224" s="591">
        <v>166364018</v>
      </c>
      <c r="G224" s="412"/>
    </row>
    <row r="225" spans="3:7" ht="16.5" thickTop="1" thickBot="1">
      <c r="C225" s="412"/>
      <c r="D225" s="589" t="s">
        <v>421</v>
      </c>
      <c r="E225" s="590">
        <v>2857926</v>
      </c>
      <c r="F225" s="591">
        <v>38072000</v>
      </c>
      <c r="G225" s="412"/>
    </row>
    <row r="226" spans="3:7" ht="16.5" thickTop="1" thickBot="1">
      <c r="C226" s="412"/>
      <c r="D226" s="589" t="s">
        <v>422</v>
      </c>
      <c r="E226" s="590">
        <v>216158525</v>
      </c>
      <c r="F226" s="591">
        <v>357448060</v>
      </c>
      <c r="G226" s="412"/>
    </row>
    <row r="227" spans="3:7" ht="16.5" thickTop="1" thickBot="1">
      <c r="C227" s="412"/>
      <c r="D227" s="589" t="s">
        <v>423</v>
      </c>
      <c r="E227" s="590">
        <v>9946000</v>
      </c>
      <c r="F227" s="591">
        <v>936000</v>
      </c>
      <c r="G227" s="412"/>
    </row>
    <row r="228" spans="3:7" ht="16.5" thickTop="1" thickBot="1">
      <c r="C228" s="412"/>
      <c r="D228" s="589" t="s">
        <v>424</v>
      </c>
      <c r="E228" s="590">
        <v>0</v>
      </c>
      <c r="F228" s="591">
        <v>12620000</v>
      </c>
      <c r="G228" s="412"/>
    </row>
    <row r="229" spans="3:7" ht="16.5" thickTop="1" thickBot="1">
      <c r="C229" s="412"/>
      <c r="D229" s="589" t="s">
        <v>425</v>
      </c>
      <c r="E229" s="590">
        <v>2310500</v>
      </c>
      <c r="F229" s="590">
        <v>0</v>
      </c>
      <c r="G229" s="412"/>
    </row>
    <row r="230" spans="3:7" ht="16.5" thickTop="1" thickBot="1">
      <c r="C230" s="412"/>
      <c r="D230" s="589" t="s">
        <v>426</v>
      </c>
      <c r="E230" s="590">
        <v>1920351447</v>
      </c>
      <c r="F230" s="591">
        <v>716219595</v>
      </c>
      <c r="G230" s="412"/>
    </row>
    <row r="231" spans="3:7" ht="16.5" thickTop="1" thickBot="1">
      <c r="C231" s="412"/>
      <c r="D231" s="589" t="s">
        <v>427</v>
      </c>
      <c r="E231" s="590">
        <v>20458637</v>
      </c>
      <c r="F231" s="591">
        <v>10250272</v>
      </c>
      <c r="G231" s="412"/>
    </row>
    <row r="232" spans="3:7" ht="16.5" thickTop="1" thickBot="1">
      <c r="C232" s="412"/>
      <c r="D232" s="589" t="s">
        <v>428</v>
      </c>
      <c r="E232" s="590">
        <v>51234867</v>
      </c>
      <c r="F232" s="591">
        <v>2056798</v>
      </c>
      <c r="G232" s="412"/>
    </row>
    <row r="233" spans="3:7" ht="16.5" thickTop="1" thickBot="1">
      <c r="C233" s="412"/>
      <c r="D233" s="614" t="s">
        <v>429</v>
      </c>
      <c r="E233" s="590">
        <v>4134928</v>
      </c>
      <c r="F233" s="590">
        <v>0</v>
      </c>
      <c r="G233" s="412"/>
    </row>
    <row r="234" spans="3:7" ht="16.5" thickTop="1" thickBot="1">
      <c r="C234" s="412"/>
      <c r="D234" s="586" t="s">
        <v>430</v>
      </c>
      <c r="E234" s="587">
        <f>SUM(E222:E233)</f>
        <v>2231814971</v>
      </c>
      <c r="F234" s="588">
        <f>SUM(F222:F233)</f>
        <v>1330475425</v>
      </c>
      <c r="G234" s="412"/>
    </row>
    <row r="235" spans="3:7" ht="15.75" thickTop="1">
      <c r="C235" s="412"/>
      <c r="D235" s="412"/>
      <c r="E235" s="572"/>
      <c r="F235" s="572"/>
      <c r="G235" s="412"/>
    </row>
    <row r="236" spans="3:7">
      <c r="C236" s="412"/>
      <c r="D236" s="412"/>
      <c r="E236" s="572"/>
      <c r="F236" s="572"/>
      <c r="G236" s="412"/>
    </row>
    <row r="237" spans="3:7">
      <c r="C237" s="412"/>
      <c r="D237" s="412"/>
      <c r="E237" s="572"/>
      <c r="F237" s="572"/>
      <c r="G237" s="412"/>
    </row>
    <row r="238" spans="3:7">
      <c r="C238" s="412"/>
      <c r="D238" s="412"/>
      <c r="E238" s="572"/>
      <c r="F238" s="572"/>
      <c r="G238" s="412"/>
    </row>
    <row r="239" spans="3:7">
      <c r="C239" s="412"/>
      <c r="D239" s="412"/>
      <c r="E239" s="572"/>
      <c r="F239" s="572"/>
      <c r="G239" s="412"/>
    </row>
    <row r="240" spans="3:7">
      <c r="C240" s="412"/>
      <c r="D240" s="412"/>
      <c r="E240" s="572"/>
      <c r="F240" s="572"/>
      <c r="G240" s="412"/>
    </row>
    <row r="241" spans="3:7" ht="15.75" thickBot="1">
      <c r="C241" s="412"/>
      <c r="D241" s="580"/>
      <c r="E241" s="581"/>
      <c r="F241" s="582" t="s">
        <v>355</v>
      </c>
      <c r="G241" s="412"/>
    </row>
    <row r="242" spans="3:7" ht="16.5" thickTop="1" thickBot="1">
      <c r="C242" s="412"/>
      <c r="D242" s="583" t="s">
        <v>356</v>
      </c>
      <c r="E242" s="584" t="s">
        <v>339</v>
      </c>
      <c r="F242" s="585" t="s">
        <v>357</v>
      </c>
      <c r="G242" s="412"/>
    </row>
    <row r="243" spans="3:7" ht="16.5" thickTop="1" thickBot="1">
      <c r="C243" s="412"/>
      <c r="D243" s="589" t="s">
        <v>431</v>
      </c>
      <c r="E243" s="612">
        <v>5392407856</v>
      </c>
      <c r="F243" s="613">
        <v>2537213232</v>
      </c>
      <c r="G243" s="412"/>
    </row>
    <row r="244" spans="3:7" ht="16.5" thickTop="1" thickBot="1">
      <c r="C244" s="412"/>
      <c r="D244" s="589" t="s">
        <v>432</v>
      </c>
      <c r="E244" s="590">
        <v>4939953374</v>
      </c>
      <c r="F244" s="591">
        <v>4578796294</v>
      </c>
      <c r="G244" s="412"/>
    </row>
    <row r="245" spans="3:7" ht="16.5" thickTop="1" thickBot="1">
      <c r="C245" s="412"/>
      <c r="D245" s="589" t="s">
        <v>433</v>
      </c>
      <c r="E245" s="590">
        <v>2802909866</v>
      </c>
      <c r="F245" s="591">
        <v>2904570093</v>
      </c>
      <c r="G245" s="412"/>
    </row>
    <row r="246" spans="3:7" ht="16.5" thickTop="1" thickBot="1">
      <c r="C246" s="412"/>
      <c r="D246" s="589" t="s">
        <v>434</v>
      </c>
      <c r="E246" s="590">
        <v>1151005161</v>
      </c>
      <c r="F246" s="591">
        <v>1742079029</v>
      </c>
      <c r="G246" s="412"/>
    </row>
    <row r="247" spans="3:7" ht="16.5" thickTop="1" thickBot="1">
      <c r="C247" s="412"/>
      <c r="D247" s="589" t="s">
        <v>435</v>
      </c>
      <c r="E247" s="590">
        <v>198811011</v>
      </c>
      <c r="F247" s="591">
        <v>235909527</v>
      </c>
      <c r="G247" s="412"/>
    </row>
    <row r="248" spans="3:7" ht="16.5" thickTop="1" thickBot="1">
      <c r="C248" s="412"/>
      <c r="D248" s="589" t="s">
        <v>436</v>
      </c>
      <c r="E248" s="590">
        <v>2381253929</v>
      </c>
      <c r="F248" s="591">
        <v>2880622302</v>
      </c>
      <c r="G248" s="412"/>
    </row>
    <row r="249" spans="3:7" ht="16.5" thickTop="1" thickBot="1">
      <c r="C249" s="412"/>
      <c r="D249" s="586" t="s">
        <v>437</v>
      </c>
      <c r="E249" s="587">
        <f>SUM(E243:E248)</f>
        <v>16866341197</v>
      </c>
      <c r="F249" s="588">
        <f>SUM(F243:F248)</f>
        <v>14879190477</v>
      </c>
      <c r="G249" s="412"/>
    </row>
    <row r="250" spans="3:7" ht="15.75" thickTop="1">
      <c r="C250" s="412"/>
      <c r="D250" s="615"/>
      <c r="E250" s="616"/>
      <c r="F250" s="617"/>
      <c r="G250" s="412"/>
    </row>
    <row r="251" spans="3:7">
      <c r="C251" s="412"/>
      <c r="D251" s="615"/>
      <c r="E251" s="616"/>
      <c r="F251" s="617"/>
      <c r="G251" s="412"/>
    </row>
    <row r="252" spans="3:7">
      <c r="C252" s="412"/>
      <c r="D252" s="412"/>
      <c r="E252" s="572"/>
      <c r="F252" s="572"/>
      <c r="G252" s="412"/>
    </row>
    <row r="253" spans="3:7">
      <c r="C253" s="412"/>
      <c r="D253" s="412"/>
      <c r="E253" s="572"/>
      <c r="F253" s="572"/>
      <c r="G253" s="412"/>
    </row>
    <row r="254" spans="3:7">
      <c r="C254" s="412"/>
      <c r="D254" s="412"/>
      <c r="E254" s="572"/>
      <c r="F254" s="572"/>
      <c r="G254" s="412"/>
    </row>
    <row r="255" spans="3:7">
      <c r="C255" s="412"/>
      <c r="D255" s="412"/>
      <c r="E255" s="572"/>
      <c r="F255" s="572"/>
      <c r="G255" s="412"/>
    </row>
    <row r="256" spans="3:7">
      <c r="C256" s="412"/>
      <c r="D256" s="412"/>
      <c r="E256" s="572"/>
      <c r="G256" s="412"/>
    </row>
    <row r="257" spans="3:7">
      <c r="C257" s="412"/>
      <c r="D257" s="412"/>
      <c r="E257" s="572"/>
      <c r="F257" s="582"/>
      <c r="G257" s="412"/>
    </row>
    <row r="258" spans="3:7">
      <c r="C258" s="412"/>
      <c r="D258" s="412"/>
      <c r="E258" s="572"/>
      <c r="F258" s="582"/>
      <c r="G258" s="412"/>
    </row>
    <row r="259" spans="3:7">
      <c r="C259" s="412"/>
      <c r="D259" s="412"/>
      <c r="E259" s="572"/>
      <c r="F259" s="582"/>
      <c r="G259" s="412"/>
    </row>
    <row r="260" spans="3:7">
      <c r="C260" s="412"/>
      <c r="D260" s="412"/>
      <c r="E260" s="572"/>
      <c r="F260" s="582"/>
      <c r="G260" s="412"/>
    </row>
    <row r="261" spans="3:7">
      <c r="C261" s="412"/>
      <c r="D261" s="412"/>
      <c r="E261" s="572"/>
      <c r="F261" s="582"/>
      <c r="G261" s="412"/>
    </row>
    <row r="262" spans="3:7" ht="15.75" thickBot="1">
      <c r="C262" s="412"/>
      <c r="D262" s="412"/>
      <c r="E262" s="572"/>
      <c r="F262" s="582" t="s">
        <v>355</v>
      </c>
      <c r="G262" s="412"/>
    </row>
    <row r="263" spans="3:7" ht="16.5" thickTop="1" thickBot="1">
      <c r="C263" s="412"/>
      <c r="D263" s="583" t="s">
        <v>356</v>
      </c>
      <c r="E263" s="584" t="s">
        <v>339</v>
      </c>
      <c r="F263" s="585" t="s">
        <v>357</v>
      </c>
      <c r="G263" s="412"/>
    </row>
    <row r="264" spans="3:7" ht="16.5" thickTop="1" thickBot="1">
      <c r="D264" s="589" t="s">
        <v>438</v>
      </c>
      <c r="E264" s="612">
        <v>76375719</v>
      </c>
      <c r="F264" s="613">
        <v>181994732</v>
      </c>
    </row>
    <row r="265" spans="3:7" ht="16.5" thickTop="1" thickBot="1">
      <c r="D265" s="589" t="s">
        <v>439</v>
      </c>
      <c r="E265" s="590">
        <v>33000000</v>
      </c>
      <c r="F265" s="591">
        <v>31600000</v>
      </c>
    </row>
    <row r="266" spans="3:7" ht="16.5" thickTop="1" thickBot="1">
      <c r="D266" s="589" t="s">
        <v>440</v>
      </c>
      <c r="E266" s="590">
        <v>0</v>
      </c>
      <c r="F266" s="591">
        <v>5963897</v>
      </c>
    </row>
    <row r="267" spans="3:7" ht="16.5" thickTop="1" thickBot="1">
      <c r="D267" s="589" t="s">
        <v>441</v>
      </c>
      <c r="E267" s="590">
        <v>72429687</v>
      </c>
      <c r="F267" s="613">
        <v>125148076</v>
      </c>
    </row>
    <row r="268" spans="3:7" ht="16.5" thickTop="1" thickBot="1">
      <c r="D268" s="586" t="s">
        <v>442</v>
      </c>
      <c r="E268" s="588">
        <f>SUM(E264:E267)</f>
        <v>181805406</v>
      </c>
      <c r="F268" s="588">
        <f>SUM(F264:F267)</f>
        <v>344706705</v>
      </c>
    </row>
    <row r="269" spans="3:7" ht="15.75" thickTop="1"/>
    <row r="275" spans="4:6" ht="15.75" thickBot="1">
      <c r="D275" s="580"/>
      <c r="E275" s="581"/>
      <c r="F275" s="582" t="s">
        <v>355</v>
      </c>
    </row>
    <row r="276" spans="4:6" ht="16.5" thickTop="1" thickBot="1">
      <c r="D276" s="583" t="s">
        <v>356</v>
      </c>
      <c r="E276" s="584" t="s">
        <v>339</v>
      </c>
      <c r="F276" s="585" t="s">
        <v>357</v>
      </c>
    </row>
    <row r="277" spans="4:6" ht="16.5" thickTop="1" thickBot="1">
      <c r="D277" s="589" t="s">
        <v>443</v>
      </c>
      <c r="E277" s="613">
        <v>1504372604</v>
      </c>
      <c r="F277" s="590">
        <v>0</v>
      </c>
    </row>
    <row r="278" spans="4:6" ht="16.5" thickTop="1" thickBot="1">
      <c r="D278" s="589" t="s">
        <v>444</v>
      </c>
      <c r="E278" s="613">
        <v>989230586</v>
      </c>
      <c r="F278" s="590">
        <v>0</v>
      </c>
    </row>
    <row r="279" spans="4:6" ht="16.5" thickTop="1" thickBot="1">
      <c r="D279" s="589" t="s">
        <v>445</v>
      </c>
      <c r="E279" s="590">
        <v>0</v>
      </c>
      <c r="F279" s="613">
        <v>1696487758</v>
      </c>
    </row>
    <row r="280" spans="4:6" ht="16.5" thickTop="1" thickBot="1">
      <c r="D280" s="586" t="s">
        <v>446</v>
      </c>
      <c r="E280" s="588">
        <f>SUM(E277:E279)</f>
        <v>2493603190</v>
      </c>
      <c r="F280" s="588">
        <f>SUM(F277:F279)</f>
        <v>1696487758</v>
      </c>
    </row>
    <row r="281" spans="4:6" ht="16.5" thickTop="1" thickBot="1"/>
    <row r="282" spans="4:6" ht="16.5" thickTop="1" thickBot="1">
      <c r="D282" s="583" t="s">
        <v>356</v>
      </c>
      <c r="E282" s="584" t="s">
        <v>339</v>
      </c>
      <c r="F282" s="585" t="s">
        <v>357</v>
      </c>
    </row>
    <row r="283" spans="4:6" ht="16.5" thickTop="1" thickBot="1">
      <c r="D283" s="589" t="s">
        <v>447</v>
      </c>
      <c r="E283" s="613">
        <v>5481883568</v>
      </c>
      <c r="F283" s="590">
        <v>0</v>
      </c>
    </row>
    <row r="284" spans="4:6" ht="16.5" thickTop="1" thickBot="1">
      <c r="D284" s="586" t="s">
        <v>448</v>
      </c>
      <c r="E284" s="588">
        <f>SUM(E283:E283)</f>
        <v>5481883568</v>
      </c>
      <c r="F284" s="588">
        <f>+F283</f>
        <v>0</v>
      </c>
    </row>
    <row r="285" spans="4:6" ht="15.75" thickTop="1"/>
    <row r="292" spans="4:6" ht="15.75" thickBot="1">
      <c r="F292" s="582" t="s">
        <v>355</v>
      </c>
    </row>
    <row r="293" spans="4:6" ht="16.5" thickTop="1" thickBot="1">
      <c r="D293" s="583" t="s">
        <v>356</v>
      </c>
      <c r="E293" s="584" t="s">
        <v>339</v>
      </c>
      <c r="F293" s="585" t="s">
        <v>357</v>
      </c>
    </row>
    <row r="294" spans="4:6" ht="16.5" thickTop="1" thickBot="1">
      <c r="D294" s="589" t="s">
        <v>449</v>
      </c>
      <c r="E294" s="618">
        <v>0</v>
      </c>
      <c r="F294" s="613">
        <v>27090910</v>
      </c>
    </row>
    <row r="295" spans="4:6" ht="16.5" thickTop="1" thickBot="1">
      <c r="D295" s="589" t="s">
        <v>450</v>
      </c>
      <c r="E295" s="618">
        <v>0</v>
      </c>
      <c r="F295" s="613">
        <v>56987520</v>
      </c>
    </row>
    <row r="296" spans="4:6" ht="16.5" thickTop="1" thickBot="1">
      <c r="D296" s="589" t="s">
        <v>451</v>
      </c>
      <c r="E296" s="619">
        <v>0</v>
      </c>
      <c r="F296" s="591">
        <v>54545460</v>
      </c>
    </row>
    <row r="297" spans="4:6" ht="16.5" thickTop="1" thickBot="1">
      <c r="D297" s="589" t="s">
        <v>452</v>
      </c>
      <c r="E297" s="591">
        <v>14632728</v>
      </c>
      <c r="F297" s="619">
        <v>0</v>
      </c>
    </row>
    <row r="298" spans="4:6" ht="16.5" thickTop="1" thickBot="1">
      <c r="D298" s="586" t="s">
        <v>453</v>
      </c>
      <c r="E298" s="588">
        <f>SUM(E294:E297)</f>
        <v>14632728</v>
      </c>
      <c r="F298" s="588">
        <f>SUM(F294:F297)</f>
        <v>138623890</v>
      </c>
    </row>
    <row r="299" spans="4:6" ht="15.75" thickTop="1"/>
    <row r="307" spans="4:6" ht="15.75" thickBot="1">
      <c r="D307" s="580"/>
      <c r="E307" s="581"/>
      <c r="F307" s="582" t="s">
        <v>355</v>
      </c>
    </row>
    <row r="308" spans="4:6" ht="16.5" thickTop="1" thickBot="1">
      <c r="D308" s="583" t="s">
        <v>356</v>
      </c>
      <c r="E308" s="584" t="s">
        <v>339</v>
      </c>
      <c r="F308" s="585" t="s">
        <v>357</v>
      </c>
    </row>
    <row r="309" spans="4:6" ht="16.5" thickTop="1" thickBot="1">
      <c r="D309" s="589" t="s">
        <v>454</v>
      </c>
      <c r="E309" s="612">
        <v>824523747</v>
      </c>
      <c r="F309" s="613">
        <v>543555721</v>
      </c>
    </row>
    <row r="310" spans="4:6" ht="16.5" thickTop="1" thickBot="1">
      <c r="D310" s="589" t="s">
        <v>455</v>
      </c>
      <c r="E310" s="612">
        <v>4602886660</v>
      </c>
      <c r="F310" s="613">
        <v>3280334962</v>
      </c>
    </row>
    <row r="311" spans="4:6" ht="16.5" thickTop="1" thickBot="1">
      <c r="D311" s="589" t="s">
        <v>456</v>
      </c>
      <c r="E311" s="590">
        <v>2506660</v>
      </c>
      <c r="F311" s="591">
        <v>7738607</v>
      </c>
    </row>
    <row r="312" spans="4:6" ht="16.5" thickTop="1" thickBot="1">
      <c r="D312" s="586" t="s">
        <v>457</v>
      </c>
      <c r="E312" s="588">
        <f>SUM(E309:E311)</f>
        <v>5429917067</v>
      </c>
      <c r="F312" s="588">
        <f>SUM(F309:F311)</f>
        <v>3831629290</v>
      </c>
    </row>
    <row r="313" spans="4:6" ht="15.75" thickTop="1"/>
    <row r="320" spans="4:6" ht="15.75" thickBot="1">
      <c r="D320" s="580"/>
      <c r="E320" s="581"/>
      <c r="F320" s="582" t="s">
        <v>355</v>
      </c>
    </row>
    <row r="321" spans="4:6" ht="16.5" thickTop="1" thickBot="1">
      <c r="D321" s="583" t="s">
        <v>356</v>
      </c>
      <c r="E321" s="584" t="s">
        <v>339</v>
      </c>
      <c r="F321" s="585" t="s">
        <v>357</v>
      </c>
    </row>
    <row r="322" spans="4:6" ht="16.5" thickTop="1" thickBot="1">
      <c r="D322" s="589" t="s">
        <v>458</v>
      </c>
      <c r="E322" s="612">
        <v>7420698629</v>
      </c>
      <c r="F322" s="590">
        <v>0</v>
      </c>
    </row>
    <row r="323" spans="4:6" ht="16.5" thickTop="1" thickBot="1">
      <c r="D323" s="589" t="s">
        <v>459</v>
      </c>
      <c r="E323" s="612">
        <v>1880778082</v>
      </c>
      <c r="F323" s="590">
        <v>0</v>
      </c>
    </row>
    <row r="324" spans="4:6" ht="16.5" thickTop="1" thickBot="1">
      <c r="D324" s="589" t="s">
        <v>460</v>
      </c>
      <c r="E324" s="612">
        <v>3092671235</v>
      </c>
      <c r="F324" s="590">
        <v>718828083</v>
      </c>
    </row>
    <row r="325" spans="4:6" ht="16.5" thickTop="1" thickBot="1">
      <c r="D325" s="589" t="s">
        <v>461</v>
      </c>
      <c r="E325" s="590">
        <v>2173392852</v>
      </c>
      <c r="F325" s="590">
        <v>0</v>
      </c>
    </row>
    <row r="326" spans="4:6" ht="16.5" thickTop="1" thickBot="1">
      <c r="D326" s="589" t="s">
        <v>462</v>
      </c>
      <c r="E326" s="590">
        <v>1366794055</v>
      </c>
      <c r="F326" s="590">
        <v>1041917815</v>
      </c>
    </row>
    <row r="327" spans="4:6" ht="16.5" thickTop="1" thickBot="1">
      <c r="D327" s="589" t="s">
        <v>463</v>
      </c>
      <c r="E327" s="590">
        <v>1058769863</v>
      </c>
      <c r="F327" s="590">
        <v>0</v>
      </c>
    </row>
    <row r="328" spans="4:6" ht="16.5" thickTop="1" thickBot="1">
      <c r="D328" s="589" t="s">
        <v>464</v>
      </c>
      <c r="E328" s="590">
        <v>1059178083</v>
      </c>
      <c r="F328" s="590">
        <v>0</v>
      </c>
    </row>
    <row r="329" spans="4:6" ht="16.5" thickTop="1" thickBot="1">
      <c r="D329" s="589" t="s">
        <v>465</v>
      </c>
      <c r="E329" s="590">
        <v>0</v>
      </c>
      <c r="F329" s="590">
        <v>738160793</v>
      </c>
    </row>
    <row r="330" spans="4:6" ht="16.5" thickTop="1" thickBot="1">
      <c r="D330" s="589" t="s">
        <v>466</v>
      </c>
      <c r="E330" s="590">
        <v>1049972604</v>
      </c>
      <c r="F330" s="590">
        <v>516027396</v>
      </c>
    </row>
    <row r="331" spans="4:6" ht="16.5" thickTop="1" thickBot="1">
      <c r="D331" s="589" t="s">
        <v>467</v>
      </c>
      <c r="E331" s="590">
        <v>0</v>
      </c>
      <c r="F331" s="590">
        <v>511157535</v>
      </c>
    </row>
    <row r="332" spans="4:6" ht="16.5" thickTop="1" thickBot="1">
      <c r="D332" s="589" t="s">
        <v>468</v>
      </c>
      <c r="E332" s="590">
        <v>0</v>
      </c>
      <c r="F332" s="590">
        <v>827347809</v>
      </c>
    </row>
    <row r="333" spans="4:6" ht="16.5" thickTop="1" thickBot="1">
      <c r="D333" s="589" t="s">
        <v>469</v>
      </c>
      <c r="E333" s="590">
        <v>0</v>
      </c>
      <c r="F333" s="590">
        <v>4804896246</v>
      </c>
    </row>
    <row r="334" spans="4:6" ht="16.5" thickTop="1" thickBot="1">
      <c r="D334" s="586" t="s">
        <v>470</v>
      </c>
      <c r="E334" s="587">
        <f>SUM(E322:E333)</f>
        <v>19102255403</v>
      </c>
      <c r="F334" s="588">
        <f>SUM(F322:F333)</f>
        <v>9158335677</v>
      </c>
    </row>
    <row r="335" spans="4:6" ht="15.75" thickTop="1"/>
    <row r="340" spans="4:6">
      <c r="F340" s="582" t="s">
        <v>355</v>
      </c>
    </row>
    <row r="341" spans="4:6">
      <c r="F341" s="582"/>
    </row>
    <row r="342" spans="4:6" ht="15.75" thickBot="1">
      <c r="F342" s="582" t="s">
        <v>355</v>
      </c>
    </row>
    <row r="343" spans="4:6" ht="16.5" thickTop="1" thickBot="1">
      <c r="D343" s="583" t="s">
        <v>356</v>
      </c>
      <c r="E343" s="584" t="s">
        <v>339</v>
      </c>
      <c r="F343" s="585" t="s">
        <v>357</v>
      </c>
    </row>
    <row r="344" spans="4:6" ht="16.5" thickTop="1" thickBot="1">
      <c r="D344" s="589" t="s">
        <v>471</v>
      </c>
      <c r="E344" s="612">
        <v>83243306</v>
      </c>
      <c r="F344" s="591">
        <v>71176870</v>
      </c>
    </row>
    <row r="345" spans="4:6" ht="16.5" thickTop="1" thickBot="1">
      <c r="D345" s="586" t="s">
        <v>472</v>
      </c>
      <c r="E345" s="588">
        <f>SUM(E344)</f>
        <v>83243306</v>
      </c>
      <c r="F345" s="588">
        <f>SUM(F343:F344)</f>
        <v>71176870</v>
      </c>
    </row>
    <row r="346" spans="4:6" ht="15.75" thickTop="1"/>
    <row r="349" spans="4:6">
      <c r="D349" s="580"/>
      <c r="E349" s="581"/>
      <c r="F349" s="582" t="s">
        <v>355</v>
      </c>
    </row>
    <row r="350" spans="4:6">
      <c r="D350" s="580"/>
      <c r="E350" s="581"/>
      <c r="F350" s="582"/>
    </row>
    <row r="351" spans="4:6">
      <c r="D351" s="580"/>
      <c r="E351" s="581"/>
      <c r="F351" s="582"/>
    </row>
    <row r="352" spans="4:6" ht="15.75" thickBot="1">
      <c r="D352" s="580"/>
      <c r="E352" s="581"/>
      <c r="F352" s="582" t="s">
        <v>355</v>
      </c>
    </row>
    <row r="353" spans="4:6" ht="16.5" thickTop="1" thickBot="1">
      <c r="D353" s="583" t="s">
        <v>356</v>
      </c>
      <c r="E353" s="584" t="s">
        <v>339</v>
      </c>
      <c r="F353" s="585" t="s">
        <v>357</v>
      </c>
    </row>
    <row r="354" spans="4:6" ht="16.5" thickTop="1" thickBot="1">
      <c r="D354" s="589" t="s">
        <v>473</v>
      </c>
      <c r="E354" s="612">
        <v>149321409</v>
      </c>
      <c r="F354" s="613">
        <v>60000000</v>
      </c>
    </row>
    <row r="355" spans="4:6" ht="16.5" thickTop="1" thickBot="1">
      <c r="D355" s="589" t="s">
        <v>474</v>
      </c>
      <c r="E355" s="612">
        <v>15720042</v>
      </c>
      <c r="F355" s="613">
        <v>18834391</v>
      </c>
    </row>
    <row r="356" spans="4:6" ht="16.5" thickTop="1" thickBot="1">
      <c r="D356" s="589" t="s">
        <v>475</v>
      </c>
      <c r="E356" s="612">
        <v>278989034</v>
      </c>
      <c r="F356" s="613" t="s">
        <v>476</v>
      </c>
    </row>
    <row r="357" spans="4:6" ht="16.5" thickTop="1" thickBot="1">
      <c r="D357" s="586" t="s">
        <v>477</v>
      </c>
      <c r="E357" s="588">
        <f>SUM(E354:E356)</f>
        <v>444030485</v>
      </c>
      <c r="F357" s="588">
        <f>SUM(F354:F355)</f>
        <v>78834391</v>
      </c>
    </row>
    <row r="358" spans="4:6" ht="15.75" thickTop="1"/>
    <row r="364" spans="4:6" ht="15.75" thickBot="1">
      <c r="F364" s="582" t="s">
        <v>355</v>
      </c>
    </row>
    <row r="365" spans="4:6" ht="16.5" thickTop="1" thickBot="1">
      <c r="D365" s="583" t="s">
        <v>356</v>
      </c>
      <c r="E365" s="584" t="s">
        <v>339</v>
      </c>
      <c r="F365" s="585" t="s">
        <v>357</v>
      </c>
    </row>
    <row r="366" spans="4:6" ht="16.5" thickTop="1" thickBot="1">
      <c r="D366" s="589" t="s">
        <v>478</v>
      </c>
      <c r="E366" s="590">
        <v>0</v>
      </c>
      <c r="F366" s="590">
        <v>420054795</v>
      </c>
    </row>
    <row r="367" spans="4:6" ht="16.5" thickTop="1" thickBot="1">
      <c r="D367" s="589" t="s">
        <v>479</v>
      </c>
      <c r="E367" s="590">
        <v>596506751</v>
      </c>
      <c r="F367" s="590">
        <v>531630712</v>
      </c>
    </row>
    <row r="368" spans="4:6" ht="16.5" thickTop="1" thickBot="1">
      <c r="D368" s="589" t="s">
        <v>480</v>
      </c>
      <c r="E368" s="590">
        <v>0</v>
      </c>
      <c r="F368" s="590">
        <v>949790</v>
      </c>
    </row>
    <row r="369" spans="4:6" ht="16.5" thickTop="1" thickBot="1">
      <c r="D369" s="586" t="s">
        <v>481</v>
      </c>
      <c r="E369" s="588">
        <f>SUM(E366:E368)</f>
        <v>596506751</v>
      </c>
      <c r="F369" s="588">
        <f>SUM(F366:F368)</f>
        <v>952635297</v>
      </c>
    </row>
    <row r="370" spans="4:6" ht="15.75" thickTop="1"/>
    <row r="376" spans="4:6">
      <c r="D376" s="580"/>
      <c r="E376" s="620"/>
      <c r="F376" s="582"/>
    </row>
    <row r="377" spans="4:6">
      <c r="D377" s="580"/>
      <c r="E377" s="620"/>
      <c r="F377" s="582"/>
    </row>
    <row r="378" spans="4:6">
      <c r="D378" s="580"/>
      <c r="E378" s="620"/>
    </row>
    <row r="379" spans="4:6" ht="15.75" thickBot="1">
      <c r="D379" s="580"/>
      <c r="E379" s="620"/>
      <c r="F379" s="582" t="s">
        <v>355</v>
      </c>
    </row>
    <row r="380" spans="4:6" ht="16.5" thickTop="1" thickBot="1">
      <c r="D380" s="583" t="s">
        <v>356</v>
      </c>
      <c r="E380" s="621" t="s">
        <v>339</v>
      </c>
      <c r="F380" s="585" t="s">
        <v>357</v>
      </c>
    </row>
    <row r="381" spans="4:6" ht="16.5" thickTop="1" thickBot="1">
      <c r="D381" s="589" t="s">
        <v>482</v>
      </c>
      <c r="E381" s="622">
        <v>25239540</v>
      </c>
      <c r="F381" s="591">
        <v>8738000</v>
      </c>
    </row>
    <row r="382" spans="4:6" ht="16.5" thickTop="1" thickBot="1">
      <c r="D382" s="586" t="s">
        <v>483</v>
      </c>
      <c r="E382" s="588">
        <f>SUM(E381)</f>
        <v>25239540</v>
      </c>
      <c r="F382" s="588">
        <f>SUM(F376:F381)</f>
        <v>8738000</v>
      </c>
    </row>
    <row r="383" spans="4:6" ht="15.75" thickTop="1"/>
    <row r="392" spans="4:6" ht="15.75" thickBot="1">
      <c r="D392" s="580"/>
      <c r="E392" s="620"/>
      <c r="F392" s="582" t="s">
        <v>355</v>
      </c>
    </row>
    <row r="393" spans="4:6" ht="16.5" thickTop="1" thickBot="1">
      <c r="D393" s="583" t="s">
        <v>356</v>
      </c>
      <c r="E393" s="621" t="s">
        <v>339</v>
      </c>
      <c r="F393" s="585" t="s">
        <v>357</v>
      </c>
    </row>
    <row r="394" spans="4:6" ht="16.5" thickTop="1" thickBot="1">
      <c r="D394" s="589" t="s">
        <v>484</v>
      </c>
      <c r="E394" s="622">
        <v>0</v>
      </c>
      <c r="F394" s="591">
        <v>663757350</v>
      </c>
    </row>
    <row r="395" spans="4:6" ht="16.5" thickTop="1" thickBot="1">
      <c r="D395" s="586" t="s">
        <v>457</v>
      </c>
      <c r="E395" s="588">
        <f>SUM(E394)</f>
        <v>0</v>
      </c>
      <c r="F395" s="588">
        <f>SUM(F392:F394)</f>
        <v>663757350</v>
      </c>
    </row>
    <row r="396" spans="4:6" ht="15.75" thickTop="1">
      <c r="D396" s="615"/>
      <c r="E396" s="617"/>
      <c r="F396" s="617"/>
    </row>
    <row r="404" spans="4:6" ht="15.75" thickBot="1">
      <c r="D404" s="580"/>
      <c r="E404" s="620"/>
      <c r="F404" s="582" t="s">
        <v>355</v>
      </c>
    </row>
    <row r="405" spans="4:6" ht="16.5" thickTop="1" thickBot="1">
      <c r="D405" s="583" t="s">
        <v>356</v>
      </c>
      <c r="E405" s="621" t="s">
        <v>339</v>
      </c>
      <c r="F405" s="585" t="s">
        <v>357</v>
      </c>
    </row>
    <row r="406" spans="4:6" ht="16.5" thickTop="1" thickBot="1">
      <c r="D406" s="589" t="s">
        <v>458</v>
      </c>
      <c r="E406" s="622">
        <v>0</v>
      </c>
      <c r="F406" s="623">
        <v>7763821919</v>
      </c>
    </row>
    <row r="407" spans="4:6" ht="16.5" thickTop="1" thickBot="1">
      <c r="D407" s="589" t="s">
        <v>485</v>
      </c>
      <c r="E407" s="622">
        <v>0</v>
      </c>
      <c r="F407" s="623">
        <v>792346616</v>
      </c>
    </row>
    <row r="408" spans="4:6" ht="16.5" thickTop="1" thickBot="1">
      <c r="D408" s="589" t="s">
        <v>486</v>
      </c>
      <c r="E408" s="622">
        <v>0</v>
      </c>
      <c r="F408" s="623">
        <v>1029330798</v>
      </c>
    </row>
    <row r="409" spans="4:6" ht="16.5" thickTop="1" thickBot="1">
      <c r="D409" s="589" t="s">
        <v>487</v>
      </c>
      <c r="E409" s="622">
        <v>0</v>
      </c>
      <c r="F409" s="623">
        <v>1363741898</v>
      </c>
    </row>
    <row r="410" spans="4:6" ht="16.5" thickTop="1" thickBot="1">
      <c r="D410" s="589" t="s">
        <v>488</v>
      </c>
      <c r="E410" s="623">
        <v>0</v>
      </c>
      <c r="F410" s="623">
        <v>654407534</v>
      </c>
    </row>
    <row r="411" spans="4:6" ht="16.5" thickTop="1" thickBot="1">
      <c r="D411" s="589" t="s">
        <v>459</v>
      </c>
      <c r="E411" s="622">
        <v>0</v>
      </c>
      <c r="F411" s="623">
        <v>1880778080</v>
      </c>
    </row>
    <row r="412" spans="4:6" ht="16.5" thickTop="1" thickBot="1">
      <c r="D412" s="589" t="s">
        <v>460</v>
      </c>
      <c r="E412" s="622">
        <v>0</v>
      </c>
      <c r="F412" s="623">
        <v>2204953425</v>
      </c>
    </row>
    <row r="413" spans="4:6" ht="16.5" thickTop="1" thickBot="1">
      <c r="D413" s="589" t="s">
        <v>461</v>
      </c>
      <c r="E413" s="623">
        <v>0</v>
      </c>
      <c r="F413" s="623">
        <v>1095932552</v>
      </c>
    </row>
    <row r="414" spans="4:6" ht="16.5" thickTop="1" thickBot="1">
      <c r="D414" s="589" t="s">
        <v>462</v>
      </c>
      <c r="E414" s="623">
        <v>0</v>
      </c>
      <c r="F414" s="623">
        <v>261473643</v>
      </c>
    </row>
    <row r="415" spans="4:6" ht="16.5" thickTop="1" thickBot="1">
      <c r="D415" s="589" t="s">
        <v>463</v>
      </c>
      <c r="E415" s="623">
        <v>0</v>
      </c>
      <c r="F415" s="623">
        <v>938145204</v>
      </c>
    </row>
    <row r="416" spans="4:6" ht="16.5" thickTop="1" thickBot="1">
      <c r="D416" s="586" t="s">
        <v>470</v>
      </c>
      <c r="E416" s="588">
        <v>0</v>
      </c>
      <c r="F416" s="588">
        <f>SUM(F406:F415)</f>
        <v>17984931669</v>
      </c>
    </row>
    <row r="417" spans="4:6" ht="15.75" thickTop="1">
      <c r="D417" s="624"/>
      <c r="E417" s="625"/>
      <c r="F417" s="625"/>
    </row>
    <row r="418" spans="4:6">
      <c r="D418" s="624"/>
      <c r="E418" s="625"/>
      <c r="F418" s="625"/>
    </row>
    <row r="422" spans="4:6">
      <c r="D422" s="580"/>
      <c r="E422" s="620"/>
    </row>
    <row r="423" spans="4:6">
      <c r="D423" s="580"/>
      <c r="E423" s="620"/>
      <c r="F423" s="582"/>
    </row>
    <row r="424" spans="4:6">
      <c r="D424" s="580"/>
      <c r="E424" s="620"/>
      <c r="F424" s="582"/>
    </row>
    <row r="425" spans="4:6" ht="15.75" thickBot="1">
      <c r="D425" s="580"/>
      <c r="E425" s="620"/>
      <c r="F425" s="582" t="s">
        <v>355</v>
      </c>
    </row>
    <row r="426" spans="4:6" ht="16.5" thickTop="1" thickBot="1">
      <c r="D426" s="583" t="s">
        <v>356</v>
      </c>
      <c r="E426" s="621" t="s">
        <v>339</v>
      </c>
      <c r="F426" s="585" t="s">
        <v>357</v>
      </c>
    </row>
    <row r="427" spans="4:6" ht="16.5" thickTop="1" thickBot="1">
      <c r="D427" s="589" t="s">
        <v>489</v>
      </c>
      <c r="E427" s="622">
        <v>15000000000</v>
      </c>
      <c r="F427" s="623">
        <v>0</v>
      </c>
    </row>
    <row r="428" spans="4:6" ht="16.5" thickTop="1" thickBot="1">
      <c r="D428" s="589" t="s">
        <v>490</v>
      </c>
      <c r="E428" s="622">
        <v>1509863015</v>
      </c>
      <c r="F428" s="623">
        <v>0</v>
      </c>
    </row>
    <row r="429" spans="4:6" ht="16.5" thickTop="1" thickBot="1">
      <c r="D429" s="589" t="s">
        <v>491</v>
      </c>
      <c r="E429" s="622">
        <v>5520316446</v>
      </c>
      <c r="F429" s="623">
        <v>0</v>
      </c>
    </row>
    <row r="430" spans="4:6" ht="16.5" thickTop="1" thickBot="1">
      <c r="D430" s="586" t="s">
        <v>492</v>
      </c>
      <c r="E430" s="588">
        <f>SUM(E427:E429)</f>
        <v>22030179461</v>
      </c>
      <c r="F430" s="588">
        <f>SUM(F423:F427)</f>
        <v>0</v>
      </c>
    </row>
    <row r="431" spans="4:6" ht="15.75" thickTop="1"/>
    <row r="441" spans="4:6" ht="15.75" thickBot="1">
      <c r="F441" s="582" t="s">
        <v>355</v>
      </c>
    </row>
    <row r="442" spans="4:6" ht="16.5" thickTop="1" thickBot="1">
      <c r="D442" s="583" t="s">
        <v>356</v>
      </c>
      <c r="E442" s="621" t="s">
        <v>493</v>
      </c>
      <c r="F442" s="626" t="s">
        <v>494</v>
      </c>
    </row>
    <row r="443" spans="4:6" ht="16.5" thickTop="1" thickBot="1">
      <c r="D443" s="589" t="s">
        <v>495</v>
      </c>
      <c r="E443" s="622">
        <v>5500000000</v>
      </c>
      <c r="F443" s="627">
        <v>0.55000000000000004</v>
      </c>
    </row>
    <row r="444" spans="4:6" ht="16.5" thickTop="1" thickBot="1">
      <c r="D444" s="589" t="s">
        <v>496</v>
      </c>
      <c r="E444" s="622">
        <v>900000000</v>
      </c>
      <c r="F444" s="627">
        <v>0.09</v>
      </c>
    </row>
    <row r="445" spans="4:6" ht="16.5" thickTop="1" thickBot="1">
      <c r="D445" s="589" t="s">
        <v>497</v>
      </c>
      <c r="E445" s="622">
        <v>900000000</v>
      </c>
      <c r="F445" s="627">
        <v>0.09</v>
      </c>
    </row>
    <row r="446" spans="4:6" ht="16.5" thickTop="1" thickBot="1">
      <c r="D446" s="589" t="s">
        <v>498</v>
      </c>
      <c r="E446" s="622">
        <v>900000000</v>
      </c>
      <c r="F446" s="627">
        <v>0.09</v>
      </c>
    </row>
    <row r="447" spans="4:6" ht="16.5" thickTop="1" thickBot="1">
      <c r="D447" s="589" t="s">
        <v>499</v>
      </c>
      <c r="E447" s="622">
        <v>900000000</v>
      </c>
      <c r="F447" s="627">
        <v>0.09</v>
      </c>
    </row>
    <row r="448" spans="4:6" ht="16.5" thickTop="1" thickBot="1">
      <c r="D448" s="589" t="s">
        <v>500</v>
      </c>
      <c r="E448" s="622">
        <v>900000000</v>
      </c>
      <c r="F448" s="627">
        <v>0.09</v>
      </c>
    </row>
    <row r="449" spans="4:6" ht="16.5" thickTop="1" thickBot="1">
      <c r="D449" s="586" t="s">
        <v>501</v>
      </c>
      <c r="E449" s="588">
        <f>SUM(E443:E448)</f>
        <v>10000000000</v>
      </c>
      <c r="F449" s="628">
        <f>SUM(F443:F448)</f>
        <v>0.99999999999999989</v>
      </c>
    </row>
    <row r="450" spans="4:6" ht="15.75" thickTop="1"/>
    <row r="459" spans="4:6" ht="15.75" thickBot="1">
      <c r="F459" s="582" t="s">
        <v>355</v>
      </c>
    </row>
    <row r="460" spans="4:6" ht="16.5" thickTop="1" thickBot="1">
      <c r="D460" s="583" t="s">
        <v>356</v>
      </c>
      <c r="E460" s="621" t="s">
        <v>339</v>
      </c>
      <c r="F460" s="585" t="s">
        <v>357</v>
      </c>
    </row>
    <row r="461" spans="4:6" ht="16.5" thickTop="1" thickBot="1">
      <c r="D461" s="589" t="s">
        <v>503</v>
      </c>
      <c r="E461" s="622">
        <v>993626716</v>
      </c>
      <c r="F461" s="623">
        <v>708429580</v>
      </c>
    </row>
    <row r="462" spans="4:6" ht="16.5" thickTop="1" thickBot="1">
      <c r="D462" s="586" t="s">
        <v>502</v>
      </c>
      <c r="E462" s="588">
        <f>SUM(E461:E461)</f>
        <v>993626716</v>
      </c>
      <c r="F462" s="588">
        <f>SUM(F457:F461)</f>
        <v>708429580</v>
      </c>
    </row>
    <row r="463" spans="4:6" ht="15.75" thickTop="1"/>
    <row r="471" spans="3:6" ht="15.75" thickBot="1">
      <c r="F471" s="582" t="s">
        <v>355</v>
      </c>
    </row>
    <row r="472" spans="3:6" ht="16.5" thickTop="1" thickBot="1">
      <c r="D472" s="583" t="s">
        <v>356</v>
      </c>
      <c r="E472" s="621" t="s">
        <v>339</v>
      </c>
      <c r="F472" s="585" t="s">
        <v>357</v>
      </c>
    </row>
    <row r="473" spans="3:6" ht="16.5" thickTop="1" thickBot="1">
      <c r="D473" s="589" t="s">
        <v>504</v>
      </c>
      <c r="E473" s="622">
        <v>770442553</v>
      </c>
      <c r="F473" s="623">
        <v>3273018949</v>
      </c>
    </row>
    <row r="474" spans="3:6" ht="16.5" thickTop="1" thickBot="1">
      <c r="D474" s="586" t="s">
        <v>505</v>
      </c>
      <c r="E474" s="588">
        <f>SUM(E473:E473)</f>
        <v>770442553</v>
      </c>
      <c r="F474" s="588">
        <f>SUM(F469:F473)</f>
        <v>3273018949</v>
      </c>
    </row>
    <row r="475" spans="3:6" ht="15.75" thickTop="1"/>
    <row r="477" spans="3:6" s="437" customFormat="1" ht="24" customHeight="1">
      <c r="C477" s="50"/>
      <c r="D477" s="58"/>
    </row>
    <row r="478" spans="3:6" s="437" customFormat="1" ht="24" customHeight="1">
      <c r="C478" s="50"/>
      <c r="D478" s="58"/>
    </row>
    <row r="479" spans="3:6" s="437" customFormat="1" ht="24" customHeight="1">
      <c r="C479" s="50"/>
      <c r="D479" s="58"/>
    </row>
  </sheetData>
  <mergeCells count="37">
    <mergeCell ref="B10:H11"/>
    <mergeCell ref="B1:H1"/>
    <mergeCell ref="B2:H2"/>
    <mergeCell ref="B4:H4"/>
    <mergeCell ref="B6:H6"/>
    <mergeCell ref="B8:H8"/>
    <mergeCell ref="B13:H13"/>
    <mergeCell ref="B15:H15"/>
    <mergeCell ref="B17:H17"/>
    <mergeCell ref="C19:C20"/>
    <mergeCell ref="D19:E19"/>
    <mergeCell ref="F19:G19"/>
    <mergeCell ref="H19:H20"/>
    <mergeCell ref="G44:H44"/>
    <mergeCell ref="B22:H22"/>
    <mergeCell ref="B23:B24"/>
    <mergeCell ref="C23:D23"/>
    <mergeCell ref="E23:F23"/>
    <mergeCell ref="G23:G24"/>
    <mergeCell ref="H23:H24"/>
    <mergeCell ref="B31:F31"/>
    <mergeCell ref="C43:D43"/>
    <mergeCell ref="E43:F43"/>
    <mergeCell ref="C44:D44"/>
    <mergeCell ref="E44:F44"/>
    <mergeCell ref="C47:D47"/>
    <mergeCell ref="E47:F47"/>
    <mergeCell ref="E48:F48"/>
    <mergeCell ref="G48:H48"/>
    <mergeCell ref="C91:D91"/>
    <mergeCell ref="E91:F91"/>
    <mergeCell ref="C100:D100"/>
    <mergeCell ref="D192:G192"/>
    <mergeCell ref="D194:G194"/>
    <mergeCell ref="D196:D197"/>
    <mergeCell ref="E196:E197"/>
    <mergeCell ref="F196:G196"/>
  </mergeCells>
  <pageMargins left="0.70866141732283472" right="0.19685039370078741" top="1.3779527559055118" bottom="0.74803149606299213" header="0.31496062992125984" footer="0.31496062992125984"/>
  <pageSetup paperSize="14" scale="71" orientation="portrait" r:id="rId1"/>
  <headerFooter>
    <oddHeader>&amp;L&amp;G</oddHeader>
    <oddFooter>&amp;C&amp;G</oddFooter>
  </headerFooter>
  <rowBreaks count="7" manualBreakCount="7">
    <brk id="53" max="6" man="1"/>
    <brk id="124" max="6" man="1"/>
    <brk id="184" max="6" man="1"/>
    <brk id="254" max="6" man="1"/>
    <brk id="313" max="6" man="1"/>
    <brk id="371" max="6" man="1"/>
    <brk id="432" max="6" man="1"/>
  </rowBreaks>
  <drawing r:id="rId2"/>
  <legacyDrawing r:id="rId3"/>
  <legacyDrawingHF r:id="rId4"/>
  <oleObjects>
    <mc:AlternateContent xmlns:mc="http://schemas.openxmlformats.org/markup-compatibility/2006">
      <mc:Choice Requires="x14">
        <oleObject progId="Word.Document.12" shapeId="21505" r:id="rId5">
          <objectPr defaultSize="0" r:id="rId6">
            <anchor moveWithCells="1">
              <from>
                <xdr:col>0</xdr:col>
                <xdr:colOff>57150</xdr:colOff>
                <xdr:row>160</xdr:row>
                <xdr:rowOff>38100</xdr:rowOff>
              </from>
              <to>
                <xdr:col>6</xdr:col>
                <xdr:colOff>85725</xdr:colOff>
                <xdr:row>164</xdr:row>
                <xdr:rowOff>180975</xdr:rowOff>
              </to>
            </anchor>
          </objectPr>
        </oleObject>
      </mc:Choice>
      <mc:Fallback>
        <oleObject progId="Word.Document.12" shapeId="21505" r:id="rId5"/>
      </mc:Fallback>
    </mc:AlternateContent>
    <mc:AlternateContent xmlns:mc="http://schemas.openxmlformats.org/markup-compatibility/2006">
      <mc:Choice Requires="x14">
        <oleObject progId="Word.Document.12" shapeId="21506" r:id="rId7">
          <objectPr defaultSize="0" r:id="rId8">
            <anchor moveWithCells="1">
              <from>
                <xdr:col>0</xdr:col>
                <xdr:colOff>38100</xdr:colOff>
                <xdr:row>235</xdr:row>
                <xdr:rowOff>28575</xdr:rowOff>
              </from>
              <to>
                <xdr:col>6</xdr:col>
                <xdr:colOff>104775</xdr:colOff>
                <xdr:row>239</xdr:row>
                <xdr:rowOff>133350</xdr:rowOff>
              </to>
            </anchor>
          </objectPr>
        </oleObject>
      </mc:Choice>
      <mc:Fallback>
        <oleObject progId="Word.Document.12" shapeId="21506" r:id="rId7"/>
      </mc:Fallback>
    </mc:AlternateContent>
    <mc:AlternateContent xmlns:mc="http://schemas.openxmlformats.org/markup-compatibility/2006">
      <mc:Choice Requires="x14">
        <oleObject progId="Word.Document.12" shapeId="21507" r:id="rId9">
          <objectPr defaultSize="0" r:id="rId10">
            <anchor moveWithCells="1">
              <from>
                <xdr:col>0</xdr:col>
                <xdr:colOff>0</xdr:colOff>
                <xdr:row>299</xdr:row>
                <xdr:rowOff>85725</xdr:rowOff>
              </from>
              <to>
                <xdr:col>6</xdr:col>
                <xdr:colOff>104775</xdr:colOff>
                <xdr:row>305</xdr:row>
                <xdr:rowOff>57150</xdr:rowOff>
              </to>
            </anchor>
          </objectPr>
        </oleObject>
      </mc:Choice>
      <mc:Fallback>
        <oleObject progId="Word.Document.12" shapeId="21507" r:id="rId9"/>
      </mc:Fallback>
    </mc:AlternateContent>
    <mc:AlternateContent xmlns:mc="http://schemas.openxmlformats.org/markup-compatibility/2006">
      <mc:Choice Requires="x14">
        <oleObject progId="Word.Document.12" shapeId="21508" r:id="rId11">
          <objectPr defaultSize="0" r:id="rId12">
            <anchor moveWithCells="1">
              <from>
                <xdr:col>0</xdr:col>
                <xdr:colOff>0</xdr:colOff>
                <xdr:row>313</xdr:row>
                <xdr:rowOff>133350</xdr:rowOff>
              </from>
              <to>
                <xdr:col>6</xdr:col>
                <xdr:colOff>104775</xdr:colOff>
                <xdr:row>318</xdr:row>
                <xdr:rowOff>95250</xdr:rowOff>
              </to>
            </anchor>
          </objectPr>
        </oleObject>
      </mc:Choice>
      <mc:Fallback>
        <oleObject progId="Word.Document.12" shapeId="21508" r:id="rId11"/>
      </mc:Fallback>
    </mc:AlternateContent>
    <mc:AlternateContent xmlns:mc="http://schemas.openxmlformats.org/markup-compatibility/2006">
      <mc:Choice Requires="x14">
        <oleObject progId="Word.Document.12" shapeId="21509" r:id="rId13">
          <objectPr defaultSize="0" r:id="rId14">
            <anchor moveWithCells="1">
              <from>
                <xdr:col>0</xdr:col>
                <xdr:colOff>9525</xdr:colOff>
                <xdr:row>335</xdr:row>
                <xdr:rowOff>47625</xdr:rowOff>
              </from>
              <to>
                <xdr:col>6</xdr:col>
                <xdr:colOff>76200</xdr:colOff>
                <xdr:row>340</xdr:row>
                <xdr:rowOff>28575</xdr:rowOff>
              </to>
            </anchor>
          </objectPr>
        </oleObject>
      </mc:Choice>
      <mc:Fallback>
        <oleObject progId="Word.Document.12" shapeId="21509" r:id="rId13"/>
      </mc:Fallback>
    </mc:AlternateContent>
    <mc:AlternateContent xmlns:mc="http://schemas.openxmlformats.org/markup-compatibility/2006">
      <mc:Choice Requires="x14">
        <oleObject progId="Word.Document.12" shapeId="21510" r:id="rId15">
          <objectPr defaultSize="0" r:id="rId16">
            <anchor moveWithCells="1">
              <from>
                <xdr:col>0</xdr:col>
                <xdr:colOff>38100</xdr:colOff>
                <xdr:row>346</xdr:row>
                <xdr:rowOff>19050</xdr:rowOff>
              </from>
              <to>
                <xdr:col>6</xdr:col>
                <xdr:colOff>104775</xdr:colOff>
                <xdr:row>351</xdr:row>
                <xdr:rowOff>0</xdr:rowOff>
              </to>
            </anchor>
          </objectPr>
        </oleObject>
      </mc:Choice>
      <mc:Fallback>
        <oleObject progId="Word.Document.12" shapeId="21510" r:id="rId15"/>
      </mc:Fallback>
    </mc:AlternateContent>
    <mc:AlternateContent xmlns:mc="http://schemas.openxmlformats.org/markup-compatibility/2006">
      <mc:Choice Requires="x14">
        <oleObject progId="Word.Document.12" shapeId="21511" r:id="rId17">
          <objectPr defaultSize="0" r:id="rId18">
            <anchor moveWithCells="1">
              <from>
                <xdr:col>0</xdr:col>
                <xdr:colOff>0</xdr:colOff>
                <xdr:row>358</xdr:row>
                <xdr:rowOff>66675</xdr:rowOff>
              </from>
              <to>
                <xdr:col>6</xdr:col>
                <xdr:colOff>104775</xdr:colOff>
                <xdr:row>362</xdr:row>
                <xdr:rowOff>123825</xdr:rowOff>
              </to>
            </anchor>
          </objectPr>
        </oleObject>
      </mc:Choice>
      <mc:Fallback>
        <oleObject progId="Word.Document.12" shapeId="21511" r:id="rId17"/>
      </mc:Fallback>
    </mc:AlternateContent>
    <mc:AlternateContent xmlns:mc="http://schemas.openxmlformats.org/markup-compatibility/2006">
      <mc:Choice Requires="x14">
        <oleObject progId="Word.Document.12" shapeId="21512" r:id="rId19">
          <objectPr defaultSize="0" r:id="rId20">
            <anchor moveWithCells="1">
              <from>
                <xdr:col>0</xdr:col>
                <xdr:colOff>0</xdr:colOff>
                <xdr:row>371</xdr:row>
                <xdr:rowOff>76200</xdr:rowOff>
              </from>
              <to>
                <xdr:col>6</xdr:col>
                <xdr:colOff>19050</xdr:colOff>
                <xdr:row>377</xdr:row>
                <xdr:rowOff>123825</xdr:rowOff>
              </to>
            </anchor>
          </objectPr>
        </oleObject>
      </mc:Choice>
      <mc:Fallback>
        <oleObject progId="Word.Document.12" shapeId="21512" r:id="rId19"/>
      </mc:Fallback>
    </mc:AlternateContent>
    <mc:AlternateContent xmlns:mc="http://schemas.openxmlformats.org/markup-compatibility/2006">
      <mc:Choice Requires="x14">
        <oleObject progId="Word.Document.12" shapeId="21514" r:id="rId21">
          <objectPr defaultSize="0" r:id="rId22">
            <anchor moveWithCells="1">
              <from>
                <xdr:col>0</xdr:col>
                <xdr:colOff>0</xdr:colOff>
                <xdr:row>417</xdr:row>
                <xdr:rowOff>66675</xdr:rowOff>
              </from>
              <to>
                <xdr:col>6</xdr:col>
                <xdr:colOff>104775</xdr:colOff>
                <xdr:row>423</xdr:row>
                <xdr:rowOff>19050</xdr:rowOff>
              </to>
            </anchor>
          </objectPr>
        </oleObject>
      </mc:Choice>
      <mc:Fallback>
        <oleObject progId="Word.Document.12" shapeId="21514" r:id="rId21"/>
      </mc:Fallback>
    </mc:AlternateContent>
    <mc:AlternateContent xmlns:mc="http://schemas.openxmlformats.org/markup-compatibility/2006">
      <mc:Choice Requires="x14">
        <oleObject progId="Word.Document.12" shapeId="21516" r:id="rId23">
          <objectPr defaultSize="0" r:id="rId24">
            <anchor moveWithCells="1">
              <from>
                <xdr:col>0</xdr:col>
                <xdr:colOff>0</xdr:colOff>
                <xdr:row>384</xdr:row>
                <xdr:rowOff>123825</xdr:rowOff>
              </from>
              <to>
                <xdr:col>5</xdr:col>
                <xdr:colOff>790575</xdr:colOff>
                <xdr:row>385</xdr:row>
                <xdr:rowOff>171450</xdr:rowOff>
              </to>
            </anchor>
          </objectPr>
        </oleObject>
      </mc:Choice>
      <mc:Fallback>
        <oleObject progId="Word.Document.12" shapeId="21516" r:id="rId23"/>
      </mc:Fallback>
    </mc:AlternateContent>
    <mc:AlternateContent xmlns:mc="http://schemas.openxmlformats.org/markup-compatibility/2006">
      <mc:Choice Requires="x14">
        <oleObject progId="Word.Document.12" shapeId="21517" r:id="rId25">
          <objectPr defaultSize="0" r:id="rId26">
            <anchor moveWithCells="1">
              <from>
                <xdr:col>0</xdr:col>
                <xdr:colOff>38100</xdr:colOff>
                <xdr:row>124</xdr:row>
                <xdr:rowOff>76200</xdr:rowOff>
              </from>
              <to>
                <xdr:col>5</xdr:col>
                <xdr:colOff>1428750</xdr:colOff>
                <xdr:row>130</xdr:row>
                <xdr:rowOff>9525</xdr:rowOff>
              </to>
            </anchor>
          </objectPr>
        </oleObject>
      </mc:Choice>
      <mc:Fallback>
        <oleObject progId="Word.Document.12" shapeId="21517" r:id="rId25"/>
      </mc:Fallback>
    </mc:AlternateContent>
    <mc:AlternateContent xmlns:mc="http://schemas.openxmlformats.org/markup-compatibility/2006">
      <mc:Choice Requires="x14">
        <oleObject progId="Word.Document.12" shapeId="21518" r:id="rId27">
          <objectPr defaultSize="0" r:id="rId28">
            <anchor moveWithCells="1">
              <from>
                <xdr:col>0</xdr:col>
                <xdr:colOff>152400</xdr:colOff>
                <xdr:row>186</xdr:row>
                <xdr:rowOff>28575</xdr:rowOff>
              </from>
              <to>
                <xdr:col>6</xdr:col>
                <xdr:colOff>228600</xdr:colOff>
                <xdr:row>189</xdr:row>
                <xdr:rowOff>142875</xdr:rowOff>
              </to>
            </anchor>
          </objectPr>
        </oleObject>
      </mc:Choice>
      <mc:Fallback>
        <oleObject progId="Word.Document.12" shapeId="21518" r:id="rId27"/>
      </mc:Fallback>
    </mc:AlternateContent>
    <mc:AlternateContent xmlns:mc="http://schemas.openxmlformats.org/markup-compatibility/2006">
      <mc:Choice Requires="x14">
        <oleObject progId="Word.Document.12" shapeId="21519" r:id="rId29">
          <objectPr defaultSize="0" r:id="rId30">
            <anchor moveWithCells="1">
              <from>
                <xdr:col>0</xdr:col>
                <xdr:colOff>9525</xdr:colOff>
                <xdr:row>215</xdr:row>
                <xdr:rowOff>28575</xdr:rowOff>
              </from>
              <to>
                <xdr:col>6</xdr:col>
                <xdr:colOff>114300</xdr:colOff>
                <xdr:row>218</xdr:row>
                <xdr:rowOff>9525</xdr:rowOff>
              </to>
            </anchor>
          </objectPr>
        </oleObject>
      </mc:Choice>
      <mc:Fallback>
        <oleObject progId="Word.Document.12" shapeId="21519" r:id="rId29"/>
      </mc:Fallback>
    </mc:AlternateContent>
    <mc:AlternateContent xmlns:mc="http://schemas.openxmlformats.org/markup-compatibility/2006">
      <mc:Choice Requires="x14">
        <oleObject progId="Word.Document.12" shapeId="21520" r:id="rId31">
          <objectPr defaultSize="0" r:id="rId32">
            <anchor moveWithCells="1">
              <from>
                <xdr:col>0</xdr:col>
                <xdr:colOff>19050</xdr:colOff>
                <xdr:row>256</xdr:row>
                <xdr:rowOff>152400</xdr:rowOff>
              </from>
              <to>
                <xdr:col>6</xdr:col>
                <xdr:colOff>123825</xdr:colOff>
                <xdr:row>260</xdr:row>
                <xdr:rowOff>161925</xdr:rowOff>
              </to>
            </anchor>
          </objectPr>
        </oleObject>
      </mc:Choice>
      <mc:Fallback>
        <oleObject progId="Word.Document.12" shapeId="21520" r:id="rId31"/>
      </mc:Fallback>
    </mc:AlternateContent>
    <mc:AlternateContent xmlns:mc="http://schemas.openxmlformats.org/markup-compatibility/2006">
      <mc:Choice Requires="x14">
        <oleObject progId="Word.Document.12" shapeId="21521" r:id="rId33">
          <objectPr defaultSize="0" r:id="rId34">
            <anchor moveWithCells="1">
              <from>
                <xdr:col>0</xdr:col>
                <xdr:colOff>38100</xdr:colOff>
                <xdr:row>269</xdr:row>
                <xdr:rowOff>123825</xdr:rowOff>
              </from>
              <to>
                <xdr:col>6</xdr:col>
                <xdr:colOff>104775</xdr:colOff>
                <xdr:row>273</xdr:row>
                <xdr:rowOff>180975</xdr:rowOff>
              </to>
            </anchor>
          </objectPr>
        </oleObject>
      </mc:Choice>
      <mc:Fallback>
        <oleObject progId="Word.Document.12" shapeId="21521" r:id="rId33"/>
      </mc:Fallback>
    </mc:AlternateContent>
    <mc:AlternateContent xmlns:mc="http://schemas.openxmlformats.org/markup-compatibility/2006">
      <mc:Choice Requires="x14">
        <oleObject progId="Word.Document.12" shapeId="21522" r:id="rId35">
          <objectPr defaultSize="0" r:id="rId36">
            <anchor moveWithCells="1">
              <from>
                <xdr:col>0</xdr:col>
                <xdr:colOff>0</xdr:colOff>
                <xdr:row>285</xdr:row>
                <xdr:rowOff>76200</xdr:rowOff>
              </from>
              <to>
                <xdr:col>6</xdr:col>
                <xdr:colOff>104775</xdr:colOff>
                <xdr:row>290</xdr:row>
                <xdr:rowOff>57150</xdr:rowOff>
              </to>
            </anchor>
          </objectPr>
        </oleObject>
      </mc:Choice>
      <mc:Fallback>
        <oleObject progId="Word.Document.12" shapeId="21522" r:id="rId35"/>
      </mc:Fallback>
    </mc:AlternateContent>
    <mc:AlternateContent xmlns:mc="http://schemas.openxmlformats.org/markup-compatibility/2006">
      <mc:Choice Requires="x14">
        <oleObject progId="Word.Document.12" shapeId="21523" r:id="rId37">
          <objectPr defaultSize="0" r:id="rId38">
            <anchor moveWithCells="1">
              <from>
                <xdr:col>0</xdr:col>
                <xdr:colOff>104775</xdr:colOff>
                <xdr:row>433</xdr:row>
                <xdr:rowOff>38100</xdr:rowOff>
              </from>
              <to>
                <xdr:col>6</xdr:col>
                <xdr:colOff>66675</xdr:colOff>
                <xdr:row>439</xdr:row>
                <xdr:rowOff>9525</xdr:rowOff>
              </to>
            </anchor>
          </objectPr>
        </oleObject>
      </mc:Choice>
      <mc:Fallback>
        <oleObject progId="Word.Document.12" shapeId="21523" r:id="rId37"/>
      </mc:Fallback>
    </mc:AlternateContent>
    <mc:AlternateContent xmlns:mc="http://schemas.openxmlformats.org/markup-compatibility/2006">
      <mc:Choice Requires="x14">
        <oleObject progId="Word.Document.12" shapeId="21525" r:id="rId39">
          <objectPr defaultSize="0" r:id="rId40">
            <anchor moveWithCells="1">
              <from>
                <xdr:col>0</xdr:col>
                <xdr:colOff>0</xdr:colOff>
                <xdr:row>2</xdr:row>
                <xdr:rowOff>9525</xdr:rowOff>
              </from>
              <to>
                <xdr:col>6</xdr:col>
                <xdr:colOff>400050</xdr:colOff>
                <xdr:row>36</xdr:row>
                <xdr:rowOff>123825</xdr:rowOff>
              </to>
            </anchor>
          </objectPr>
        </oleObject>
      </mc:Choice>
      <mc:Fallback>
        <oleObject progId="Word.Document.12" shapeId="21525" r:id="rId39"/>
      </mc:Fallback>
    </mc:AlternateContent>
    <mc:AlternateContent xmlns:mc="http://schemas.openxmlformats.org/markup-compatibility/2006">
      <mc:Choice Requires="x14">
        <oleObject progId="Word.Document.12" shapeId="21527" r:id="rId41">
          <objectPr defaultSize="0" r:id="rId42">
            <anchor moveWithCells="1">
              <from>
                <xdr:col>0</xdr:col>
                <xdr:colOff>0</xdr:colOff>
                <xdr:row>55</xdr:row>
                <xdr:rowOff>9525</xdr:rowOff>
              </from>
              <to>
                <xdr:col>6</xdr:col>
                <xdr:colOff>361950</xdr:colOff>
                <xdr:row>84</xdr:row>
                <xdr:rowOff>9525</xdr:rowOff>
              </to>
            </anchor>
          </objectPr>
        </oleObject>
      </mc:Choice>
      <mc:Fallback>
        <oleObject progId="Word.Document.12" shapeId="21527" r:id="rId41"/>
      </mc:Fallback>
    </mc:AlternateContent>
    <mc:AlternateContent xmlns:mc="http://schemas.openxmlformats.org/markup-compatibility/2006">
      <mc:Choice Requires="x14">
        <oleObject progId="Word.Document.12" shapeId="21533" r:id="rId43">
          <objectPr defaultSize="0" r:id="rId44">
            <anchor moveWithCells="1">
              <from>
                <xdr:col>0</xdr:col>
                <xdr:colOff>57150</xdr:colOff>
                <xdr:row>82</xdr:row>
                <xdr:rowOff>95250</xdr:rowOff>
              </from>
              <to>
                <xdr:col>6</xdr:col>
                <xdr:colOff>285750</xdr:colOff>
                <xdr:row>120</xdr:row>
                <xdr:rowOff>114300</xdr:rowOff>
              </to>
            </anchor>
          </objectPr>
        </oleObject>
      </mc:Choice>
      <mc:Fallback>
        <oleObject progId="Word.Document.12" shapeId="21533" r:id="rId43"/>
      </mc:Fallback>
    </mc:AlternateContent>
    <mc:AlternateContent xmlns:mc="http://schemas.openxmlformats.org/markup-compatibility/2006">
      <mc:Choice Requires="x14">
        <oleObject progId="Word.Document.12" shapeId="21534" r:id="rId45">
          <objectPr defaultSize="0" r:id="rId46">
            <anchor moveWithCells="1">
              <from>
                <xdr:col>3</xdr:col>
                <xdr:colOff>0</xdr:colOff>
                <xdr:row>387</xdr:row>
                <xdr:rowOff>0</xdr:rowOff>
              </from>
              <to>
                <xdr:col>5</xdr:col>
                <xdr:colOff>1209675</xdr:colOff>
                <xdr:row>390</xdr:row>
                <xdr:rowOff>85725</xdr:rowOff>
              </to>
            </anchor>
          </objectPr>
        </oleObject>
      </mc:Choice>
      <mc:Fallback>
        <oleObject progId="Word.Document.12" shapeId="21534" r:id="rId45"/>
      </mc:Fallback>
    </mc:AlternateContent>
    <mc:AlternateContent xmlns:mc="http://schemas.openxmlformats.org/markup-compatibility/2006">
      <mc:Choice Requires="x14">
        <oleObject progId="Word.Document.12" shapeId="21537" r:id="rId47">
          <objectPr defaultSize="0" r:id="rId48">
            <anchor moveWithCells="1">
              <from>
                <xdr:col>0</xdr:col>
                <xdr:colOff>47625</xdr:colOff>
                <xdr:row>396</xdr:row>
                <xdr:rowOff>85725</xdr:rowOff>
              </from>
              <to>
                <xdr:col>6</xdr:col>
                <xdr:colOff>114300</xdr:colOff>
                <xdr:row>402</xdr:row>
                <xdr:rowOff>57150</xdr:rowOff>
              </to>
            </anchor>
          </objectPr>
        </oleObject>
      </mc:Choice>
      <mc:Fallback>
        <oleObject progId="Word.Document.12" shapeId="21537" r:id="rId47"/>
      </mc:Fallback>
    </mc:AlternateContent>
    <mc:AlternateContent xmlns:mc="http://schemas.openxmlformats.org/markup-compatibility/2006">
      <mc:Choice Requires="x14">
        <oleObject progId="Word.Document.12" shapeId="21540" r:id="rId49">
          <objectPr defaultSize="0" r:id="rId50">
            <anchor moveWithCells="1">
              <from>
                <xdr:col>0</xdr:col>
                <xdr:colOff>123825</xdr:colOff>
                <xdr:row>451</xdr:row>
                <xdr:rowOff>47625</xdr:rowOff>
              </from>
              <to>
                <xdr:col>6</xdr:col>
                <xdr:colOff>228600</xdr:colOff>
                <xdr:row>456</xdr:row>
                <xdr:rowOff>180975</xdr:rowOff>
              </to>
            </anchor>
          </objectPr>
        </oleObject>
      </mc:Choice>
      <mc:Fallback>
        <oleObject progId="Word.Document.12" shapeId="21540" r:id="rId49"/>
      </mc:Fallback>
    </mc:AlternateContent>
    <mc:AlternateContent xmlns:mc="http://schemas.openxmlformats.org/markup-compatibility/2006">
      <mc:Choice Requires="x14">
        <oleObject progId="Word.Document.12" shapeId="21542" r:id="rId51">
          <objectPr defaultSize="0" r:id="rId52">
            <anchor moveWithCells="1">
              <from>
                <xdr:col>0</xdr:col>
                <xdr:colOff>0</xdr:colOff>
                <xdr:row>464</xdr:row>
                <xdr:rowOff>57150</xdr:rowOff>
              </from>
              <to>
                <xdr:col>6</xdr:col>
                <xdr:colOff>190500</xdr:colOff>
                <xdr:row>469</xdr:row>
                <xdr:rowOff>47625</xdr:rowOff>
              </to>
            </anchor>
          </objectPr>
        </oleObject>
      </mc:Choice>
      <mc:Fallback>
        <oleObject progId="Word.Document.12" shapeId="21542" r:id="rId51"/>
      </mc:Fallback>
    </mc:AlternateContent>
    <mc:AlternateContent xmlns:mc="http://schemas.openxmlformats.org/markup-compatibility/2006">
      <mc:Choice Requires="x14">
        <oleObject progId="Word.Document.12" shapeId="21545" r:id="rId53">
          <objectPr defaultSize="0" r:id="rId54">
            <anchor moveWithCells="1">
              <from>
                <xdr:col>0</xdr:col>
                <xdr:colOff>0</xdr:colOff>
                <xdr:row>35</xdr:row>
                <xdr:rowOff>171450</xdr:rowOff>
              </from>
              <to>
                <xdr:col>6</xdr:col>
                <xdr:colOff>381000</xdr:colOff>
                <xdr:row>50</xdr:row>
                <xdr:rowOff>152400</xdr:rowOff>
              </to>
            </anchor>
          </objectPr>
        </oleObject>
      </mc:Choice>
      <mc:Fallback>
        <oleObject progId="Word.Document.12" shapeId="21545" r:id="rId5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5:IM54"/>
  <sheetViews>
    <sheetView showGridLines="0" view="pageBreakPreview" topLeftCell="A13" zoomScale="85" zoomScaleNormal="85" zoomScaleSheetLayoutView="85" workbookViewId="0">
      <selection activeCell="A11" sqref="A11"/>
    </sheetView>
  </sheetViews>
  <sheetFormatPr baseColWidth="10" defaultRowHeight="15" customHeight="1" outlineLevelRow="1"/>
  <cols>
    <col min="1" max="1" width="35" style="12" customWidth="1"/>
    <col min="2" max="2" width="11.140625" style="12" customWidth="1"/>
    <col min="3" max="4" width="22.7109375" style="13" customWidth="1"/>
    <col min="5" max="5" width="35" style="1" customWidth="1"/>
    <col min="6" max="6" width="11.140625" style="1" customWidth="1"/>
    <col min="7" max="8" width="22.7109375" style="1" customWidth="1"/>
    <col min="9" max="9" width="21.5703125" style="1" bestFit="1" customWidth="1"/>
    <col min="10" max="10" width="16.85546875" style="1" bestFit="1" customWidth="1"/>
    <col min="11" max="16384" width="11.42578125" style="1"/>
  </cols>
  <sheetData>
    <row r="5" spans="1:10" ht="17.25" customHeight="1">
      <c r="A5" s="784" t="s">
        <v>317</v>
      </c>
      <c r="B5" s="784"/>
      <c r="C5" s="784"/>
      <c r="D5" s="784"/>
      <c r="E5" s="784"/>
      <c r="F5" s="784"/>
      <c r="G5" s="784"/>
      <c r="H5" s="784"/>
    </row>
    <row r="6" spans="1:10" ht="15" customHeight="1">
      <c r="A6" s="784"/>
      <c r="B6" s="784"/>
      <c r="C6" s="784"/>
      <c r="D6" s="784"/>
      <c r="E6" s="784"/>
      <c r="F6" s="784"/>
      <c r="G6" s="784"/>
      <c r="H6" s="784"/>
    </row>
    <row r="7" spans="1:10" ht="22.5" customHeight="1">
      <c r="A7" s="787" t="s">
        <v>338</v>
      </c>
      <c r="B7" s="787"/>
      <c r="C7" s="787"/>
      <c r="D7" s="787"/>
      <c r="E7" s="787"/>
      <c r="F7" s="787"/>
      <c r="G7" s="787"/>
      <c r="H7" s="787"/>
    </row>
    <row r="8" spans="1:10" ht="15" customHeight="1">
      <c r="A8" s="789" t="s">
        <v>326</v>
      </c>
      <c r="B8" s="789"/>
      <c r="C8" s="789"/>
      <c r="D8" s="789"/>
      <c r="E8" s="789"/>
      <c r="F8" s="789"/>
      <c r="G8" s="789"/>
      <c r="H8" s="789"/>
    </row>
    <row r="9" spans="1:10" ht="15" customHeight="1">
      <c r="A9" s="790" t="s">
        <v>130</v>
      </c>
      <c r="B9" s="790"/>
      <c r="C9" s="790"/>
      <c r="D9" s="790"/>
      <c r="E9" s="790"/>
      <c r="F9" s="790"/>
      <c r="G9" s="790"/>
      <c r="H9" s="790"/>
    </row>
    <row r="10" spans="1:10" ht="15" customHeight="1" thickBot="1">
      <c r="A10" s="3"/>
      <c r="B10" s="3"/>
      <c r="C10" s="3"/>
      <c r="D10" s="3"/>
      <c r="E10" s="3"/>
      <c r="F10" s="3"/>
      <c r="G10" s="3"/>
      <c r="H10" s="3"/>
    </row>
    <row r="11" spans="1:10" ht="36" customHeight="1" thickBot="1">
      <c r="A11" s="4" t="s">
        <v>79</v>
      </c>
      <c r="B11" s="348" t="s">
        <v>308</v>
      </c>
      <c r="C11" s="5" t="s">
        <v>339</v>
      </c>
      <c r="D11" s="5">
        <v>43465</v>
      </c>
      <c r="E11" s="347" t="s">
        <v>85</v>
      </c>
      <c r="F11" s="348" t="s">
        <v>308</v>
      </c>
      <c r="G11" s="5">
        <v>43830</v>
      </c>
      <c r="H11" s="5">
        <v>43465</v>
      </c>
    </row>
    <row r="12" spans="1:10" ht="15" customHeight="1">
      <c r="A12" s="6"/>
      <c r="B12" s="349"/>
      <c r="C12" s="7"/>
      <c r="D12" s="7"/>
      <c r="E12" s="8"/>
      <c r="F12" s="349"/>
      <c r="G12" s="9"/>
      <c r="H12" s="27"/>
    </row>
    <row r="13" spans="1:10" s="437" customFormat="1" ht="15" customHeight="1">
      <c r="A13" s="733" t="s">
        <v>138</v>
      </c>
      <c r="B13" s="734"/>
      <c r="C13" s="40"/>
      <c r="D13" s="40"/>
      <c r="E13" s="735" t="s">
        <v>139</v>
      </c>
      <c r="F13" s="734"/>
      <c r="G13" s="506"/>
      <c r="H13" s="42"/>
      <c r="I13" s="448"/>
      <c r="J13" s="736"/>
    </row>
    <row r="14" spans="1:10" s="437" customFormat="1" ht="15" customHeight="1">
      <c r="A14" s="737" t="s">
        <v>81</v>
      </c>
      <c r="B14" s="738">
        <v>4</v>
      </c>
      <c r="C14" s="506">
        <v>2007017468</v>
      </c>
      <c r="D14" s="506">
        <v>5794717035</v>
      </c>
      <c r="E14" s="739" t="s">
        <v>145</v>
      </c>
      <c r="F14" s="740">
        <v>11</v>
      </c>
      <c r="G14" s="506">
        <v>5429917067</v>
      </c>
      <c r="H14" s="506">
        <v>3831629290</v>
      </c>
    </row>
    <row r="15" spans="1:10" s="437" customFormat="1" ht="15" customHeight="1">
      <c r="A15" s="737" t="s">
        <v>127</v>
      </c>
      <c r="B15" s="738"/>
      <c r="C15" s="506">
        <v>0</v>
      </c>
      <c r="D15" s="741">
        <v>0</v>
      </c>
      <c r="E15" s="739" t="s">
        <v>141</v>
      </c>
      <c r="F15" s="740">
        <v>12</v>
      </c>
      <c r="G15" s="506">
        <v>19102255403</v>
      </c>
      <c r="H15" s="506">
        <v>9158335677</v>
      </c>
    </row>
    <row r="16" spans="1:10" s="437" customFormat="1" ht="15" customHeight="1">
      <c r="A16" s="737" t="s">
        <v>128</v>
      </c>
      <c r="B16" s="738">
        <v>5</v>
      </c>
      <c r="C16" s="506">
        <v>35177032529</v>
      </c>
      <c r="D16" s="506">
        <v>19038241529</v>
      </c>
      <c r="E16" s="739" t="s">
        <v>146</v>
      </c>
      <c r="F16" s="740">
        <v>13</v>
      </c>
      <c r="G16" s="506">
        <v>83243306</v>
      </c>
      <c r="H16" s="506">
        <v>71176870</v>
      </c>
      <c r="I16" s="736"/>
      <c r="J16" s="736"/>
    </row>
    <row r="17" spans="1:10" s="437" customFormat="1" ht="15" customHeight="1">
      <c r="A17" s="737" t="s">
        <v>82</v>
      </c>
      <c r="B17" s="738">
        <v>6</v>
      </c>
      <c r="C17" s="506">
        <v>2231814970</v>
      </c>
      <c r="D17" s="506">
        <v>1330475425</v>
      </c>
      <c r="E17" s="739" t="s">
        <v>87</v>
      </c>
      <c r="F17" s="740">
        <v>14</v>
      </c>
      <c r="G17" s="506">
        <v>444030485</v>
      </c>
      <c r="H17" s="506">
        <v>78834391</v>
      </c>
      <c r="I17" s="736"/>
    </row>
    <row r="18" spans="1:10" s="437" customFormat="1" ht="15" customHeight="1">
      <c r="A18" s="737" t="s">
        <v>129</v>
      </c>
      <c r="B18" s="738">
        <v>7</v>
      </c>
      <c r="C18" s="506">
        <v>16866341197</v>
      </c>
      <c r="D18" s="741">
        <v>14879190477</v>
      </c>
      <c r="E18" s="739" t="s">
        <v>88</v>
      </c>
      <c r="F18" s="740">
        <v>15</v>
      </c>
      <c r="G18" s="506">
        <v>596506751</v>
      </c>
      <c r="H18" s="506">
        <v>952635297</v>
      </c>
      <c r="I18" s="736"/>
      <c r="J18" s="736"/>
    </row>
    <row r="19" spans="1:10" s="437" customFormat="1" ht="15" customHeight="1">
      <c r="A19" s="737" t="s">
        <v>149</v>
      </c>
      <c r="B19" s="738">
        <v>8</v>
      </c>
      <c r="C19" s="506">
        <v>181805406</v>
      </c>
      <c r="D19" s="506">
        <v>344706705</v>
      </c>
      <c r="E19" s="739" t="s">
        <v>147</v>
      </c>
      <c r="F19" s="740">
        <v>16</v>
      </c>
      <c r="G19" s="506">
        <v>25239540</v>
      </c>
      <c r="H19" s="506">
        <v>8738000</v>
      </c>
      <c r="I19" s="736"/>
    </row>
    <row r="20" spans="1:10" s="437" customFormat="1" ht="15" customHeight="1">
      <c r="A20" s="737" t="s">
        <v>334</v>
      </c>
      <c r="B20" s="738">
        <v>9</v>
      </c>
      <c r="C20" s="506">
        <v>2493603190</v>
      </c>
      <c r="D20" s="506">
        <v>1696487758</v>
      </c>
      <c r="E20" s="739" t="s">
        <v>333</v>
      </c>
      <c r="F20" s="740">
        <v>19</v>
      </c>
      <c r="G20" s="506">
        <v>1509863015</v>
      </c>
      <c r="H20" s="741">
        <v>0</v>
      </c>
    </row>
    <row r="21" spans="1:10" s="440" customFormat="1" ht="15" customHeight="1">
      <c r="A21" s="742" t="s">
        <v>132</v>
      </c>
      <c r="B21" s="743"/>
      <c r="C21" s="744">
        <f>SUM(C14:C20)</f>
        <v>58957614760</v>
      </c>
      <c r="D21" s="744">
        <v>43083818929</v>
      </c>
      <c r="E21" s="745" t="s">
        <v>133</v>
      </c>
      <c r="F21" s="746"/>
      <c r="G21" s="744">
        <f>SUM(G14:G20)</f>
        <v>27191055567</v>
      </c>
      <c r="H21" s="744">
        <v>14101349525</v>
      </c>
      <c r="I21" s="747"/>
      <c r="J21" s="748"/>
    </row>
    <row r="22" spans="1:10" s="437" customFormat="1" ht="15" customHeight="1">
      <c r="A22" s="742"/>
      <c r="B22" s="743"/>
      <c r="C22" s="741"/>
      <c r="D22" s="741"/>
      <c r="E22" s="745"/>
      <c r="F22" s="746"/>
      <c r="G22" s="741"/>
      <c r="H22" s="741"/>
      <c r="I22" s="736"/>
      <c r="J22" s="736"/>
    </row>
    <row r="23" spans="1:10" s="437" customFormat="1" ht="15" customHeight="1">
      <c r="A23" s="733" t="s">
        <v>137</v>
      </c>
      <c r="B23" s="749"/>
      <c r="C23" s="741"/>
      <c r="D23" s="741"/>
      <c r="E23" s="750" t="s">
        <v>136</v>
      </c>
      <c r="F23" s="751"/>
      <c r="G23" s="741"/>
      <c r="H23" s="752"/>
    </row>
    <row r="24" spans="1:10" s="437" customFormat="1" ht="15" hidden="1" customHeight="1" outlineLevel="1">
      <c r="A24" s="737" t="s">
        <v>125</v>
      </c>
      <c r="B24" s="738"/>
      <c r="C24" s="741">
        <v>0</v>
      </c>
      <c r="D24" s="741">
        <v>0</v>
      </c>
      <c r="E24" s="739" t="s">
        <v>89</v>
      </c>
      <c r="F24" s="740"/>
      <c r="G24" s="741">
        <v>0</v>
      </c>
      <c r="H24" s="741">
        <v>0</v>
      </c>
    </row>
    <row r="25" spans="1:10" s="437" customFormat="1" ht="15" customHeight="1" collapsed="1">
      <c r="A25" s="737" t="s">
        <v>140</v>
      </c>
      <c r="B25" s="738" t="s">
        <v>309</v>
      </c>
      <c r="C25" s="506">
        <v>17159055442</v>
      </c>
      <c r="D25" s="506">
        <v>16479851894</v>
      </c>
      <c r="E25" s="739" t="s">
        <v>145</v>
      </c>
      <c r="F25" s="740">
        <v>17</v>
      </c>
      <c r="G25" s="506">
        <v>0</v>
      </c>
      <c r="H25" s="741">
        <v>663757350</v>
      </c>
    </row>
    <row r="26" spans="1:10" s="437" customFormat="1" ht="15" customHeight="1">
      <c r="A26" s="737" t="s">
        <v>83</v>
      </c>
      <c r="B26" s="738">
        <v>10</v>
      </c>
      <c r="C26" s="506">
        <v>14632728</v>
      </c>
      <c r="D26" s="506">
        <v>138623890</v>
      </c>
      <c r="E26" s="739" t="s">
        <v>141</v>
      </c>
      <c r="F26" s="740">
        <v>18</v>
      </c>
      <c r="G26" s="506">
        <v>0</v>
      </c>
      <c r="H26" s="741">
        <v>17984931669</v>
      </c>
    </row>
    <row r="27" spans="1:10" s="437" customFormat="1" ht="15" customHeight="1">
      <c r="A27" s="737" t="s">
        <v>148</v>
      </c>
      <c r="B27" s="738" t="s">
        <v>310</v>
      </c>
      <c r="C27" s="753">
        <v>134600647</v>
      </c>
      <c r="D27" s="753">
        <v>41385381</v>
      </c>
      <c r="E27" s="739" t="s">
        <v>332</v>
      </c>
      <c r="F27" s="740">
        <v>19</v>
      </c>
      <c r="G27" s="506">
        <v>15000000000</v>
      </c>
      <c r="H27" s="506">
        <v>0</v>
      </c>
      <c r="J27" s="736"/>
    </row>
    <row r="28" spans="1:10" s="440" customFormat="1">
      <c r="A28" s="737" t="s">
        <v>337</v>
      </c>
      <c r="B28" s="738">
        <v>9</v>
      </c>
      <c r="C28" s="506">
        <v>5481883568</v>
      </c>
      <c r="D28" s="753">
        <v>0</v>
      </c>
      <c r="E28" s="739" t="s">
        <v>333</v>
      </c>
      <c r="F28" s="740">
        <v>19</v>
      </c>
      <c r="G28" s="506">
        <v>5520316446</v>
      </c>
      <c r="H28" s="506">
        <v>0</v>
      </c>
      <c r="I28" s="747"/>
      <c r="J28" s="748"/>
    </row>
    <row r="29" spans="1:10" s="437" customFormat="1" ht="15" customHeight="1">
      <c r="A29" s="742" t="s">
        <v>134</v>
      </c>
      <c r="B29" s="743"/>
      <c r="C29" s="754">
        <f>SUM(C24:C28)</f>
        <v>22790172385</v>
      </c>
      <c r="D29" s="754">
        <v>16659861165</v>
      </c>
      <c r="E29" s="755" t="s">
        <v>135</v>
      </c>
      <c r="F29" s="743"/>
      <c r="G29" s="756">
        <f>SUM(G24:G28)</f>
        <v>20520316446</v>
      </c>
      <c r="H29" s="756">
        <v>18648689019</v>
      </c>
      <c r="I29" s="736"/>
    </row>
    <row r="30" spans="1:10" s="440" customFormat="1" ht="15" customHeight="1">
      <c r="A30" s="757"/>
      <c r="B30" s="758"/>
      <c r="C30" s="758"/>
      <c r="D30" s="758"/>
      <c r="E30" s="755" t="s">
        <v>90</v>
      </c>
      <c r="F30" s="743"/>
      <c r="G30" s="759">
        <f>+G21+G29</f>
        <v>47711372013</v>
      </c>
      <c r="H30" s="759">
        <v>32750038544</v>
      </c>
    </row>
    <row r="31" spans="1:10" s="437" customFormat="1" ht="15" customHeight="1">
      <c r="A31" s="742"/>
      <c r="B31" s="760"/>
      <c r="C31" s="438"/>
      <c r="D31" s="761"/>
      <c r="E31" s="755"/>
      <c r="F31" s="743"/>
      <c r="G31" s="762"/>
      <c r="H31" s="762"/>
      <c r="I31" s="736"/>
    </row>
    <row r="32" spans="1:10" s="437" customFormat="1" ht="15" customHeight="1">
      <c r="A32" s="742"/>
      <c r="B32" s="760"/>
      <c r="C32" s="438"/>
      <c r="D32" s="35"/>
      <c r="E32" s="735" t="s">
        <v>131</v>
      </c>
      <c r="F32" s="734"/>
      <c r="G32" s="756"/>
      <c r="H32" s="756"/>
      <c r="I32" s="736"/>
    </row>
    <row r="33" spans="1:247" s="437" customFormat="1" ht="15" customHeight="1">
      <c r="A33" s="763"/>
      <c r="B33" s="764"/>
      <c r="C33" s="765"/>
      <c r="D33" s="765"/>
      <c r="E33" s="766" t="s">
        <v>24</v>
      </c>
      <c r="F33" s="740">
        <v>20</v>
      </c>
      <c r="G33" s="762">
        <v>10000000000</v>
      </c>
      <c r="H33" s="762">
        <v>7000000000</v>
      </c>
      <c r="I33" s="736"/>
    </row>
    <row r="34" spans="1:247" s="437" customFormat="1" ht="15" customHeight="1">
      <c r="A34" s="763"/>
      <c r="B34" s="764"/>
      <c r="C34" s="765"/>
      <c r="D34" s="765"/>
      <c r="E34" s="766" t="s">
        <v>143</v>
      </c>
      <c r="F34" s="740">
        <v>20</v>
      </c>
      <c r="G34" s="753">
        <v>1764069269</v>
      </c>
      <c r="H34" s="753">
        <v>3981448529</v>
      </c>
      <c r="I34" s="736"/>
    </row>
    <row r="35" spans="1:247" s="437" customFormat="1" ht="15" customHeight="1">
      <c r="A35" s="763"/>
      <c r="B35" s="764"/>
      <c r="C35" s="765"/>
      <c r="D35" s="765"/>
      <c r="E35" s="755" t="s">
        <v>144</v>
      </c>
      <c r="F35" s="760"/>
      <c r="G35" s="767">
        <f>+G36+G37</f>
        <v>22272345863</v>
      </c>
      <c r="H35" s="767">
        <v>16012193021</v>
      </c>
      <c r="I35" s="736"/>
    </row>
    <row r="36" spans="1:247" s="437" customFormat="1" ht="15" customHeight="1">
      <c r="A36" s="763"/>
      <c r="B36" s="764"/>
      <c r="C36" s="765"/>
      <c r="D36" s="765"/>
      <c r="E36" s="766" t="s">
        <v>258</v>
      </c>
      <c r="F36" s="768"/>
      <c r="G36" s="762">
        <v>9764995885</v>
      </c>
      <c r="H36" s="762">
        <v>10308250305</v>
      </c>
      <c r="I36" s="736"/>
      <c r="J36" s="736"/>
    </row>
    <row r="37" spans="1:247" s="437" customFormat="1" ht="15" customHeight="1">
      <c r="A37" s="763"/>
      <c r="B37" s="764"/>
      <c r="C37" s="765"/>
      <c r="D37" s="765"/>
      <c r="E37" s="766" t="s">
        <v>259</v>
      </c>
      <c r="F37" s="768"/>
      <c r="G37" s="762">
        <v>12507349978</v>
      </c>
      <c r="H37" s="762">
        <v>5703942716</v>
      </c>
      <c r="I37" s="736"/>
      <c r="J37" s="736"/>
    </row>
    <row r="38" spans="1:247" ht="36" customHeight="1" thickBot="1">
      <c r="A38" s="444"/>
      <c r="B38" s="444"/>
      <c r="C38" s="435"/>
      <c r="D38" s="435"/>
      <c r="E38" s="10" t="s">
        <v>142</v>
      </c>
      <c r="F38" s="350"/>
      <c r="G38" s="480">
        <f>+G33+G34+G35</f>
        <v>34036415132</v>
      </c>
      <c r="H38" s="480">
        <v>26993641550</v>
      </c>
      <c r="I38" s="25"/>
      <c r="J38" s="26"/>
    </row>
    <row r="39" spans="1:247" ht="15" customHeight="1" thickBot="1">
      <c r="A39" s="791" t="s">
        <v>84</v>
      </c>
      <c r="B39" s="792"/>
      <c r="C39" s="436">
        <f>+C21+C29</f>
        <v>81747787145</v>
      </c>
      <c r="D39" s="11">
        <v>59743680094</v>
      </c>
      <c r="E39" s="791" t="s">
        <v>91</v>
      </c>
      <c r="F39" s="792"/>
      <c r="G39" s="436">
        <f>+G30+G38</f>
        <v>81747787145</v>
      </c>
      <c r="H39" s="436">
        <v>59743680094</v>
      </c>
      <c r="I39" s="14"/>
    </row>
    <row r="40" spans="1:247" ht="15" customHeight="1">
      <c r="G40" s="471">
        <f>+C39-G39</f>
        <v>0</v>
      </c>
      <c r="H40" s="471">
        <f>+D39-H39</f>
        <v>0</v>
      </c>
    </row>
    <row r="41" spans="1:247" ht="15" customHeight="1">
      <c r="A41" s="785"/>
      <c r="B41" s="785"/>
      <c r="C41" s="785"/>
      <c r="D41" s="785"/>
      <c r="E41" s="428"/>
      <c r="F41" s="428"/>
      <c r="G41" s="535"/>
      <c r="H41" s="428"/>
      <c r="I41" s="785"/>
      <c r="J41" s="785"/>
      <c r="K41" s="785"/>
      <c r="L41" s="785"/>
      <c r="M41" s="785"/>
      <c r="N41" s="785"/>
      <c r="O41" s="785"/>
      <c r="P41" s="785" t="s">
        <v>93</v>
      </c>
      <c r="Q41" s="785"/>
      <c r="R41" s="785"/>
      <c r="S41" s="785"/>
      <c r="T41" s="785" t="s">
        <v>93</v>
      </c>
      <c r="U41" s="785"/>
      <c r="V41" s="785"/>
      <c r="W41" s="785"/>
      <c r="X41" s="785" t="s">
        <v>93</v>
      </c>
      <c r="Y41" s="785"/>
      <c r="Z41" s="785"/>
      <c r="AA41" s="785"/>
      <c r="AB41" s="785" t="s">
        <v>93</v>
      </c>
      <c r="AC41" s="785"/>
      <c r="AD41" s="785"/>
      <c r="AE41" s="785"/>
      <c r="AF41" s="785" t="s">
        <v>93</v>
      </c>
      <c r="AG41" s="785"/>
      <c r="AH41" s="785"/>
      <c r="AI41" s="785"/>
      <c r="AJ41" s="785" t="s">
        <v>93</v>
      </c>
      <c r="AK41" s="785"/>
      <c r="AL41" s="785"/>
      <c r="AM41" s="785"/>
      <c r="AN41" s="785" t="s">
        <v>93</v>
      </c>
      <c r="AO41" s="785"/>
      <c r="AP41" s="785"/>
      <c r="AQ41" s="785"/>
      <c r="AR41" s="785" t="s">
        <v>93</v>
      </c>
      <c r="AS41" s="785"/>
      <c r="AT41" s="785"/>
      <c r="AU41" s="785"/>
      <c r="AV41" s="785" t="s">
        <v>93</v>
      </c>
      <c r="AW41" s="785"/>
      <c r="AX41" s="785"/>
      <c r="AY41" s="785"/>
      <c r="AZ41" s="785" t="s">
        <v>93</v>
      </c>
      <c r="BA41" s="785"/>
      <c r="BB41" s="785"/>
      <c r="BC41" s="785"/>
      <c r="BD41" s="785" t="s">
        <v>93</v>
      </c>
      <c r="BE41" s="785"/>
      <c r="BF41" s="785"/>
      <c r="BG41" s="785"/>
      <c r="BH41" s="785" t="s">
        <v>93</v>
      </c>
      <c r="BI41" s="785"/>
      <c r="BJ41" s="785"/>
      <c r="BK41" s="785"/>
      <c r="BL41" s="785" t="s">
        <v>93</v>
      </c>
      <c r="BM41" s="785"/>
      <c r="BN41" s="785"/>
      <c r="BO41" s="785"/>
      <c r="BP41" s="785" t="s">
        <v>93</v>
      </c>
      <c r="BQ41" s="785"/>
      <c r="BR41" s="785"/>
      <c r="BS41" s="785"/>
      <c r="BT41" s="785" t="s">
        <v>93</v>
      </c>
      <c r="BU41" s="785"/>
      <c r="BV41" s="785"/>
      <c r="BW41" s="785"/>
      <c r="BX41" s="785" t="s">
        <v>93</v>
      </c>
      <c r="BY41" s="785"/>
      <c r="BZ41" s="785"/>
      <c r="CA41" s="785"/>
      <c r="CB41" s="785" t="s">
        <v>93</v>
      </c>
      <c r="CC41" s="785"/>
      <c r="CD41" s="785"/>
      <c r="CE41" s="785"/>
      <c r="CF41" s="785" t="s">
        <v>93</v>
      </c>
      <c r="CG41" s="785"/>
      <c r="CH41" s="785"/>
      <c r="CI41" s="785"/>
      <c r="CJ41" s="785" t="s">
        <v>93</v>
      </c>
      <c r="CK41" s="785"/>
      <c r="CL41" s="785"/>
      <c r="CM41" s="785"/>
      <c r="CN41" s="785" t="s">
        <v>93</v>
      </c>
      <c r="CO41" s="785"/>
      <c r="CP41" s="785"/>
      <c r="CQ41" s="785"/>
      <c r="CR41" s="785" t="s">
        <v>93</v>
      </c>
      <c r="CS41" s="785"/>
      <c r="CT41" s="785"/>
      <c r="CU41" s="785"/>
      <c r="CV41" s="785" t="s">
        <v>93</v>
      </c>
      <c r="CW41" s="785"/>
      <c r="CX41" s="785"/>
      <c r="CY41" s="785"/>
      <c r="CZ41" s="785" t="s">
        <v>93</v>
      </c>
      <c r="DA41" s="785"/>
      <c r="DB41" s="785"/>
      <c r="DC41" s="785"/>
      <c r="DD41" s="785" t="s">
        <v>93</v>
      </c>
      <c r="DE41" s="785"/>
      <c r="DF41" s="785"/>
      <c r="DG41" s="785"/>
      <c r="DH41" s="785" t="s">
        <v>93</v>
      </c>
      <c r="DI41" s="785"/>
      <c r="DJ41" s="785"/>
      <c r="DK41" s="785"/>
      <c r="DL41" s="785" t="s">
        <v>93</v>
      </c>
      <c r="DM41" s="785"/>
      <c r="DN41" s="785"/>
      <c r="DO41" s="785"/>
      <c r="DP41" s="785" t="s">
        <v>93</v>
      </c>
      <c r="DQ41" s="785"/>
      <c r="DR41" s="785"/>
      <c r="DS41" s="785"/>
      <c r="DT41" s="785" t="s">
        <v>93</v>
      </c>
      <c r="DU41" s="785"/>
      <c r="DV41" s="785"/>
      <c r="DW41" s="785"/>
      <c r="DX41" s="785" t="s">
        <v>93</v>
      </c>
      <c r="DY41" s="785"/>
      <c r="DZ41" s="785"/>
      <c r="EA41" s="785"/>
      <c r="EB41" s="785" t="s">
        <v>93</v>
      </c>
      <c r="EC41" s="785"/>
      <c r="ED41" s="785"/>
      <c r="EE41" s="785"/>
      <c r="EF41" s="785" t="s">
        <v>93</v>
      </c>
      <c r="EG41" s="785"/>
      <c r="EH41" s="785"/>
      <c r="EI41" s="785"/>
      <c r="EJ41" s="785" t="s">
        <v>93</v>
      </c>
      <c r="EK41" s="785"/>
      <c r="EL41" s="785"/>
      <c r="EM41" s="785"/>
      <c r="EN41" s="785" t="s">
        <v>93</v>
      </c>
      <c r="EO41" s="785"/>
      <c r="EP41" s="785"/>
      <c r="EQ41" s="785"/>
      <c r="ER41" s="785" t="s">
        <v>93</v>
      </c>
      <c r="ES41" s="785"/>
      <c r="ET41" s="785"/>
      <c r="EU41" s="785"/>
      <c r="EV41" s="785" t="s">
        <v>93</v>
      </c>
      <c r="EW41" s="785"/>
      <c r="EX41" s="785"/>
      <c r="EY41" s="785"/>
      <c r="EZ41" s="785" t="s">
        <v>93</v>
      </c>
      <c r="FA41" s="785"/>
      <c r="FB41" s="785"/>
      <c r="FC41" s="785"/>
      <c r="FD41" s="785" t="s">
        <v>93</v>
      </c>
      <c r="FE41" s="785"/>
      <c r="FF41" s="785"/>
      <c r="FG41" s="785"/>
      <c r="FH41" s="785" t="s">
        <v>93</v>
      </c>
      <c r="FI41" s="785"/>
      <c r="FJ41" s="785"/>
      <c r="FK41" s="785"/>
      <c r="FL41" s="785" t="s">
        <v>93</v>
      </c>
      <c r="FM41" s="785"/>
      <c r="FN41" s="785"/>
      <c r="FO41" s="785"/>
      <c r="FP41" s="785" t="s">
        <v>93</v>
      </c>
      <c r="FQ41" s="785"/>
      <c r="FR41" s="785"/>
      <c r="FS41" s="785"/>
      <c r="FT41" s="785" t="s">
        <v>93</v>
      </c>
      <c r="FU41" s="785"/>
      <c r="FV41" s="785"/>
      <c r="FW41" s="785"/>
      <c r="FX41" s="785" t="s">
        <v>93</v>
      </c>
      <c r="FY41" s="785"/>
      <c r="FZ41" s="785"/>
      <c r="GA41" s="785"/>
      <c r="GB41" s="785" t="s">
        <v>93</v>
      </c>
      <c r="GC41" s="785"/>
      <c r="GD41" s="785"/>
      <c r="GE41" s="785"/>
      <c r="GF41" s="785" t="s">
        <v>93</v>
      </c>
      <c r="GG41" s="785"/>
      <c r="GH41" s="785"/>
      <c r="GI41" s="785"/>
      <c r="GJ41" s="785" t="s">
        <v>93</v>
      </c>
      <c r="GK41" s="785"/>
      <c r="GL41" s="785"/>
      <c r="GM41" s="785"/>
      <c r="GN41" s="785" t="s">
        <v>93</v>
      </c>
      <c r="GO41" s="785"/>
      <c r="GP41" s="785"/>
      <c r="GQ41" s="785"/>
      <c r="GR41" s="785" t="s">
        <v>93</v>
      </c>
      <c r="GS41" s="785"/>
      <c r="GT41" s="785"/>
      <c r="GU41" s="785"/>
      <c r="GV41" s="785" t="s">
        <v>93</v>
      </c>
      <c r="GW41" s="785"/>
      <c r="GX41" s="785"/>
      <c r="GY41" s="785"/>
      <c r="GZ41" s="785" t="s">
        <v>93</v>
      </c>
      <c r="HA41" s="785"/>
      <c r="HB41" s="785"/>
      <c r="HC41" s="785"/>
      <c r="HD41" s="785" t="s">
        <v>93</v>
      </c>
      <c r="HE41" s="785"/>
      <c r="HF41" s="785"/>
      <c r="HG41" s="785"/>
      <c r="HH41" s="785" t="s">
        <v>93</v>
      </c>
      <c r="HI41" s="785"/>
      <c r="HJ41" s="785"/>
      <c r="HK41" s="785"/>
      <c r="HL41" s="785" t="s">
        <v>93</v>
      </c>
      <c r="HM41" s="785"/>
      <c r="HN41" s="785"/>
      <c r="HO41" s="785"/>
      <c r="HP41" s="785" t="s">
        <v>93</v>
      </c>
      <c r="HQ41" s="785"/>
      <c r="HR41" s="785"/>
      <c r="HS41" s="785"/>
      <c r="HT41" s="785" t="s">
        <v>93</v>
      </c>
      <c r="HU41" s="785"/>
      <c r="HV41" s="785"/>
      <c r="HW41" s="785"/>
      <c r="HX41" s="785" t="s">
        <v>93</v>
      </c>
      <c r="HY41" s="785"/>
      <c r="HZ41" s="785"/>
      <c r="IA41" s="785"/>
      <c r="IB41" s="785" t="s">
        <v>93</v>
      </c>
      <c r="IC41" s="785"/>
      <c r="ID41" s="785"/>
      <c r="IE41" s="785"/>
      <c r="IF41" s="785" t="s">
        <v>93</v>
      </c>
      <c r="IG41" s="785"/>
      <c r="IH41" s="785"/>
      <c r="II41" s="785"/>
      <c r="IJ41" s="785" t="s">
        <v>93</v>
      </c>
      <c r="IK41" s="785"/>
      <c r="IL41" s="785"/>
      <c r="IM41" s="785"/>
    </row>
    <row r="42" spans="1:247" ht="15" customHeight="1">
      <c r="A42" s="15"/>
      <c r="B42" s="15"/>
      <c r="C42" s="469"/>
      <c r="D42" s="15"/>
      <c r="G42" s="470"/>
      <c r="H42" s="2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row>
    <row r="43" spans="1:247" ht="15" customHeight="1">
      <c r="A43" s="15"/>
      <c r="B43" s="15"/>
      <c r="C43" s="15"/>
      <c r="D43" s="15"/>
      <c r="E43" s="384"/>
      <c r="F43" s="384"/>
      <c r="G43" s="788"/>
      <c r="H43" s="788"/>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row>
    <row r="44" spans="1:247" s="411" customFormat="1" ht="18.75">
      <c r="C44" s="468"/>
      <c r="E44" s="15"/>
      <c r="F44" s="15"/>
      <c r="G44" s="15"/>
      <c r="H44" s="433"/>
      <c r="I44" s="432"/>
    </row>
    <row r="45" spans="1:247" ht="15" customHeight="1">
      <c r="A45" s="16"/>
      <c r="B45" s="346"/>
      <c r="C45" s="786"/>
      <c r="D45" s="786"/>
      <c r="E45" s="15"/>
      <c r="F45" s="15"/>
      <c r="G45" s="360"/>
      <c r="H45" s="431"/>
      <c r="I45" s="430"/>
    </row>
    <row r="46" spans="1:247" ht="15" customHeight="1">
      <c r="A46" s="411"/>
      <c r="B46" s="13"/>
      <c r="C46" s="411"/>
      <c r="D46" s="411"/>
      <c r="E46" s="411"/>
      <c r="H46" s="432"/>
      <c r="I46" s="430"/>
    </row>
    <row r="47" spans="1:247" ht="15" customHeight="1">
      <c r="A47" s="19"/>
      <c r="B47" s="19"/>
      <c r="E47" s="16"/>
      <c r="F47" s="346"/>
      <c r="G47" s="361"/>
      <c r="H47" s="430"/>
      <c r="I47" s="430"/>
    </row>
    <row r="48" spans="1:247" ht="15" customHeight="1">
      <c r="C48" s="20"/>
      <c r="D48" s="21"/>
      <c r="H48" s="430"/>
      <c r="I48" s="430"/>
    </row>
    <row r="49" spans="3:8" ht="15" customHeight="1">
      <c r="C49" s="23"/>
      <c r="D49" s="23"/>
      <c r="E49" s="446"/>
    </row>
    <row r="50" spans="3:8" ht="15" customHeight="1">
      <c r="E50" s="446"/>
      <c r="G50" s="22"/>
      <c r="H50" s="22"/>
    </row>
    <row r="51" spans="3:8" ht="15" customHeight="1">
      <c r="G51" s="24"/>
      <c r="H51" s="24"/>
    </row>
    <row r="54" spans="3:8" ht="15" customHeight="1">
      <c r="E54" s="25"/>
      <c r="F54" s="25"/>
    </row>
  </sheetData>
  <mergeCells count="69">
    <mergeCell ref="AN41:AQ41"/>
    <mergeCell ref="A7:H7"/>
    <mergeCell ref="A41:D41"/>
    <mergeCell ref="G43:H43"/>
    <mergeCell ref="I41:K41"/>
    <mergeCell ref="L41:O41"/>
    <mergeCell ref="P41:S41"/>
    <mergeCell ref="A8:H8"/>
    <mergeCell ref="A9:H9"/>
    <mergeCell ref="A39:B39"/>
    <mergeCell ref="T41:W41"/>
    <mergeCell ref="X41:AA41"/>
    <mergeCell ref="AB41:AE41"/>
    <mergeCell ref="AF41:AI41"/>
    <mergeCell ref="AJ41:AM41"/>
    <mergeCell ref="E39:F39"/>
    <mergeCell ref="CR41:CU41"/>
    <mergeCell ref="CV41:CY41"/>
    <mergeCell ref="CZ41:DC41"/>
    <mergeCell ref="AR41:AU41"/>
    <mergeCell ref="AV41:AY41"/>
    <mergeCell ref="AZ41:BC41"/>
    <mergeCell ref="BD41:BG41"/>
    <mergeCell ref="BH41:BK41"/>
    <mergeCell ref="BL41:BO41"/>
    <mergeCell ref="BP41:BS41"/>
    <mergeCell ref="BT41:BW41"/>
    <mergeCell ref="BX41:CA41"/>
    <mergeCell ref="CB41:CE41"/>
    <mergeCell ref="CF41:CI41"/>
    <mergeCell ref="HD41:HG41"/>
    <mergeCell ref="IF41:II41"/>
    <mergeCell ref="HH41:HK41"/>
    <mergeCell ref="EJ41:EM41"/>
    <mergeCell ref="EN41:EQ41"/>
    <mergeCell ref="GJ41:GM41"/>
    <mergeCell ref="ER41:EU41"/>
    <mergeCell ref="C45:D45"/>
    <mergeCell ref="IJ41:IM41"/>
    <mergeCell ref="HL41:HO41"/>
    <mergeCell ref="HP41:HS41"/>
    <mergeCell ref="HT41:HW41"/>
    <mergeCell ref="HX41:IA41"/>
    <mergeCell ref="IB41:IE41"/>
    <mergeCell ref="FD41:FG41"/>
    <mergeCell ref="FH41:FK41"/>
    <mergeCell ref="FL41:FO41"/>
    <mergeCell ref="GV41:GY41"/>
    <mergeCell ref="GZ41:HC41"/>
    <mergeCell ref="GB41:GE41"/>
    <mergeCell ref="GF41:GI41"/>
    <mergeCell ref="GN41:GQ41"/>
    <mergeCell ref="GR41:GU41"/>
    <mergeCell ref="A5:H6"/>
    <mergeCell ref="FX41:GA41"/>
    <mergeCell ref="DT41:DW41"/>
    <mergeCell ref="DX41:EA41"/>
    <mergeCell ref="FP41:FS41"/>
    <mergeCell ref="EB41:EE41"/>
    <mergeCell ref="EF41:EI41"/>
    <mergeCell ref="CN41:CQ41"/>
    <mergeCell ref="EV41:EY41"/>
    <mergeCell ref="EZ41:FC41"/>
    <mergeCell ref="FT41:FW41"/>
    <mergeCell ref="DD41:DG41"/>
    <mergeCell ref="DH41:DK41"/>
    <mergeCell ref="DL41:DO41"/>
    <mergeCell ref="DP41:DS41"/>
    <mergeCell ref="CJ41:CM41"/>
  </mergeCells>
  <printOptions horizontalCentered="1"/>
  <pageMargins left="0.15748031496062992" right="0.15748031496062992" top="0.98425196850393704" bottom="0.43307086614173229" header="0.55118110236220474" footer="0.15748031496062992"/>
  <pageSetup paperSize="9" scale="65" orientation="landscape" r:id="rId1"/>
  <headerFooter alignWithMargins="0">
    <oddHeader>&amp;L&amp;G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60"/>
  <sheetViews>
    <sheetView showGridLines="0" view="pageBreakPreview" topLeftCell="A25" zoomScale="85" zoomScaleNormal="80" zoomScaleSheetLayoutView="85" workbookViewId="0">
      <selection activeCell="A41" sqref="A41:XFD43"/>
    </sheetView>
  </sheetViews>
  <sheetFormatPr baseColWidth="10" defaultRowHeight="15"/>
  <cols>
    <col min="1" max="1" width="67.140625" style="28" customWidth="1"/>
    <col min="2" max="2" width="21.42578125" style="28" customWidth="1"/>
    <col min="3" max="3" width="21.85546875" style="50" bestFit="1" customWidth="1"/>
    <col min="4" max="4" width="21.5703125" style="58" bestFit="1" customWidth="1"/>
    <col min="5" max="5" width="18.5703125" style="28" bestFit="1" customWidth="1"/>
    <col min="6" max="6" width="27.28515625" style="28" customWidth="1"/>
    <col min="7" max="7" width="20.85546875" style="28" customWidth="1"/>
    <col min="8" max="11" width="0" style="28" hidden="1" customWidth="1"/>
    <col min="12" max="12" width="10.28515625" style="28"/>
    <col min="13" max="13" width="15.5703125" style="28" customWidth="1"/>
    <col min="14" max="16384" width="11.42578125" style="28"/>
  </cols>
  <sheetData>
    <row r="1" spans="1:7" s="437" customFormat="1">
      <c r="C1" s="50"/>
      <c r="D1" s="58"/>
    </row>
    <row r="2" spans="1:7" s="437" customFormat="1">
      <c r="C2" s="50"/>
      <c r="D2" s="58"/>
    </row>
    <row r="3" spans="1:7" s="437" customFormat="1">
      <c r="C3" s="50"/>
      <c r="D3" s="58"/>
    </row>
    <row r="4" spans="1:7" ht="18" customHeight="1">
      <c r="C4" s="29"/>
      <c r="D4" s="29"/>
    </row>
    <row r="5" spans="1:7" ht="23.25">
      <c r="A5" s="793" t="str">
        <f>+BG!A5</f>
        <v>BIOTEC DEL PARAGUAY S.A.</v>
      </c>
      <c r="B5" s="793"/>
      <c r="C5" s="793"/>
      <c r="D5" s="793"/>
    </row>
    <row r="6" spans="1:7" ht="23.25">
      <c r="A6" s="796" t="s">
        <v>341</v>
      </c>
      <c r="B6" s="796"/>
      <c r="C6" s="796"/>
      <c r="D6" s="796"/>
    </row>
    <row r="7" spans="1:7" ht="15.75">
      <c r="A7" s="797" t="s">
        <v>326</v>
      </c>
      <c r="B7" s="797"/>
      <c r="C7" s="797"/>
      <c r="D7" s="797"/>
    </row>
    <row r="8" spans="1:7">
      <c r="A8" s="790" t="str">
        <f>+BG!A9</f>
        <v>(Expresado en Guaraníes)</v>
      </c>
      <c r="B8" s="790"/>
      <c r="C8" s="790"/>
      <c r="D8" s="790"/>
    </row>
    <row r="9" spans="1:7" ht="15" customHeight="1" thickBot="1">
      <c r="A9" s="2"/>
      <c r="B9" s="2"/>
      <c r="C9" s="795"/>
      <c r="D9" s="795"/>
    </row>
    <row r="10" spans="1:7" ht="32.25" thickBot="1">
      <c r="A10" s="30" t="s">
        <v>178</v>
      </c>
      <c r="B10" s="30" t="s">
        <v>264</v>
      </c>
      <c r="C10" s="31">
        <v>43830</v>
      </c>
      <c r="D10" s="31">
        <v>43465</v>
      </c>
    </row>
    <row r="11" spans="1:7" ht="14.1" customHeight="1">
      <c r="A11" s="32"/>
      <c r="B11" s="317"/>
      <c r="C11" s="351"/>
      <c r="D11" s="33"/>
    </row>
    <row r="12" spans="1:7" ht="14.1" customHeight="1">
      <c r="A12" s="34" t="s">
        <v>94</v>
      </c>
      <c r="B12" s="318"/>
      <c r="C12" s="352"/>
      <c r="D12" s="35"/>
    </row>
    <row r="13" spans="1:7" ht="14.1" customHeight="1">
      <c r="A13" s="36" t="s">
        <v>172</v>
      </c>
      <c r="B13" s="319"/>
      <c r="C13" s="438">
        <v>53963579095</v>
      </c>
      <c r="D13" s="38">
        <v>33249980359</v>
      </c>
      <c r="F13" s="37"/>
    </row>
    <row r="14" spans="1:7" ht="14.1" customHeight="1">
      <c r="A14" s="34" t="s">
        <v>177</v>
      </c>
      <c r="B14" s="318"/>
      <c r="C14" s="353"/>
      <c r="D14" s="38"/>
      <c r="F14" s="39"/>
    </row>
    <row r="15" spans="1:7">
      <c r="A15" s="36" t="s">
        <v>267</v>
      </c>
      <c r="B15" s="319" t="s">
        <v>265</v>
      </c>
      <c r="C15" s="438">
        <v>-18698318827</v>
      </c>
      <c r="D15" s="438">
        <v>-11696620301</v>
      </c>
      <c r="F15" s="365"/>
    </row>
    <row r="16" spans="1:7">
      <c r="A16" s="34"/>
      <c r="B16" s="318"/>
      <c r="C16" s="534"/>
      <c r="D16" s="534"/>
      <c r="E16" s="437"/>
      <c r="F16" s="437"/>
      <c r="G16" s="429"/>
    </row>
    <row r="17" spans="1:8">
      <c r="A17" s="41" t="s">
        <v>176</v>
      </c>
      <c r="B17" s="320"/>
      <c r="C17" s="355">
        <f>+C13+C15</f>
        <v>35265260268</v>
      </c>
      <c r="D17" s="355">
        <f>+D13+D15</f>
        <v>21553360058</v>
      </c>
      <c r="E17" s="437"/>
      <c r="F17" s="437"/>
      <c r="G17" s="447"/>
    </row>
    <row r="18" spans="1:8">
      <c r="A18" s="34"/>
      <c r="B18" s="318"/>
      <c r="C18" s="356"/>
      <c r="D18" s="42"/>
      <c r="E18" s="437"/>
      <c r="F18" s="437"/>
      <c r="G18" s="429"/>
    </row>
    <row r="19" spans="1:8">
      <c r="A19" s="34" t="s">
        <v>179</v>
      </c>
      <c r="B19" s="318"/>
      <c r="C19" s="356"/>
      <c r="D19" s="42"/>
      <c r="E19" s="437"/>
      <c r="F19" s="439"/>
      <c r="G19" s="434"/>
    </row>
    <row r="20" spans="1:8">
      <c r="A20" s="36" t="s">
        <v>173</v>
      </c>
      <c r="B20" s="319"/>
      <c r="C20" s="438">
        <v>990834358</v>
      </c>
      <c r="D20" s="38">
        <v>946013177</v>
      </c>
      <c r="E20" s="437"/>
      <c r="F20" s="437"/>
      <c r="G20" s="429"/>
      <c r="H20" s="437"/>
    </row>
    <row r="21" spans="1:8">
      <c r="A21" s="34" t="s">
        <v>177</v>
      </c>
      <c r="B21" s="318"/>
      <c r="C21" s="354"/>
      <c r="D21" s="40"/>
      <c r="E21" s="437"/>
      <c r="F21" s="439"/>
      <c r="G21" s="434"/>
      <c r="H21" s="437"/>
    </row>
    <row r="22" spans="1:8">
      <c r="A22" s="36" t="s">
        <v>318</v>
      </c>
      <c r="B22" s="319" t="s">
        <v>266</v>
      </c>
      <c r="C22" s="438">
        <v>-9869941588</v>
      </c>
      <c r="D22" s="38">
        <v>-4484991395</v>
      </c>
      <c r="E22" s="447"/>
      <c r="F22" s="447"/>
      <c r="G22" s="447"/>
      <c r="H22" s="437"/>
    </row>
    <row r="23" spans="1:8">
      <c r="A23" s="36" t="s">
        <v>319</v>
      </c>
      <c r="B23" s="319" t="s">
        <v>266</v>
      </c>
      <c r="C23" s="438">
        <v>-4057489029</v>
      </c>
      <c r="D23" s="38">
        <v>-6482349946</v>
      </c>
      <c r="E23" s="437"/>
      <c r="F23" s="447"/>
      <c r="G23" s="434"/>
      <c r="H23" s="437"/>
    </row>
    <row r="24" spans="1:8" ht="14.1" customHeight="1">
      <c r="A24" s="36" t="s">
        <v>320</v>
      </c>
      <c r="B24" s="319" t="s">
        <v>266</v>
      </c>
      <c r="C24" s="438">
        <v>-5298141928</v>
      </c>
      <c r="D24" s="438">
        <v>-2313688596</v>
      </c>
      <c r="E24" s="447"/>
      <c r="F24" s="437"/>
      <c r="G24" s="434"/>
      <c r="H24" s="437"/>
    </row>
    <row r="25" spans="1:8">
      <c r="A25" s="36" t="s">
        <v>321</v>
      </c>
      <c r="B25" s="319" t="s">
        <v>266</v>
      </c>
      <c r="C25" s="445">
        <v>-3037628338</v>
      </c>
      <c r="D25" s="438">
        <v>-2794330965</v>
      </c>
      <c r="E25" s="437"/>
      <c r="F25" s="437"/>
      <c r="G25" s="434"/>
      <c r="H25" s="450"/>
    </row>
    <row r="26" spans="1:8">
      <c r="A26" s="36" t="s">
        <v>174</v>
      </c>
      <c r="B26" s="319" t="s">
        <v>266</v>
      </c>
      <c r="C26" s="438">
        <v>-138803</v>
      </c>
      <c r="D26" s="38">
        <v>-1590000</v>
      </c>
      <c r="E26" s="447"/>
      <c r="F26" s="447"/>
      <c r="G26" s="447"/>
      <c r="H26" s="437"/>
    </row>
    <row r="27" spans="1:8">
      <c r="A27" s="36"/>
      <c r="B27" s="319"/>
      <c r="C27" s="352"/>
      <c r="D27" s="35"/>
      <c r="E27" s="437"/>
      <c r="F27" s="448"/>
      <c r="G27" s="448"/>
      <c r="H27" s="437"/>
    </row>
    <row r="28" spans="1:8" s="43" customFormat="1">
      <c r="A28" s="34" t="s">
        <v>175</v>
      </c>
      <c r="B28" s="318"/>
      <c r="C28" s="356">
        <f>+C17+C20+C22+C23+C24+C25+C26</f>
        <v>13992754940</v>
      </c>
      <c r="D28" s="356">
        <f>+D17+D20+D22+D23+D24+D25+D26</f>
        <v>6422422333</v>
      </c>
      <c r="E28" s="441"/>
      <c r="F28" s="441"/>
      <c r="G28" s="449"/>
      <c r="H28" s="440"/>
    </row>
    <row r="29" spans="1:8">
      <c r="A29" s="36"/>
      <c r="B29" s="319"/>
      <c r="C29" s="352"/>
      <c r="D29" s="35"/>
      <c r="E29" s="437"/>
      <c r="F29" s="437"/>
      <c r="G29" s="437"/>
      <c r="H29" s="437"/>
    </row>
    <row r="30" spans="1:8" ht="15" customHeight="1" thickBot="1">
      <c r="A30" s="44" t="s">
        <v>95</v>
      </c>
      <c r="B30" s="321"/>
      <c r="C30" s="45">
        <v>1485404962</v>
      </c>
      <c r="D30" s="45">
        <v>718479617</v>
      </c>
      <c r="E30" s="437"/>
      <c r="F30" s="437"/>
      <c r="G30" s="437"/>
      <c r="H30" s="437"/>
    </row>
    <row r="31" spans="1:8" ht="15" customHeight="1">
      <c r="A31" s="44"/>
      <c r="B31" s="321"/>
      <c r="C31" s="38"/>
      <c r="D31" s="38"/>
      <c r="E31" s="437"/>
      <c r="F31" s="437"/>
      <c r="G31" s="437"/>
      <c r="H31" s="437"/>
    </row>
    <row r="32" spans="1:8" ht="15" customHeight="1">
      <c r="A32" s="44" t="s">
        <v>180</v>
      </c>
      <c r="B32" s="321"/>
      <c r="C32" s="38">
        <v>0</v>
      </c>
      <c r="D32" s="38">
        <v>0</v>
      </c>
      <c r="E32" s="437"/>
      <c r="F32" s="437"/>
      <c r="G32" s="437"/>
      <c r="H32" s="437"/>
    </row>
    <row r="33" spans="1:9" ht="12.75" customHeight="1" thickBot="1">
      <c r="A33" s="59"/>
      <c r="B33" s="732"/>
      <c r="C33" s="60"/>
      <c r="D33" s="60"/>
      <c r="E33" s="437"/>
      <c r="F33" s="437"/>
      <c r="G33" s="437"/>
      <c r="H33" s="437"/>
    </row>
    <row r="34" spans="1:9" s="773" customFormat="1" ht="14.1" customHeight="1" thickBot="1">
      <c r="A34" s="769" t="s">
        <v>181</v>
      </c>
      <c r="B34" s="770"/>
      <c r="C34" s="771">
        <f>+C28-C30</f>
        <v>12507349978</v>
      </c>
      <c r="D34" s="772">
        <f>+D28-D30</f>
        <v>5703942716</v>
      </c>
    </row>
    <row r="35" spans="1:9" ht="14.1" customHeight="1">
      <c r="A35" s="794" t="s">
        <v>92</v>
      </c>
      <c r="B35" s="794"/>
      <c r="C35" s="794"/>
      <c r="D35" s="794"/>
      <c r="E35" s="437"/>
      <c r="F35" s="443"/>
      <c r="G35" s="443"/>
      <c r="H35" s="437"/>
    </row>
    <row r="36" spans="1:9" ht="18.75" customHeight="1">
      <c r="A36" s="47"/>
      <c r="B36" s="47"/>
      <c r="C36" s="48"/>
      <c r="D36" s="49"/>
      <c r="E36" s="437"/>
      <c r="F36" s="437"/>
      <c r="G36" s="437"/>
      <c r="H36" s="437"/>
    </row>
    <row r="37" spans="1:9" s="437" customFormat="1" ht="18.75" customHeight="1">
      <c r="A37" s="47"/>
      <c r="B37" s="47"/>
      <c r="C37" s="48"/>
      <c r="D37" s="49"/>
    </row>
    <row r="38" spans="1:9" s="437" customFormat="1" ht="18.75" customHeight="1">
      <c r="A38" s="47"/>
      <c r="B38" s="47"/>
      <c r="C38" s="48"/>
      <c r="D38" s="49"/>
    </row>
    <row r="39" spans="1:9" ht="12.75" customHeight="1">
      <c r="A39" s="46"/>
      <c r="B39" s="46"/>
      <c r="C39" s="381"/>
      <c r="D39" s="381"/>
      <c r="E39" s="451"/>
      <c r="F39" s="437"/>
      <c r="G39" s="437"/>
      <c r="H39" s="437"/>
    </row>
    <row r="40" spans="1:9" s="437" customFormat="1" ht="12.75" customHeight="1">
      <c r="A40" s="441"/>
      <c r="B40" s="441"/>
      <c r="C40" s="381"/>
      <c r="D40" s="381"/>
      <c r="E40" s="451"/>
    </row>
    <row r="41" spans="1:9" ht="24" customHeight="1">
      <c r="E41" s="437"/>
      <c r="F41" s="437"/>
      <c r="G41" s="437"/>
      <c r="H41" s="437"/>
    </row>
    <row r="42" spans="1:9" s="437" customFormat="1" ht="24" customHeight="1">
      <c r="C42" s="50"/>
      <c r="D42" s="58"/>
    </row>
    <row r="43" spans="1:9" s="437" customFormat="1" ht="24" customHeight="1">
      <c r="C43" s="50"/>
      <c r="D43" s="58"/>
    </row>
    <row r="44" spans="1:9" s="437" customFormat="1" ht="24" customHeight="1">
      <c r="A44" s="473"/>
      <c r="B44" s="473"/>
      <c r="C44" s="473"/>
      <c r="D44" s="473"/>
      <c r="F44" s="152"/>
    </row>
    <row r="45" spans="1:9" s="437" customFormat="1" ht="24" customHeight="1">
      <c r="A45" s="473"/>
      <c r="B45" s="473"/>
      <c r="C45" s="473"/>
      <c r="D45" s="473"/>
    </row>
    <row r="46" spans="1:9" s="1" customFormat="1" ht="15" customHeight="1">
      <c r="A46" s="571"/>
      <c r="B46" s="411"/>
      <c r="D46" s="411"/>
      <c r="H46" s="432"/>
      <c r="I46" s="430"/>
    </row>
    <row r="47" spans="1:9" s="51" customFormat="1">
      <c r="C47" s="54"/>
      <c r="D47" s="53"/>
      <c r="E47" s="442"/>
      <c r="F47" s="442"/>
      <c r="G47" s="442"/>
      <c r="H47" s="442"/>
    </row>
    <row r="48" spans="1:9" s="51" customFormat="1">
      <c r="C48" s="54"/>
      <c r="D48" s="53"/>
      <c r="E48" s="442"/>
      <c r="F48" s="442"/>
      <c r="G48" s="442"/>
      <c r="H48" s="442"/>
    </row>
    <row r="49" spans="3:8" s="51" customFormat="1">
      <c r="C49" s="52"/>
      <c r="D49" s="53"/>
      <c r="E49" s="442"/>
      <c r="F49" s="442"/>
      <c r="G49" s="442"/>
      <c r="H49" s="442"/>
    </row>
    <row r="50" spans="3:8" s="51" customFormat="1">
      <c r="C50" s="52"/>
      <c r="D50" s="53"/>
      <c r="E50" s="442"/>
      <c r="F50" s="442"/>
      <c r="G50" s="442"/>
      <c r="H50" s="442"/>
    </row>
    <row r="51" spans="3:8" s="51" customFormat="1">
      <c r="C51" s="52"/>
      <c r="D51" s="53"/>
    </row>
    <row r="52" spans="3:8" s="51" customFormat="1">
      <c r="C52" s="52"/>
      <c r="D52" s="53"/>
    </row>
    <row r="53" spans="3:8" s="51" customFormat="1">
      <c r="C53" s="52"/>
      <c r="D53" s="53"/>
    </row>
    <row r="54" spans="3:8" s="51" customFormat="1">
      <c r="C54" s="54"/>
      <c r="D54" s="55"/>
    </row>
    <row r="55" spans="3:8" s="51" customFormat="1">
      <c r="C55" s="54"/>
      <c r="D55" s="55"/>
    </row>
    <row r="56" spans="3:8" s="51" customFormat="1">
      <c r="C56" s="54"/>
      <c r="D56" s="55"/>
    </row>
    <row r="57" spans="3:8" s="51" customFormat="1">
      <c r="C57" s="54"/>
      <c r="D57" s="55"/>
    </row>
    <row r="58" spans="3:8" s="51" customFormat="1">
      <c r="C58" s="54"/>
      <c r="D58" s="55"/>
    </row>
    <row r="59" spans="3:8" s="51" customFormat="1">
      <c r="C59" s="56"/>
      <c r="D59" s="53"/>
    </row>
    <row r="60" spans="3:8" s="51" customFormat="1">
      <c r="C60" s="57"/>
      <c r="D60" s="53"/>
    </row>
  </sheetData>
  <mergeCells count="6">
    <mergeCell ref="A5:D5"/>
    <mergeCell ref="A35:D35"/>
    <mergeCell ref="C9:D9"/>
    <mergeCell ref="A6:D6"/>
    <mergeCell ref="A7:D7"/>
    <mergeCell ref="A8:D8"/>
  </mergeCells>
  <printOptions horizontalCentered="1"/>
  <pageMargins left="0.15748031496062992" right="0.15748031496062992" top="1.3385826771653544" bottom="0.94488188976377963" header="0.70866141732283472" footer="0.15748031496062992"/>
  <pageSetup paperSize="9" scale="65" orientation="portrait" r:id="rId1"/>
  <headerFooter alignWithMargins="0">
    <oddHeader>&amp;L&amp;G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36"/>
  <sheetViews>
    <sheetView showGridLines="0" view="pageBreakPreview" topLeftCell="A4" zoomScale="70" zoomScaleNormal="70" zoomScaleSheetLayoutView="70" workbookViewId="0">
      <selection activeCell="A5" sqref="A5:K5"/>
    </sheetView>
  </sheetViews>
  <sheetFormatPr baseColWidth="10" defaultRowHeight="15"/>
  <cols>
    <col min="1" max="1" width="56.42578125" style="61" bestFit="1" customWidth="1"/>
    <col min="2" max="2" width="20.5703125" style="61" bestFit="1" customWidth="1"/>
    <col min="3" max="3" width="13.5703125" style="61" customWidth="1"/>
    <col min="4" max="4" width="13.28515625" style="61" customWidth="1"/>
    <col min="5" max="5" width="18.140625" style="61" bestFit="1" customWidth="1"/>
    <col min="6" max="6" width="19.28515625" style="61" bestFit="1" customWidth="1"/>
    <col min="7" max="7" width="16" style="61" bestFit="1" customWidth="1"/>
    <col min="8" max="8" width="20.7109375" style="61" customWidth="1"/>
    <col min="9" max="9" width="29.7109375" style="61" bestFit="1" customWidth="1"/>
    <col min="10" max="10" width="21.5703125" style="61" customWidth="1"/>
    <col min="11" max="11" width="23.140625" style="61" customWidth="1"/>
    <col min="12" max="12" width="19" style="61" customWidth="1"/>
    <col min="13" max="13" width="17" style="61" bestFit="1" customWidth="1"/>
    <col min="14" max="16384" width="11.42578125" style="61"/>
  </cols>
  <sheetData>
    <row r="1" spans="1:13" ht="72.75" customHeight="1"/>
    <row r="2" spans="1:13" ht="23.25" customHeight="1">
      <c r="A2" s="787" t="str">
        <f>+BG!A5</f>
        <v>BIOTEC DEL PARAGUAY S.A.</v>
      </c>
      <c r="B2" s="787"/>
      <c r="C2" s="787"/>
      <c r="D2" s="787"/>
      <c r="E2" s="787"/>
      <c r="F2" s="787"/>
      <c r="G2" s="787"/>
      <c r="H2" s="787"/>
      <c r="I2" s="787"/>
      <c r="J2" s="787"/>
      <c r="K2" s="787"/>
    </row>
    <row r="3" spans="1:13" ht="23.25" customHeight="1">
      <c r="A3" s="787" t="s">
        <v>342</v>
      </c>
      <c r="B3" s="787"/>
      <c r="C3" s="787"/>
      <c r="D3" s="787"/>
      <c r="E3" s="787"/>
      <c r="F3" s="787"/>
      <c r="G3" s="787"/>
      <c r="H3" s="787"/>
      <c r="I3" s="787"/>
      <c r="J3" s="787"/>
      <c r="K3" s="787"/>
    </row>
    <row r="4" spans="1:13" ht="16.5">
      <c r="A4" s="798" t="s">
        <v>326</v>
      </c>
      <c r="B4" s="798"/>
      <c r="C4" s="798"/>
      <c r="D4" s="798"/>
      <c r="E4" s="798"/>
      <c r="F4" s="798"/>
      <c r="G4" s="798"/>
      <c r="H4" s="798"/>
      <c r="I4" s="798"/>
      <c r="J4" s="798"/>
      <c r="K4" s="798"/>
    </row>
    <row r="5" spans="1:13" ht="15.75">
      <c r="A5" s="802" t="s">
        <v>254</v>
      </c>
      <c r="B5" s="802"/>
      <c r="C5" s="802"/>
      <c r="D5" s="802"/>
      <c r="E5" s="802"/>
      <c r="F5" s="802"/>
      <c r="G5" s="802"/>
      <c r="H5" s="802"/>
      <c r="I5" s="802"/>
      <c r="J5" s="802"/>
      <c r="K5" s="802"/>
    </row>
    <row r="6" spans="1:13">
      <c r="A6" s="62"/>
      <c r="B6" s="63"/>
      <c r="C6" s="63"/>
      <c r="D6" s="63"/>
      <c r="E6" s="63"/>
      <c r="F6" s="63"/>
      <c r="G6" s="63"/>
      <c r="H6" s="63"/>
      <c r="I6" s="64"/>
      <c r="J6" s="64"/>
    </row>
    <row r="7" spans="1:13" ht="15.75" thickBot="1">
      <c r="A7" s="65"/>
      <c r="B7" s="811"/>
      <c r="C7" s="811"/>
      <c r="D7" s="811"/>
      <c r="E7" s="811"/>
      <c r="F7" s="811"/>
      <c r="G7" s="811"/>
      <c r="H7" s="65"/>
      <c r="I7" s="65"/>
      <c r="J7" s="64"/>
    </row>
    <row r="8" spans="1:13" ht="15.75" thickBot="1">
      <c r="A8" s="803" t="s">
        <v>150</v>
      </c>
      <c r="B8" s="808" t="s">
        <v>158</v>
      </c>
      <c r="C8" s="809"/>
      <c r="D8" s="809"/>
      <c r="E8" s="809"/>
      <c r="F8" s="809"/>
      <c r="G8" s="809"/>
      <c r="H8" s="809"/>
      <c r="I8" s="810"/>
      <c r="J8" s="491">
        <v>43830</v>
      </c>
      <c r="K8" s="491">
        <v>43465</v>
      </c>
    </row>
    <row r="9" spans="1:13" ht="15.75" thickBot="1">
      <c r="A9" s="804"/>
      <c r="B9" s="806" t="s">
        <v>161</v>
      </c>
      <c r="C9" s="806"/>
      <c r="D9" s="807"/>
      <c r="E9" s="812" t="s">
        <v>163</v>
      </c>
      <c r="F9" s="813"/>
      <c r="G9" s="817"/>
      <c r="H9" s="812" t="s">
        <v>96</v>
      </c>
      <c r="I9" s="813"/>
      <c r="J9" s="799" t="s">
        <v>142</v>
      </c>
      <c r="K9" s="799" t="s">
        <v>142</v>
      </c>
    </row>
    <row r="10" spans="1:13">
      <c r="A10" s="804"/>
      <c r="B10" s="799" t="s">
        <v>162</v>
      </c>
      <c r="C10" s="799" t="s">
        <v>151</v>
      </c>
      <c r="D10" s="799" t="s">
        <v>159</v>
      </c>
      <c r="E10" s="803" t="s">
        <v>153</v>
      </c>
      <c r="F10" s="799" t="s">
        <v>164</v>
      </c>
      <c r="G10" s="815" t="s">
        <v>160</v>
      </c>
      <c r="H10" s="799" t="s">
        <v>154</v>
      </c>
      <c r="I10" s="815" t="s">
        <v>155</v>
      </c>
      <c r="J10" s="800"/>
      <c r="K10" s="800"/>
    </row>
    <row r="11" spans="1:13" ht="23.25" customHeight="1" thickBot="1">
      <c r="A11" s="805"/>
      <c r="B11" s="801" t="s">
        <v>152</v>
      </c>
      <c r="C11" s="801"/>
      <c r="D11" s="801"/>
      <c r="E11" s="805"/>
      <c r="F11" s="801"/>
      <c r="G11" s="816"/>
      <c r="H11" s="801"/>
      <c r="I11" s="816"/>
      <c r="J11" s="801"/>
      <c r="K11" s="801"/>
    </row>
    <row r="12" spans="1:13" s="71" customFormat="1">
      <c r="A12" s="66" t="s">
        <v>169</v>
      </c>
      <c r="B12" s="67">
        <v>7000000000</v>
      </c>
      <c r="C12" s="67">
        <v>0</v>
      </c>
      <c r="D12" s="68">
        <v>0</v>
      </c>
      <c r="E12" s="67">
        <v>708429580</v>
      </c>
      <c r="F12" s="69">
        <v>3273018949</v>
      </c>
      <c r="G12" s="67">
        <v>0</v>
      </c>
      <c r="H12" s="67">
        <v>10308250305</v>
      </c>
      <c r="I12" s="69">
        <v>5703942716.3999996</v>
      </c>
      <c r="J12" s="357">
        <f>SUM(B12:I12)</f>
        <v>26993641550.400002</v>
      </c>
      <c r="K12" s="70">
        <v>26993641550.400002</v>
      </c>
      <c r="L12" s="369"/>
      <c r="M12" s="380"/>
    </row>
    <row r="13" spans="1:13" ht="15.75">
      <c r="A13" s="72" t="s">
        <v>168</v>
      </c>
      <c r="B13" s="73"/>
      <c r="C13" s="73"/>
      <c r="D13" s="74"/>
      <c r="E13" s="73"/>
      <c r="F13" s="75"/>
      <c r="G13" s="73"/>
      <c r="H13" s="73"/>
      <c r="I13" s="75"/>
      <c r="J13" s="357">
        <f t="shared" ref="J13:J20" si="0">SUM(B13:I13)</f>
        <v>0</v>
      </c>
      <c r="K13" s="77"/>
      <c r="M13" s="315"/>
    </row>
    <row r="14" spans="1:13" ht="15.75">
      <c r="A14" s="78" t="s">
        <v>165</v>
      </c>
      <c r="B14" s="73">
        <v>0</v>
      </c>
      <c r="C14" s="73">
        <v>0</v>
      </c>
      <c r="D14" s="79">
        <v>0</v>
      </c>
      <c r="E14" s="73">
        <v>0</v>
      </c>
      <c r="F14" s="75">
        <v>0</v>
      </c>
      <c r="G14" s="73">
        <v>0</v>
      </c>
      <c r="H14" s="73">
        <v>5703942716.3999996</v>
      </c>
      <c r="I14" s="75">
        <v>-5703942716.3999996</v>
      </c>
      <c r="J14" s="357">
        <f t="shared" si="0"/>
        <v>0</v>
      </c>
      <c r="K14" s="77">
        <v>0</v>
      </c>
    </row>
    <row r="15" spans="1:13" ht="15.75">
      <c r="A15" s="78" t="s">
        <v>167</v>
      </c>
      <c r="B15" s="73">
        <v>0</v>
      </c>
      <c r="C15" s="73">
        <v>0</v>
      </c>
      <c r="D15" s="79">
        <v>0</v>
      </c>
      <c r="E15" s="73">
        <v>0</v>
      </c>
      <c r="F15" s="75">
        <v>0</v>
      </c>
      <c r="G15" s="76">
        <v>0</v>
      </c>
      <c r="H15" s="76">
        <v>0</v>
      </c>
      <c r="I15" s="80">
        <v>0</v>
      </c>
      <c r="J15" s="357">
        <f t="shared" si="0"/>
        <v>0</v>
      </c>
      <c r="K15" s="77">
        <v>0</v>
      </c>
    </row>
    <row r="16" spans="1:13" ht="15.75">
      <c r="A16" s="78" t="s">
        <v>166</v>
      </c>
      <c r="B16" s="73">
        <v>0</v>
      </c>
      <c r="C16" s="73">
        <v>0</v>
      </c>
      <c r="D16" s="79">
        <v>0</v>
      </c>
      <c r="E16" s="73">
        <v>0</v>
      </c>
      <c r="F16" s="75">
        <v>0</v>
      </c>
      <c r="G16" s="73">
        <v>0</v>
      </c>
      <c r="H16" s="73">
        <v>-5962000000</v>
      </c>
      <c r="I16" s="75">
        <v>0</v>
      </c>
      <c r="J16" s="357">
        <f t="shared" si="0"/>
        <v>-5962000000</v>
      </c>
      <c r="K16" s="77">
        <v>0</v>
      </c>
    </row>
    <row r="17" spans="1:11" ht="15.75">
      <c r="A17" s="78" t="s">
        <v>170</v>
      </c>
      <c r="B17" s="73">
        <v>3000000000</v>
      </c>
      <c r="C17" s="73">
        <v>0</v>
      </c>
      <c r="D17" s="79">
        <v>0</v>
      </c>
      <c r="E17" s="73">
        <v>0</v>
      </c>
      <c r="F17" s="75">
        <f>-3000000000+497423604</f>
        <v>-2502576396</v>
      </c>
      <c r="G17" s="73">
        <v>0</v>
      </c>
      <c r="H17" s="73">
        <v>0</v>
      </c>
      <c r="I17" s="81">
        <v>0</v>
      </c>
      <c r="J17" s="357">
        <f t="shared" si="0"/>
        <v>497423604</v>
      </c>
      <c r="K17" s="77">
        <v>0</v>
      </c>
    </row>
    <row r="18" spans="1:11" ht="15.75">
      <c r="A18" s="78" t="s">
        <v>263</v>
      </c>
      <c r="B18" s="73">
        <v>0</v>
      </c>
      <c r="C18" s="73">
        <v>0</v>
      </c>
      <c r="D18" s="79">
        <v>0</v>
      </c>
      <c r="E18" s="73">
        <v>285197136</v>
      </c>
      <c r="F18" s="75">
        <v>0</v>
      </c>
      <c r="G18" s="73">
        <v>0</v>
      </c>
      <c r="H18" s="73">
        <v>-285197136</v>
      </c>
      <c r="I18" s="81"/>
      <c r="J18" s="357">
        <f t="shared" si="0"/>
        <v>0</v>
      </c>
      <c r="K18" s="77"/>
    </row>
    <row r="19" spans="1:11" ht="15.75">
      <c r="A19" s="78" t="s">
        <v>171</v>
      </c>
      <c r="B19" s="73">
        <v>0</v>
      </c>
      <c r="C19" s="73">
        <v>0</v>
      </c>
      <c r="D19" s="79">
        <v>0</v>
      </c>
      <c r="E19" s="73">
        <v>0</v>
      </c>
      <c r="F19" s="75">
        <v>0</v>
      </c>
      <c r="G19" s="73">
        <v>0</v>
      </c>
      <c r="H19" s="73">
        <v>0</v>
      </c>
      <c r="I19" s="75">
        <v>12507349978</v>
      </c>
      <c r="J19" s="357">
        <f t="shared" si="0"/>
        <v>12507349978</v>
      </c>
      <c r="K19" s="77">
        <v>0</v>
      </c>
    </row>
    <row r="20" spans="1:11" ht="15.75">
      <c r="A20" s="78" t="s">
        <v>156</v>
      </c>
      <c r="B20" s="73">
        <v>0</v>
      </c>
      <c r="C20" s="73">
        <v>0</v>
      </c>
      <c r="D20" s="79">
        <v>0</v>
      </c>
      <c r="E20" s="73">
        <v>0</v>
      </c>
      <c r="F20" s="75">
        <v>0</v>
      </c>
      <c r="G20" s="73">
        <v>0</v>
      </c>
      <c r="H20" s="73">
        <v>0</v>
      </c>
      <c r="I20" s="75">
        <v>0</v>
      </c>
      <c r="J20" s="357">
        <f t="shared" si="0"/>
        <v>0</v>
      </c>
      <c r="K20" s="77">
        <v>0</v>
      </c>
    </row>
    <row r="21" spans="1:11" ht="15.75">
      <c r="A21" s="404" t="s">
        <v>343</v>
      </c>
      <c r="B21" s="82">
        <f>SUM(B12:B20)</f>
        <v>10000000000</v>
      </c>
      <c r="C21" s="82">
        <v>0</v>
      </c>
      <c r="D21" s="82">
        <v>0</v>
      </c>
      <c r="E21" s="82">
        <f>SUM(E12:E20)</f>
        <v>993626716</v>
      </c>
      <c r="F21" s="82">
        <f>SUM(F12:F20)</f>
        <v>770442553</v>
      </c>
      <c r="G21" s="82">
        <f t="shared" ref="G21" si="1">SUM(G12:G20)</f>
        <v>0</v>
      </c>
      <c r="H21" s="82">
        <f>SUM(H12:H20)</f>
        <v>9764995885.3999996</v>
      </c>
      <c r="I21" s="82">
        <f>SUM(I12:I20)</f>
        <v>12507349978</v>
      </c>
      <c r="J21" s="82">
        <f>SUM(J12:J20)</f>
        <v>34036415132.400002</v>
      </c>
      <c r="K21" s="83"/>
    </row>
    <row r="22" spans="1:11" ht="16.5" thickBot="1">
      <c r="A22" s="405" t="s">
        <v>328</v>
      </c>
      <c r="B22" s="84">
        <v>7000000000</v>
      </c>
      <c r="C22" s="84">
        <v>0</v>
      </c>
      <c r="D22" s="84">
        <v>0</v>
      </c>
      <c r="E22" s="84">
        <v>708429580</v>
      </c>
      <c r="F22" s="84">
        <v>3273018949</v>
      </c>
      <c r="G22" s="84">
        <v>0</v>
      </c>
      <c r="H22" s="85">
        <v>10308250305</v>
      </c>
      <c r="I22" s="85">
        <v>5703942716.3999996</v>
      </c>
      <c r="J22" s="84"/>
      <c r="K22" s="85">
        <v>26993641550.400002</v>
      </c>
    </row>
    <row r="23" spans="1:11" ht="15" customHeight="1">
      <c r="A23" s="814" t="s">
        <v>157</v>
      </c>
      <c r="B23" s="814"/>
      <c r="C23" s="814"/>
      <c r="D23" s="814"/>
      <c r="E23" s="814"/>
      <c r="F23" s="814"/>
      <c r="G23" s="814"/>
      <c r="H23" s="814"/>
      <c r="I23" s="814"/>
      <c r="J23" s="814"/>
      <c r="K23" s="814"/>
    </row>
    <row r="24" spans="1:11" ht="15" customHeight="1">
      <c r="A24" s="485"/>
      <c r="B24" s="485"/>
      <c r="C24" s="485"/>
      <c r="D24" s="485"/>
      <c r="E24" s="485"/>
      <c r="F24" s="485"/>
      <c r="G24" s="485"/>
      <c r="H24" s="485"/>
      <c r="I24" s="485"/>
      <c r="J24" s="485"/>
      <c r="K24" s="485"/>
    </row>
    <row r="25" spans="1:11" ht="15" customHeight="1">
      <c r="A25" s="485"/>
      <c r="B25" s="485"/>
      <c r="C25" s="485"/>
      <c r="D25" s="485"/>
      <c r="E25" s="485"/>
      <c r="F25" s="485"/>
      <c r="G25" s="485"/>
      <c r="H25" s="485"/>
      <c r="I25" s="485"/>
      <c r="J25" s="536"/>
      <c r="K25" s="538"/>
    </row>
    <row r="26" spans="1:11" ht="15" customHeight="1">
      <c r="A26" s="485"/>
      <c r="B26" s="485"/>
      <c r="C26" s="485"/>
      <c r="D26" s="485"/>
      <c r="E26" s="485"/>
      <c r="F26" s="485"/>
      <c r="G26" s="485"/>
      <c r="H26" s="485"/>
      <c r="I26" s="485"/>
      <c r="J26" s="537"/>
      <c r="K26" s="485"/>
    </row>
    <row r="28" spans="1:11">
      <c r="H28" s="316"/>
      <c r="I28" s="316"/>
    </row>
    <row r="29" spans="1:11">
      <c r="H29" s="316"/>
      <c r="I29" s="316"/>
    </row>
    <row r="30" spans="1:11" s="481" customFormat="1" ht="18">
      <c r="B30" s="476"/>
      <c r="C30" s="482"/>
      <c r="F30" s="411"/>
      <c r="H30" s="111"/>
      <c r="I30" s="369"/>
      <c r="J30" s="483"/>
      <c r="K30" s="484"/>
    </row>
    <row r="31" spans="1:11">
      <c r="H31" s="316"/>
      <c r="I31" s="316"/>
      <c r="J31" s="315"/>
      <c r="K31" s="315"/>
    </row>
    <row r="32" spans="1:11">
      <c r="H32" s="316"/>
      <c r="I32" s="316"/>
      <c r="J32" s="315"/>
    </row>
    <row r="33" spans="1:9">
      <c r="H33" s="316"/>
      <c r="I33" s="316"/>
    </row>
    <row r="34" spans="1:9">
      <c r="H34" s="315"/>
    </row>
    <row r="36" spans="1:9">
      <c r="A36" s="16"/>
      <c r="B36" s="16"/>
      <c r="C36" s="16"/>
      <c r="D36" s="16"/>
      <c r="E36" s="16"/>
      <c r="F36" s="16"/>
      <c r="G36" s="16"/>
      <c r="H36" s="16"/>
      <c r="I36" s="16"/>
    </row>
  </sheetData>
  <mergeCells count="22">
    <mergeCell ref="A23:K23"/>
    <mergeCell ref="D10:D11"/>
    <mergeCell ref="I10:I11"/>
    <mergeCell ref="E9:G9"/>
    <mergeCell ref="F10:F11"/>
    <mergeCell ref="G10:G11"/>
    <mergeCell ref="A2:K2"/>
    <mergeCell ref="A3:K3"/>
    <mergeCell ref="A4:K4"/>
    <mergeCell ref="J9:J11"/>
    <mergeCell ref="K9:K11"/>
    <mergeCell ref="A5:K5"/>
    <mergeCell ref="A8:A11"/>
    <mergeCell ref="B9:D9"/>
    <mergeCell ref="B8:I8"/>
    <mergeCell ref="B10:B11"/>
    <mergeCell ref="B7:D7"/>
    <mergeCell ref="E7:G7"/>
    <mergeCell ref="C10:C11"/>
    <mergeCell ref="H9:I9"/>
    <mergeCell ref="E10:E11"/>
    <mergeCell ref="H10:H11"/>
  </mergeCells>
  <printOptions horizontalCentered="1"/>
  <pageMargins left="0.39370078740157483" right="0.39370078740157483" top="0.98425196850393704" bottom="0.74803149606299213" header="0.31496062992125984" footer="0.31496062992125984"/>
  <pageSetup paperSize="9" scale="55" orientation="landscape" r:id="rId1"/>
  <headerFooter>
    <oddHeader>&amp;L&amp;G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J60"/>
  <sheetViews>
    <sheetView showGridLines="0" view="pageBreakPreview" topLeftCell="A35" zoomScale="70" zoomScaleNormal="80" zoomScaleSheetLayoutView="70" workbookViewId="0">
      <selection activeCell="B55" sqref="B55"/>
    </sheetView>
  </sheetViews>
  <sheetFormatPr baseColWidth="10" defaultRowHeight="12.75"/>
  <cols>
    <col min="1" max="1" width="4.28515625" customWidth="1"/>
    <col min="2" max="2" width="74.7109375" bestFit="1" customWidth="1"/>
    <col min="3" max="3" width="20.5703125" bestFit="1" customWidth="1"/>
    <col min="4" max="4" width="20.7109375" style="367" customWidth="1"/>
    <col min="5" max="5" width="16.7109375" customWidth="1"/>
    <col min="6" max="6" width="3.5703125" customWidth="1"/>
    <col min="7" max="7" width="11.42578125" customWidth="1"/>
    <col min="8" max="8" width="17.85546875" bestFit="1" customWidth="1"/>
    <col min="9" max="9" width="12.7109375" bestFit="1" customWidth="1"/>
    <col min="10" max="10" width="16.7109375" bestFit="1" customWidth="1"/>
  </cols>
  <sheetData>
    <row r="1" spans="2:4" ht="60.75" customHeight="1"/>
    <row r="3" spans="2:4" s="530" customFormat="1" ht="23.25">
      <c r="B3" s="818" t="s">
        <v>317</v>
      </c>
      <c r="C3" s="818"/>
      <c r="D3" s="818"/>
    </row>
    <row r="4" spans="2:4" s="498" customFormat="1" ht="12" customHeight="1">
      <c r="B4" s="499"/>
      <c r="C4" s="499"/>
      <c r="D4" s="499"/>
    </row>
    <row r="5" spans="2:4" s="498" customFormat="1" ht="3.75" customHeight="1">
      <c r="B5" s="499"/>
      <c r="C5" s="499"/>
      <c r="D5" s="499"/>
    </row>
    <row r="6" spans="2:4" s="498" customFormat="1" ht="19.5" hidden="1">
      <c r="B6" s="499"/>
      <c r="C6" s="499"/>
      <c r="D6" s="499"/>
    </row>
    <row r="7" spans="2:4" s="498" customFormat="1" ht="19.5" hidden="1">
      <c r="B7" s="499"/>
      <c r="C7" s="499"/>
      <c r="D7" s="499"/>
    </row>
    <row r="8" spans="2:4" s="498" customFormat="1" ht="6" customHeight="1">
      <c r="B8" s="499"/>
      <c r="C8" s="499"/>
      <c r="D8" s="499"/>
    </row>
    <row r="9" spans="2:4" s="531" customFormat="1" ht="18">
      <c r="B9" s="819" t="s">
        <v>274</v>
      </c>
      <c r="C9" s="819"/>
      <c r="D9" s="819"/>
    </row>
    <row r="10" spans="2:4" s="531" customFormat="1" ht="7.5" customHeight="1">
      <c r="B10" s="532"/>
      <c r="C10" s="532"/>
      <c r="D10" s="533"/>
    </row>
    <row r="11" spans="2:4" s="531" customFormat="1" ht="18">
      <c r="B11" s="819" t="s">
        <v>275</v>
      </c>
      <c r="C11" s="819"/>
      <c r="D11" s="819"/>
    </row>
    <row r="12" spans="2:4" s="531" customFormat="1" ht="8.25" customHeight="1">
      <c r="B12" s="532"/>
      <c r="C12" s="532"/>
      <c r="D12" s="533"/>
    </row>
    <row r="13" spans="2:4" s="531" customFormat="1" ht="18">
      <c r="B13" s="819" t="str">
        <f>+BG!A8</f>
        <v>Comparativo con el ejercicio al 31/12/2018</v>
      </c>
      <c r="C13" s="819"/>
      <c r="D13" s="819"/>
    </row>
    <row r="14" spans="2:4" s="531" customFormat="1" ht="18">
      <c r="B14" s="820" t="s">
        <v>130</v>
      </c>
      <c r="C14" s="820"/>
      <c r="D14" s="820"/>
    </row>
    <row r="15" spans="2:4" ht="15.75" thickBot="1">
      <c r="B15" s="139"/>
      <c r="C15" s="340"/>
      <c r="D15" s="366"/>
    </row>
    <row r="16" spans="2:4" s="503" customFormat="1" ht="13.5" customHeight="1" thickBot="1">
      <c r="B16" s="500" t="s">
        <v>276</v>
      </c>
      <c r="C16" s="501">
        <v>43830</v>
      </c>
      <c r="D16" s="502">
        <v>43465</v>
      </c>
    </row>
    <row r="17" spans="2:10" s="503" customFormat="1" ht="15">
      <c r="B17" s="504" t="s">
        <v>277</v>
      </c>
      <c r="C17" s="505"/>
      <c r="D17" s="506"/>
    </row>
    <row r="18" spans="2:10" s="503" customFormat="1" ht="15">
      <c r="B18" s="507" t="s">
        <v>278</v>
      </c>
      <c r="C18" s="508">
        <v>37986189170</v>
      </c>
      <c r="D18" s="509">
        <v>30015880297</v>
      </c>
    </row>
    <row r="19" spans="2:10" s="503" customFormat="1" ht="15">
      <c r="B19" s="507" t="s">
        <v>279</v>
      </c>
      <c r="C19" s="508">
        <v>-4806131863</v>
      </c>
      <c r="D19" s="509">
        <v>-3788073006</v>
      </c>
    </row>
    <row r="20" spans="2:10" s="503" customFormat="1" ht="15">
      <c r="B20" s="507" t="s">
        <v>280</v>
      </c>
      <c r="C20" s="508">
        <v>223752721</v>
      </c>
      <c r="D20" s="509">
        <v>69177269</v>
      </c>
    </row>
    <row r="21" spans="2:10" s="503" customFormat="1" ht="15">
      <c r="B21" s="507" t="s">
        <v>281</v>
      </c>
      <c r="C21" s="510">
        <v>-545337504</v>
      </c>
      <c r="D21" s="509">
        <v>4074629410</v>
      </c>
    </row>
    <row r="22" spans="2:10" s="503" customFormat="1" ht="15" customHeight="1">
      <c r="B22" s="507" t="s">
        <v>282</v>
      </c>
      <c r="C22" s="508">
        <v>-1204009317</v>
      </c>
      <c r="D22" s="509">
        <v>-712741751</v>
      </c>
    </row>
    <row r="23" spans="2:10" s="503" customFormat="1" ht="15" customHeight="1">
      <c r="B23" s="507" t="s">
        <v>129</v>
      </c>
      <c r="C23" s="508">
        <v>-21648664099</v>
      </c>
      <c r="D23" s="509">
        <v>-19043130852</v>
      </c>
    </row>
    <row r="24" spans="2:10" s="503" customFormat="1" ht="15">
      <c r="B24" s="507" t="s">
        <v>283</v>
      </c>
      <c r="C24" s="508">
        <v>-29923920</v>
      </c>
      <c r="D24" s="509">
        <v>-150290620</v>
      </c>
    </row>
    <row r="25" spans="2:10" s="503" customFormat="1" ht="15.75" customHeight="1">
      <c r="B25" s="507" t="s">
        <v>284</v>
      </c>
      <c r="C25" s="508">
        <v>-2038010039</v>
      </c>
      <c r="D25" s="509">
        <v>-1788685174</v>
      </c>
      <c r="H25" s="511"/>
    </row>
    <row r="26" spans="2:10" s="503" customFormat="1" ht="15.75" customHeight="1">
      <c r="B26" s="507" t="s">
        <v>285</v>
      </c>
      <c r="C26" s="508">
        <v>-104619800</v>
      </c>
      <c r="D26" s="509">
        <v>-307691259</v>
      </c>
    </row>
    <row r="27" spans="2:10" s="503" customFormat="1" ht="15">
      <c r="B27" s="507" t="s">
        <v>286</v>
      </c>
      <c r="C27" s="508">
        <v>51318389</v>
      </c>
      <c r="D27" s="509">
        <v>-103596576</v>
      </c>
    </row>
    <row r="28" spans="2:10" s="503" customFormat="1" ht="15">
      <c r="B28" s="507" t="s">
        <v>287</v>
      </c>
      <c r="C28" s="508">
        <v>344084276</v>
      </c>
      <c r="D28" s="509">
        <v>411599991</v>
      </c>
    </row>
    <row r="29" spans="2:10" s="503" customFormat="1" ht="15.75" thickBot="1">
      <c r="B29" s="507" t="s">
        <v>288</v>
      </c>
      <c r="C29" s="512">
        <v>-9039218432</v>
      </c>
      <c r="D29" s="513">
        <v>-6092395425</v>
      </c>
    </row>
    <row r="30" spans="2:10" s="503" customFormat="1" ht="13.5" customHeight="1" thickBot="1">
      <c r="B30" s="514" t="s">
        <v>289</v>
      </c>
      <c r="C30" s="515">
        <v>-810570418</v>
      </c>
      <c r="D30" s="516">
        <v>2584682304</v>
      </c>
      <c r="E30" s="517"/>
      <c r="J30" s="518"/>
    </row>
    <row r="31" spans="2:10" s="503" customFormat="1" ht="15.75" customHeight="1">
      <c r="B31" s="507"/>
      <c r="C31" s="508"/>
      <c r="D31" s="509"/>
    </row>
    <row r="32" spans="2:10" s="503" customFormat="1" ht="15">
      <c r="B32" s="519" t="s">
        <v>290</v>
      </c>
      <c r="C32" s="508"/>
      <c r="D32" s="509"/>
    </row>
    <row r="33" spans="2:9" s="503" customFormat="1" ht="15">
      <c r="B33" s="507" t="s">
        <v>291</v>
      </c>
      <c r="C33" s="520">
        <v>0</v>
      </c>
      <c r="D33" s="509">
        <v>82254202</v>
      </c>
    </row>
    <row r="34" spans="2:9" s="503" customFormat="1" ht="15">
      <c r="B34" s="507" t="s">
        <v>292</v>
      </c>
      <c r="C34" s="508">
        <v>-3188632386</v>
      </c>
      <c r="D34" s="509">
        <v>-3438610350</v>
      </c>
    </row>
    <row r="35" spans="2:9" s="503" customFormat="1" ht="15.75" thickBot="1">
      <c r="B35" s="507" t="s">
        <v>293</v>
      </c>
      <c r="C35" s="521">
        <v>0</v>
      </c>
      <c r="D35" s="513">
        <v>0</v>
      </c>
      <c r="H35" s="511"/>
    </row>
    <row r="36" spans="2:9" s="503" customFormat="1" ht="13.5" customHeight="1" thickBot="1">
      <c r="B36" s="514" t="s">
        <v>294</v>
      </c>
      <c r="C36" s="515">
        <v>-3188632386</v>
      </c>
      <c r="D36" s="516">
        <v>-3356356148</v>
      </c>
      <c r="E36" s="517"/>
    </row>
    <row r="37" spans="2:9" s="503" customFormat="1" ht="15.75" customHeight="1">
      <c r="B37" s="507"/>
      <c r="C37" s="508"/>
      <c r="D37" s="509"/>
    </row>
    <row r="38" spans="2:9" s="503" customFormat="1" ht="15" customHeight="1">
      <c r="B38" s="519" t="s">
        <v>295</v>
      </c>
      <c r="C38" s="508"/>
      <c r="D38" s="509"/>
    </row>
    <row r="39" spans="2:9" s="503" customFormat="1" ht="15.75" customHeight="1">
      <c r="B39" s="507" t="s">
        <v>296</v>
      </c>
      <c r="C39" s="508">
        <v>-2782790874</v>
      </c>
      <c r="D39" s="509">
        <v>6538515141</v>
      </c>
      <c r="H39" s="518"/>
    </row>
    <row r="40" spans="2:9" s="503" customFormat="1" ht="15.75" customHeight="1">
      <c r="B40" s="507" t="s">
        <v>335</v>
      </c>
      <c r="C40" s="508">
        <v>-5199880558</v>
      </c>
      <c r="D40" s="509">
        <v>4541412157</v>
      </c>
      <c r="H40" s="518"/>
    </row>
    <row r="41" spans="2:9" s="503" customFormat="1" ht="15.75" customHeight="1">
      <c r="B41" s="507" t="s">
        <v>336</v>
      </c>
      <c r="C41" s="508">
        <v>14511353425</v>
      </c>
      <c r="D41" s="509">
        <v>0</v>
      </c>
      <c r="H41" s="518"/>
    </row>
    <row r="42" spans="2:9" s="503" customFormat="1" ht="15.75" customHeight="1">
      <c r="B42" s="507" t="s">
        <v>297</v>
      </c>
      <c r="C42" s="508">
        <v>0</v>
      </c>
      <c r="D42" s="509">
        <v>0</v>
      </c>
    </row>
    <row r="43" spans="2:9" s="503" customFormat="1" ht="15">
      <c r="B43" s="507" t="s">
        <v>298</v>
      </c>
      <c r="C43" s="508">
        <v>-355178756</v>
      </c>
      <c r="D43" s="509">
        <v>650625507</v>
      </c>
      <c r="H43" s="522"/>
    </row>
    <row r="44" spans="2:9" s="503" customFormat="1" ht="15">
      <c r="B44" s="507" t="s">
        <v>299</v>
      </c>
      <c r="C44" s="508">
        <v>-5962000000</v>
      </c>
      <c r="D44" s="509">
        <v>-6200000010</v>
      </c>
    </row>
    <row r="45" spans="2:9" s="503" customFormat="1" ht="15.75" thickBot="1">
      <c r="B45" s="507" t="s">
        <v>300</v>
      </c>
      <c r="C45" s="521">
        <v>0</v>
      </c>
      <c r="D45" s="513">
        <v>0</v>
      </c>
    </row>
    <row r="46" spans="2:9" s="503" customFormat="1" ht="15.75" thickBot="1">
      <c r="B46" s="514" t="s">
        <v>301</v>
      </c>
      <c r="C46" s="515">
        <v>211503237</v>
      </c>
      <c r="D46" s="516">
        <v>5530552795</v>
      </c>
      <c r="E46" s="517"/>
    </row>
    <row r="47" spans="2:9" s="503" customFormat="1" ht="15">
      <c r="B47" s="507"/>
      <c r="C47" s="508"/>
      <c r="D47" s="509"/>
      <c r="E47" s="517"/>
      <c r="I47" s="517"/>
    </row>
    <row r="48" spans="2:9" s="503" customFormat="1" ht="15">
      <c r="B48" s="519" t="s">
        <v>302</v>
      </c>
      <c r="C48" s="523">
        <v>-3787699567</v>
      </c>
      <c r="D48" s="509">
        <v>4758878951</v>
      </c>
      <c r="E48" s="524"/>
      <c r="F48" s="517"/>
    </row>
    <row r="49" spans="2:10" s="503" customFormat="1" ht="15">
      <c r="B49" s="519" t="s">
        <v>303</v>
      </c>
      <c r="C49" s="525">
        <v>5794717035</v>
      </c>
      <c r="D49" s="526">
        <v>1035838084</v>
      </c>
      <c r="E49" s="517"/>
    </row>
    <row r="50" spans="2:10" s="503" customFormat="1" ht="15.75" thickBot="1">
      <c r="B50" s="527" t="s">
        <v>304</v>
      </c>
      <c r="C50" s="528">
        <v>2007017468</v>
      </c>
      <c r="D50" s="528">
        <v>5794717035</v>
      </c>
      <c r="E50" s="529"/>
    </row>
    <row r="51" spans="2:10">
      <c r="B51" s="154"/>
      <c r="C51" s="487"/>
      <c r="D51" s="487"/>
      <c r="E51" s="424"/>
    </row>
    <row r="52" spans="2:10">
      <c r="B52" s="154"/>
      <c r="C52" s="487"/>
      <c r="D52" s="487"/>
      <c r="E52" s="424"/>
    </row>
    <row r="53" spans="2:10">
      <c r="B53" s="154"/>
      <c r="C53" s="487"/>
      <c r="D53" s="487"/>
      <c r="E53" s="424"/>
    </row>
    <row r="54" spans="2:10">
      <c r="B54" s="154"/>
      <c r="C54" s="487"/>
      <c r="D54" s="487"/>
      <c r="E54" s="424"/>
    </row>
    <row r="55" spans="2:10">
      <c r="B55" s="154"/>
      <c r="C55" s="487"/>
      <c r="D55" s="487"/>
      <c r="E55" s="424"/>
    </row>
    <row r="56" spans="2:10">
      <c r="B56" s="154"/>
      <c r="C56" s="487"/>
      <c r="D56" s="487"/>
      <c r="E56" s="424"/>
    </row>
    <row r="57" spans="2:10">
      <c r="C57" s="425"/>
      <c r="D57" s="426"/>
      <c r="E57" s="427"/>
    </row>
    <row r="58" spans="2:10">
      <c r="C58" s="368"/>
    </row>
    <row r="60" spans="2:10" s="482" customFormat="1" ht="15" customHeight="1">
      <c r="B60" s="476"/>
      <c r="C60" s="411"/>
      <c r="D60" s="411"/>
      <c r="I60" s="432"/>
      <c r="J60" s="486"/>
    </row>
  </sheetData>
  <mergeCells count="5">
    <mergeCell ref="B3:D3"/>
    <mergeCell ref="B9:D9"/>
    <mergeCell ref="B11:D11"/>
    <mergeCell ref="B13:D13"/>
    <mergeCell ref="B14:D14"/>
  </mergeCells>
  <pageMargins left="0.70866141732283472" right="0.70866141732283472" top="0.74803149606299213" bottom="0.74803149606299213" header="0.31496062992125984" footer="0.31496062992125984"/>
  <pageSetup paperSize="9" scale="65" orientation="portrait" r:id="rId1"/>
  <headerFooter>
    <oddHeader>&amp;L&amp;G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87"/>
  <sheetViews>
    <sheetView showGridLines="0" view="pageBreakPreview" topLeftCell="A10" zoomScale="60" zoomScaleNormal="55" workbookViewId="0">
      <selection activeCell="G44" sqref="G44"/>
    </sheetView>
  </sheetViews>
  <sheetFormatPr baseColWidth="10" defaultRowHeight="15"/>
  <cols>
    <col min="1" max="1" width="34.7109375" style="86" customWidth="1"/>
    <col min="2" max="2" width="24.28515625" style="86" customWidth="1"/>
    <col min="3" max="3" width="21" style="86" customWidth="1"/>
    <col min="4" max="4" width="19.85546875" style="86" customWidth="1"/>
    <col min="5" max="5" width="19" style="86" customWidth="1"/>
    <col min="6" max="6" width="24" style="86" customWidth="1"/>
    <col min="7" max="7" width="23" style="86" customWidth="1"/>
    <col min="8" max="8" width="9.140625" style="86" bestFit="1" customWidth="1"/>
    <col min="9" max="9" width="21.7109375" style="86" customWidth="1"/>
    <col min="10" max="10" width="18.140625" style="86" customWidth="1"/>
    <col min="11" max="11" width="18" style="86" customWidth="1"/>
    <col min="12" max="12" width="23.7109375" style="86" customWidth="1"/>
    <col min="13" max="13" width="22.7109375" style="86" customWidth="1"/>
    <col min="14" max="14" width="18.5703125" style="316" hidden="1" customWidth="1"/>
    <col min="15" max="15" width="17.42578125" style="86" hidden="1" customWidth="1"/>
    <col min="16" max="16" width="0" style="86" hidden="1" customWidth="1"/>
    <col min="17" max="17" width="18.42578125" style="86" hidden="1" customWidth="1"/>
    <col min="18" max="18" width="18.85546875" style="86" hidden="1" customWidth="1"/>
    <col min="19" max="19" width="11.42578125" style="86"/>
    <col min="20" max="20" width="26.140625" style="86" customWidth="1"/>
    <col min="21" max="16384" width="11.42578125" style="86"/>
  </cols>
  <sheetData>
    <row r="1" spans="1:18" ht="73.5" customHeight="1">
      <c r="M1" s="87" t="s">
        <v>64</v>
      </c>
    </row>
    <row r="2" spans="1:18">
      <c r="A2" s="825"/>
      <c r="B2" s="825"/>
      <c r="C2" s="825"/>
      <c r="D2" s="825"/>
      <c r="E2" s="825"/>
      <c r="F2" s="825"/>
      <c r="G2" s="825"/>
      <c r="H2" s="825"/>
      <c r="I2" s="825"/>
      <c r="J2" s="825"/>
      <c r="K2" s="825"/>
      <c r="L2" s="825"/>
      <c r="M2" s="825"/>
    </row>
    <row r="3" spans="1:18" s="89" customFormat="1" ht="21" customHeight="1">
      <c r="A3" s="822" t="s">
        <v>317</v>
      </c>
      <c r="B3" s="822"/>
      <c r="C3" s="822"/>
      <c r="D3" s="822"/>
      <c r="E3" s="822"/>
      <c r="F3" s="822"/>
      <c r="G3" s="822"/>
      <c r="H3" s="822"/>
      <c r="I3" s="822"/>
      <c r="J3" s="822"/>
      <c r="K3" s="822"/>
      <c r="L3" s="822"/>
      <c r="M3" s="822"/>
      <c r="N3" s="369"/>
    </row>
    <row r="4" spans="1:18" s="89" customFormat="1" ht="15.75">
      <c r="A4" s="823" t="s">
        <v>344</v>
      </c>
      <c r="B4" s="824"/>
      <c r="C4" s="824"/>
      <c r="D4" s="824"/>
      <c r="E4" s="824"/>
      <c r="F4" s="824"/>
      <c r="G4" s="824"/>
      <c r="H4" s="824"/>
      <c r="I4" s="824"/>
      <c r="J4" s="824"/>
      <c r="K4" s="824"/>
      <c r="L4" s="824"/>
      <c r="M4" s="824"/>
      <c r="N4" s="369"/>
    </row>
    <row r="5" spans="1:18" s="89" customFormat="1">
      <c r="A5" s="821" t="s">
        <v>61</v>
      </c>
      <c r="B5" s="821"/>
      <c r="C5" s="821"/>
      <c r="D5" s="821"/>
      <c r="E5" s="821"/>
      <c r="F5" s="821"/>
      <c r="G5" s="821"/>
      <c r="H5" s="821"/>
      <c r="I5" s="821"/>
      <c r="J5" s="821"/>
      <c r="K5" s="821"/>
      <c r="L5" s="821"/>
      <c r="M5" s="821"/>
      <c r="N5" s="369"/>
    </row>
    <row r="6" spans="1:18" s="89" customFormat="1">
      <c r="A6" s="91"/>
      <c r="B6" s="91"/>
      <c r="C6" s="91"/>
      <c r="D6" s="91"/>
      <c r="E6" s="91"/>
      <c r="F6" s="90"/>
      <c r="G6" s="91"/>
      <c r="H6" s="91"/>
      <c r="I6" s="91"/>
      <c r="J6" s="91"/>
      <c r="K6" s="91"/>
      <c r="L6" s="91"/>
      <c r="M6" s="91"/>
      <c r="N6" s="369"/>
    </row>
    <row r="7" spans="1:18" s="89" customFormat="1" ht="23.25">
      <c r="A7" s="822" t="s">
        <v>239</v>
      </c>
      <c r="B7" s="822"/>
      <c r="C7" s="822"/>
      <c r="D7" s="822"/>
      <c r="E7" s="822"/>
      <c r="F7" s="822"/>
      <c r="G7" s="822"/>
      <c r="H7" s="822"/>
      <c r="I7" s="822"/>
      <c r="J7" s="822"/>
      <c r="K7" s="822"/>
      <c r="L7" s="822"/>
      <c r="M7" s="822"/>
      <c r="N7" s="369"/>
    </row>
    <row r="8" spans="1:18" ht="15.75" thickBot="1">
      <c r="A8" s="92"/>
      <c r="E8" s="92" t="s">
        <v>65</v>
      </c>
      <c r="F8" s="86" t="s">
        <v>65</v>
      </c>
      <c r="I8" s="93"/>
      <c r="J8" s="93"/>
      <c r="K8" s="93"/>
      <c r="M8" s="94"/>
    </row>
    <row r="9" spans="1:18" s="95" customFormat="1" ht="15.75" thickBot="1">
      <c r="A9" s="830" t="s">
        <v>9</v>
      </c>
      <c r="B9" s="835" t="s">
        <v>13</v>
      </c>
      <c r="C9" s="836"/>
      <c r="D9" s="836"/>
      <c r="E9" s="836"/>
      <c r="F9" s="837"/>
      <c r="G9" s="835" t="s">
        <v>305</v>
      </c>
      <c r="H9" s="836"/>
      <c r="I9" s="836"/>
      <c r="J9" s="836"/>
      <c r="K9" s="836"/>
      <c r="L9" s="836"/>
      <c r="M9" s="827" t="s">
        <v>307</v>
      </c>
      <c r="N9" s="103"/>
    </row>
    <row r="10" spans="1:18" s="96" customFormat="1" ht="15" customHeight="1">
      <c r="A10" s="831"/>
      <c r="B10" s="827" t="s">
        <v>234</v>
      </c>
      <c r="C10" s="838" t="s">
        <v>347</v>
      </c>
      <c r="D10" s="838" t="s">
        <v>348</v>
      </c>
      <c r="E10" s="827" t="s">
        <v>235</v>
      </c>
      <c r="F10" s="827" t="s">
        <v>236</v>
      </c>
      <c r="G10" s="840" t="s">
        <v>237</v>
      </c>
      <c r="H10" s="840" t="s">
        <v>238</v>
      </c>
      <c r="I10" s="842" t="s">
        <v>347</v>
      </c>
      <c r="J10" s="844" t="s">
        <v>348</v>
      </c>
      <c r="K10" s="842" t="s">
        <v>235</v>
      </c>
      <c r="L10" s="827" t="s">
        <v>349</v>
      </c>
      <c r="M10" s="828"/>
      <c r="N10" s="370"/>
    </row>
    <row r="11" spans="1:18" s="96" customFormat="1" ht="33.75" customHeight="1" thickBot="1">
      <c r="A11" s="832"/>
      <c r="B11" s="829"/>
      <c r="C11" s="839"/>
      <c r="D11" s="839"/>
      <c r="E11" s="829"/>
      <c r="F11" s="829"/>
      <c r="G11" s="841"/>
      <c r="H11" s="841"/>
      <c r="I11" s="843"/>
      <c r="J11" s="845"/>
      <c r="K11" s="843"/>
      <c r="L11" s="829"/>
      <c r="M11" s="829"/>
      <c r="N11" s="378" t="s">
        <v>315</v>
      </c>
    </row>
    <row r="12" spans="1:18" s="95" customFormat="1" ht="18" customHeight="1">
      <c r="A12" s="97"/>
      <c r="B12" s="98"/>
      <c r="C12" s="99"/>
      <c r="D12" s="100"/>
      <c r="E12" s="99"/>
      <c r="F12" s="100"/>
      <c r="G12" s="99"/>
      <c r="H12" s="342"/>
      <c r="I12" s="99"/>
      <c r="J12" s="100"/>
      <c r="K12" s="99"/>
      <c r="L12" s="100"/>
      <c r="M12" s="99"/>
      <c r="N12" s="103"/>
    </row>
    <row r="13" spans="1:18" s="374" customFormat="1" ht="18" customHeight="1">
      <c r="A13" s="97" t="s">
        <v>311</v>
      </c>
      <c r="B13" s="98">
        <v>538073529</v>
      </c>
      <c r="C13" s="98">
        <v>54339529</v>
      </c>
      <c r="D13" s="101">
        <v>2727273</v>
      </c>
      <c r="E13" s="99">
        <v>2000706</v>
      </c>
      <c r="F13" s="100">
        <f>+B13+C13-D13+E13</f>
        <v>591686491</v>
      </c>
      <c r="G13" s="99">
        <v>-285760663</v>
      </c>
      <c r="H13" s="344">
        <v>0.1</v>
      </c>
      <c r="I13" s="99">
        <f>+L13-G13</f>
        <v>-48522158</v>
      </c>
      <c r="J13" s="102">
        <v>0</v>
      </c>
      <c r="K13" s="101">
        <v>0</v>
      </c>
      <c r="L13" s="101">
        <v>-334282821</v>
      </c>
      <c r="M13" s="101">
        <f>+F13+L13</f>
        <v>257403670</v>
      </c>
      <c r="N13" s="372">
        <v>252312865.56910774</v>
      </c>
      <c r="O13" s="373">
        <f>N13-M13</f>
        <v>-5090804.4308922589</v>
      </c>
      <c r="Q13" s="375">
        <v>49769132.104291223</v>
      </c>
      <c r="R13" s="376">
        <f>Q13+I13</f>
        <v>1246974.104291223</v>
      </c>
    </row>
    <row r="14" spans="1:18" s="95" customFormat="1" ht="18" customHeight="1">
      <c r="A14" s="97"/>
      <c r="B14" s="98"/>
      <c r="C14" s="99"/>
      <c r="D14" s="100"/>
      <c r="E14" s="99"/>
      <c r="F14" s="100"/>
      <c r="G14" s="99"/>
      <c r="H14" s="344"/>
      <c r="I14" s="99">
        <f t="shared" ref="I14:I29" si="0">+L14-G14</f>
        <v>0</v>
      </c>
      <c r="J14" s="102"/>
      <c r="K14" s="101"/>
      <c r="L14" s="101"/>
      <c r="M14" s="101">
        <f t="shared" ref="M14:M29" si="1">+F14+L14</f>
        <v>0</v>
      </c>
      <c r="N14" s="103"/>
    </row>
    <row r="15" spans="1:18" s="374" customFormat="1" ht="18" customHeight="1">
      <c r="A15" s="97" t="s">
        <v>240</v>
      </c>
      <c r="B15" s="98">
        <v>25160885696</v>
      </c>
      <c r="C15" s="99">
        <v>894421197</v>
      </c>
      <c r="D15" s="99">
        <v>293008626</v>
      </c>
      <c r="E15" s="99">
        <v>393984345</v>
      </c>
      <c r="F15" s="100">
        <f>+B15+C15-D15+E15</f>
        <v>26156282612</v>
      </c>
      <c r="G15" s="99">
        <v>-10941037177</v>
      </c>
      <c r="H15" s="344">
        <v>0.1</v>
      </c>
      <c r="I15" s="99">
        <f t="shared" si="0"/>
        <v>-2164533754</v>
      </c>
      <c r="J15" s="102">
        <v>0</v>
      </c>
      <c r="K15" s="101">
        <v>0</v>
      </c>
      <c r="L15" s="101">
        <v>-13105570931</v>
      </c>
      <c r="M15" s="101">
        <f t="shared" si="1"/>
        <v>13050711681</v>
      </c>
      <c r="N15" s="372">
        <v>14219848519.341509</v>
      </c>
      <c r="O15" s="373">
        <f>N15-M15</f>
        <v>1169136838.3415089</v>
      </c>
      <c r="Q15" s="377"/>
    </row>
    <row r="16" spans="1:18" s="95" customFormat="1" ht="18" customHeight="1">
      <c r="A16" s="97"/>
      <c r="B16" s="98"/>
      <c r="C16" s="99"/>
      <c r="D16" s="100"/>
      <c r="E16" s="99"/>
      <c r="F16" s="100">
        <f t="shared" ref="F16:F34" si="2">+B16+C16-D16+E16</f>
        <v>0</v>
      </c>
      <c r="G16" s="99"/>
      <c r="H16" s="344"/>
      <c r="I16" s="99">
        <f t="shared" si="0"/>
        <v>0</v>
      </c>
      <c r="J16" s="102"/>
      <c r="K16" s="99"/>
      <c r="L16" s="101"/>
      <c r="M16" s="101">
        <f t="shared" si="1"/>
        <v>0</v>
      </c>
      <c r="N16" s="103"/>
    </row>
    <row r="17" spans="1:15" s="95" customFormat="1" ht="18" customHeight="1">
      <c r="A17" s="97" t="s">
        <v>246</v>
      </c>
      <c r="B17" s="98">
        <v>25073834</v>
      </c>
      <c r="C17" s="99">
        <v>0</v>
      </c>
      <c r="D17" s="100">
        <v>0</v>
      </c>
      <c r="E17" s="99">
        <v>598910</v>
      </c>
      <c r="F17" s="100">
        <f t="shared" si="2"/>
        <v>25672744</v>
      </c>
      <c r="G17" s="99">
        <v>-3684540</v>
      </c>
      <c r="H17" s="344">
        <v>0.2</v>
      </c>
      <c r="I17" s="99">
        <f t="shared" si="0"/>
        <v>-5232222</v>
      </c>
      <c r="J17" s="102">
        <v>0</v>
      </c>
      <c r="K17" s="99">
        <v>0</v>
      </c>
      <c r="L17" s="101">
        <v>-8916762</v>
      </c>
      <c r="M17" s="101">
        <f t="shared" si="1"/>
        <v>16755982</v>
      </c>
      <c r="N17" s="103">
        <v>21389294.070105821</v>
      </c>
      <c r="O17" s="371">
        <f>N17-M17</f>
        <v>4633312.0701058209</v>
      </c>
    </row>
    <row r="18" spans="1:15" s="95" customFormat="1" ht="18" customHeight="1">
      <c r="A18" s="97"/>
      <c r="B18" s="98"/>
      <c r="C18" s="99"/>
      <c r="D18" s="100"/>
      <c r="E18" s="99"/>
      <c r="F18" s="100">
        <f t="shared" si="2"/>
        <v>0</v>
      </c>
      <c r="G18" s="99"/>
      <c r="H18" s="344"/>
      <c r="I18" s="99">
        <f t="shared" si="0"/>
        <v>0</v>
      </c>
      <c r="J18" s="102"/>
      <c r="K18" s="99"/>
      <c r="L18" s="101"/>
      <c r="M18" s="101">
        <f t="shared" si="1"/>
        <v>0</v>
      </c>
      <c r="N18" s="103"/>
    </row>
    <row r="19" spans="1:15" s="95" customFormat="1" ht="18" customHeight="1">
      <c r="A19" s="97" t="s">
        <v>241</v>
      </c>
      <c r="B19" s="98">
        <v>526542857</v>
      </c>
      <c r="C19" s="99">
        <v>0</v>
      </c>
      <c r="D19" s="101">
        <v>0</v>
      </c>
      <c r="E19" s="99">
        <v>2007827</v>
      </c>
      <c r="F19" s="100">
        <f t="shared" si="2"/>
        <v>528550684</v>
      </c>
      <c r="G19" s="99">
        <v>-451996095</v>
      </c>
      <c r="H19" s="344">
        <v>0.2</v>
      </c>
      <c r="I19" s="99">
        <f t="shared" si="0"/>
        <v>-25440221</v>
      </c>
      <c r="J19" s="102">
        <v>0</v>
      </c>
      <c r="K19" s="101">
        <v>0</v>
      </c>
      <c r="L19" s="101">
        <v>-477436316</v>
      </c>
      <c r="M19" s="101">
        <f>+F19+L19</f>
        <v>51114368</v>
      </c>
      <c r="N19" s="103">
        <v>74546761.696692482</v>
      </c>
      <c r="O19" s="371">
        <f>N19-M19</f>
        <v>23432393.696692482</v>
      </c>
    </row>
    <row r="20" spans="1:15" s="95" customFormat="1" ht="18" customHeight="1">
      <c r="A20" s="97"/>
      <c r="B20" s="98"/>
      <c r="C20" s="99"/>
      <c r="D20" s="100"/>
      <c r="E20" s="99"/>
      <c r="F20" s="100">
        <f t="shared" si="2"/>
        <v>0</v>
      </c>
      <c r="G20" s="101"/>
      <c r="H20" s="345"/>
      <c r="I20" s="99">
        <f t="shared" si="0"/>
        <v>0</v>
      </c>
      <c r="J20" s="104"/>
      <c r="K20" s="101"/>
      <c r="L20" s="101"/>
      <c r="M20" s="101">
        <f t="shared" si="1"/>
        <v>0</v>
      </c>
      <c r="N20" s="103"/>
    </row>
    <row r="21" spans="1:15" s="95" customFormat="1" ht="18" customHeight="1">
      <c r="A21" s="97" t="s">
        <v>312</v>
      </c>
      <c r="B21" s="98">
        <v>1133920055</v>
      </c>
      <c r="C21" s="99">
        <v>575722509</v>
      </c>
      <c r="D21" s="100">
        <v>0</v>
      </c>
      <c r="E21" s="99">
        <v>22492628</v>
      </c>
      <c r="F21" s="100">
        <f t="shared" si="2"/>
        <v>1732135192</v>
      </c>
      <c r="G21" s="101">
        <v>-674363968</v>
      </c>
      <c r="H21" s="345">
        <v>0.2</v>
      </c>
      <c r="I21" s="99">
        <f t="shared" si="0"/>
        <v>-233011395</v>
      </c>
      <c r="J21" s="104">
        <v>0</v>
      </c>
      <c r="K21" s="101">
        <v>0</v>
      </c>
      <c r="L21" s="101">
        <v>-907375363</v>
      </c>
      <c r="M21" s="101">
        <f t="shared" si="1"/>
        <v>824759829</v>
      </c>
      <c r="N21" s="103">
        <v>459556087.0268411</v>
      </c>
      <c r="O21" s="371">
        <f>N21-M21</f>
        <v>-365203741.9731589</v>
      </c>
    </row>
    <row r="22" spans="1:15" s="95" customFormat="1" ht="18" customHeight="1">
      <c r="A22" s="97"/>
      <c r="B22" s="98"/>
      <c r="C22" s="99"/>
      <c r="D22" s="100"/>
      <c r="E22" s="99"/>
      <c r="F22" s="100">
        <f t="shared" si="2"/>
        <v>0</v>
      </c>
      <c r="G22" s="101"/>
      <c r="H22" s="345"/>
      <c r="I22" s="99">
        <f t="shared" si="0"/>
        <v>0</v>
      </c>
      <c r="J22" s="104"/>
      <c r="K22" s="101"/>
      <c r="L22" s="101"/>
      <c r="M22" s="101">
        <f t="shared" si="1"/>
        <v>0</v>
      </c>
      <c r="N22" s="103"/>
    </row>
    <row r="23" spans="1:15" s="374" customFormat="1" ht="18" customHeight="1">
      <c r="A23" s="97" t="s">
        <v>242</v>
      </c>
      <c r="B23" s="98">
        <v>1749324046</v>
      </c>
      <c r="C23" s="99">
        <v>191545001</v>
      </c>
      <c r="D23" s="100">
        <v>13881000</v>
      </c>
      <c r="E23" s="99">
        <v>18310757</v>
      </c>
      <c r="F23" s="100">
        <f t="shared" si="2"/>
        <v>1945298804</v>
      </c>
      <c r="G23" s="101">
        <v>-1186790805</v>
      </c>
      <c r="H23" s="345">
        <v>0.25</v>
      </c>
      <c r="I23" s="99">
        <f t="shared" si="0"/>
        <v>-263587542</v>
      </c>
      <c r="J23" s="104">
        <v>0</v>
      </c>
      <c r="K23" s="101">
        <v>0</v>
      </c>
      <c r="L23" s="101">
        <v>-1450378347</v>
      </c>
      <c r="M23" s="101">
        <f t="shared" si="1"/>
        <v>494920457</v>
      </c>
      <c r="N23" s="372">
        <v>562533241.2986418</v>
      </c>
      <c r="O23" s="373">
        <f>N23-M23</f>
        <v>67612784.298641801</v>
      </c>
    </row>
    <row r="24" spans="1:15" s="95" customFormat="1" ht="18" customHeight="1">
      <c r="A24" s="97"/>
      <c r="B24" s="98"/>
      <c r="C24" s="99"/>
      <c r="D24" s="100"/>
      <c r="E24" s="99"/>
      <c r="F24" s="100">
        <f t="shared" si="2"/>
        <v>0</v>
      </c>
      <c r="G24" s="101"/>
      <c r="H24" s="345"/>
      <c r="I24" s="99">
        <f t="shared" si="0"/>
        <v>0</v>
      </c>
      <c r="J24" s="104"/>
      <c r="K24" s="101"/>
      <c r="L24" s="101"/>
      <c r="M24" s="101">
        <f t="shared" si="1"/>
        <v>0</v>
      </c>
      <c r="N24" s="103"/>
    </row>
    <row r="25" spans="1:15" s="95" customFormat="1" ht="18" customHeight="1">
      <c r="A25" s="97" t="s">
        <v>243</v>
      </c>
      <c r="B25" s="98">
        <v>560269030</v>
      </c>
      <c r="C25" s="99">
        <v>0</v>
      </c>
      <c r="D25" s="100">
        <v>0</v>
      </c>
      <c r="E25" s="99">
        <v>12900386</v>
      </c>
      <c r="F25" s="100">
        <f t="shared" si="2"/>
        <v>573169416</v>
      </c>
      <c r="G25" s="101">
        <v>-101196887</v>
      </c>
      <c r="H25" s="345">
        <v>2.5000000000000001E-2</v>
      </c>
      <c r="I25" s="99">
        <f t="shared" si="0"/>
        <v>-14749142</v>
      </c>
      <c r="J25" s="104">
        <v>0</v>
      </c>
      <c r="K25" s="101">
        <v>0</v>
      </c>
      <c r="L25" s="101">
        <v>-115946029</v>
      </c>
      <c r="M25" s="101">
        <f t="shared" si="1"/>
        <v>457223387</v>
      </c>
      <c r="N25" s="103">
        <v>459072142.5764243</v>
      </c>
      <c r="O25" s="371">
        <f>N25-M25</f>
        <v>1848755.5764243007</v>
      </c>
    </row>
    <row r="26" spans="1:15" s="95" customFormat="1" ht="18" customHeight="1">
      <c r="A26" s="97"/>
      <c r="B26" s="98"/>
      <c r="C26" s="99"/>
      <c r="D26" s="100"/>
      <c r="E26" s="99"/>
      <c r="F26" s="100">
        <f t="shared" si="2"/>
        <v>0</v>
      </c>
      <c r="G26" s="101"/>
      <c r="H26" s="345"/>
      <c r="I26" s="99">
        <f t="shared" si="0"/>
        <v>0</v>
      </c>
      <c r="J26" s="104"/>
      <c r="K26" s="101"/>
      <c r="L26" s="101"/>
      <c r="M26" s="101">
        <f t="shared" si="1"/>
        <v>0</v>
      </c>
      <c r="N26" s="103"/>
    </row>
    <row r="27" spans="1:15" s="95" customFormat="1" ht="18" customHeight="1">
      <c r="A27" s="97" t="s">
        <v>244</v>
      </c>
      <c r="B27" s="98">
        <v>359160564</v>
      </c>
      <c r="C27" s="99">
        <v>20087273</v>
      </c>
      <c r="D27" s="100">
        <v>0</v>
      </c>
      <c r="E27" s="99">
        <v>2030593</v>
      </c>
      <c r="F27" s="100">
        <f t="shared" si="2"/>
        <v>381278430</v>
      </c>
      <c r="G27" s="101">
        <v>-291159886</v>
      </c>
      <c r="H27" s="345">
        <v>0.1</v>
      </c>
      <c r="I27" s="99">
        <f t="shared" si="0"/>
        <v>-32267031</v>
      </c>
      <c r="J27" s="104">
        <v>0</v>
      </c>
      <c r="K27" s="101">
        <v>0</v>
      </c>
      <c r="L27" s="101">
        <v>-323426917</v>
      </c>
      <c r="M27" s="101">
        <f t="shared" si="1"/>
        <v>57851513</v>
      </c>
      <c r="N27" s="103">
        <v>68000677.528041855</v>
      </c>
      <c r="O27" s="371">
        <f>N27-M27</f>
        <v>10149164.528041855</v>
      </c>
    </row>
    <row r="28" spans="1:15" s="95" customFormat="1" ht="18" customHeight="1">
      <c r="A28" s="97"/>
      <c r="B28" s="98"/>
      <c r="C28" s="99"/>
      <c r="D28" s="100"/>
      <c r="E28" s="99"/>
      <c r="F28" s="100">
        <f t="shared" si="2"/>
        <v>0</v>
      </c>
      <c r="G28" s="101"/>
      <c r="H28" s="345"/>
      <c r="I28" s="99">
        <f t="shared" si="0"/>
        <v>0</v>
      </c>
      <c r="J28" s="104"/>
      <c r="K28" s="101"/>
      <c r="L28" s="101"/>
      <c r="M28" s="101">
        <f t="shared" si="1"/>
        <v>0</v>
      </c>
      <c r="N28" s="103"/>
    </row>
    <row r="29" spans="1:15" s="95" customFormat="1" ht="18" customHeight="1">
      <c r="A29" s="97" t="s">
        <v>245</v>
      </c>
      <c r="B29" s="98">
        <v>448864620</v>
      </c>
      <c r="C29" s="99">
        <v>28687996</v>
      </c>
      <c r="D29" s="100">
        <v>0</v>
      </c>
      <c r="E29" s="99">
        <v>3649360</v>
      </c>
      <c r="F29" s="100">
        <f>+B29+C29-D29+E29</f>
        <v>481201976</v>
      </c>
      <c r="G29" s="101">
        <v>-332203819</v>
      </c>
      <c r="H29" s="345">
        <v>0.1</v>
      </c>
      <c r="I29" s="99">
        <f t="shared" si="0"/>
        <v>-22719975</v>
      </c>
      <c r="J29" s="104">
        <v>0</v>
      </c>
      <c r="K29" s="101">
        <v>0</v>
      </c>
      <c r="L29" s="101">
        <v>-354923794</v>
      </c>
      <c r="M29" s="101">
        <f t="shared" si="1"/>
        <v>126278182</v>
      </c>
      <c r="N29" s="103">
        <v>116660801.17711383</v>
      </c>
      <c r="O29" s="371">
        <f>N29-M29</f>
        <v>-9617380.822886169</v>
      </c>
    </row>
    <row r="30" spans="1:15" s="95" customFormat="1" ht="18" customHeight="1">
      <c r="A30" s="97"/>
      <c r="B30" s="98"/>
      <c r="C30" s="99"/>
      <c r="D30" s="100"/>
      <c r="E30" s="99"/>
      <c r="F30" s="100">
        <f t="shared" si="2"/>
        <v>0</v>
      </c>
      <c r="G30" s="101"/>
      <c r="H30" s="343"/>
      <c r="I30" s="99"/>
      <c r="J30" s="104"/>
      <c r="K30" s="101"/>
      <c r="L30" s="101"/>
      <c r="M30" s="101"/>
      <c r="N30" s="103"/>
    </row>
    <row r="31" spans="1:15" s="95" customFormat="1" ht="18" customHeight="1">
      <c r="A31" s="106" t="s">
        <v>66</v>
      </c>
      <c r="B31" s="98"/>
      <c r="C31" s="99"/>
      <c r="D31" s="100"/>
      <c r="E31" s="99"/>
      <c r="F31" s="100">
        <f t="shared" si="2"/>
        <v>0</v>
      </c>
      <c r="G31" s="99"/>
      <c r="H31" s="342"/>
      <c r="I31" s="99"/>
      <c r="J31" s="102"/>
      <c r="K31" s="101"/>
      <c r="L31" s="101"/>
      <c r="M31" s="101"/>
      <c r="N31" s="103"/>
      <c r="O31" s="371"/>
    </row>
    <row r="32" spans="1:15" s="95" customFormat="1" ht="18" customHeight="1">
      <c r="A32" s="97"/>
      <c r="B32" s="98"/>
      <c r="C32" s="99"/>
      <c r="D32" s="100"/>
      <c r="E32" s="99"/>
      <c r="F32" s="100">
        <f t="shared" si="2"/>
        <v>0</v>
      </c>
      <c r="G32" s="101"/>
      <c r="H32" s="343"/>
      <c r="I32" s="101"/>
      <c r="J32" s="104"/>
      <c r="K32" s="101"/>
      <c r="L32" s="101"/>
      <c r="M32" s="101"/>
      <c r="N32" s="103"/>
    </row>
    <row r="33" spans="1:20" s="95" customFormat="1" ht="18" customHeight="1">
      <c r="A33" s="97" t="s">
        <v>306</v>
      </c>
      <c r="B33" s="99">
        <v>245931503</v>
      </c>
      <c r="C33" s="99">
        <v>1536656778</v>
      </c>
      <c r="D33" s="101">
        <v>0</v>
      </c>
      <c r="E33" s="542">
        <v>39448092</v>
      </c>
      <c r="F33" s="100">
        <f t="shared" si="2"/>
        <v>1822036373</v>
      </c>
      <c r="G33" s="99">
        <v>0</v>
      </c>
      <c r="H33" s="345">
        <v>0</v>
      </c>
      <c r="I33" s="99">
        <v>0</v>
      </c>
      <c r="J33" s="102">
        <v>0</v>
      </c>
      <c r="K33" s="101">
        <v>0</v>
      </c>
      <c r="L33" s="101">
        <v>0</v>
      </c>
      <c r="M33" s="101">
        <f t="shared" ref="M33" si="3">+F33+L33</f>
        <v>1822036373</v>
      </c>
      <c r="N33" s="103">
        <v>245931503.7021991</v>
      </c>
      <c r="O33" s="371">
        <f>N33-M33</f>
        <v>-1576104869.297801</v>
      </c>
    </row>
    <row r="34" spans="1:20" s="95" customFormat="1" ht="18" customHeight="1">
      <c r="A34" s="97"/>
      <c r="B34" s="98"/>
      <c r="C34" s="99"/>
      <c r="D34" s="104"/>
      <c r="E34" s="383"/>
      <c r="F34" s="100">
        <f t="shared" si="2"/>
        <v>0</v>
      </c>
      <c r="G34" s="99"/>
      <c r="H34" s="342"/>
      <c r="I34" s="99"/>
      <c r="J34" s="104"/>
      <c r="K34" s="101"/>
      <c r="L34" s="100"/>
      <c r="M34" s="99"/>
      <c r="N34" s="103"/>
    </row>
    <row r="35" spans="1:20" s="95" customFormat="1">
      <c r="A35" s="833" t="s">
        <v>351</v>
      </c>
      <c r="B35" s="395"/>
      <c r="C35" s="396"/>
      <c r="D35" s="396"/>
      <c r="E35" s="396"/>
      <c r="F35" s="396"/>
      <c r="G35" s="395"/>
      <c r="H35" s="396"/>
      <c r="I35" s="396"/>
      <c r="J35" s="396"/>
      <c r="K35" s="396"/>
      <c r="L35" s="396"/>
      <c r="M35" s="395"/>
      <c r="N35" s="103"/>
    </row>
    <row r="36" spans="1:20" s="95" customFormat="1">
      <c r="A36" s="834"/>
      <c r="B36" s="397">
        <f t="shared" ref="B36:G36" si="4">SUM(B13:B33)</f>
        <v>30748045734</v>
      </c>
      <c r="C36" s="397">
        <f t="shared" si="4"/>
        <v>3301460283</v>
      </c>
      <c r="D36" s="397">
        <f t="shared" si="4"/>
        <v>309616899</v>
      </c>
      <c r="E36" s="397">
        <f t="shared" si="4"/>
        <v>497423604</v>
      </c>
      <c r="F36" s="397">
        <f t="shared" si="4"/>
        <v>34237312722</v>
      </c>
      <c r="G36" s="397">
        <f t="shared" si="4"/>
        <v>-14268193840</v>
      </c>
      <c r="H36" s="397"/>
      <c r="I36" s="397">
        <f>SUM(I13:I33)</f>
        <v>-2810063440</v>
      </c>
      <c r="J36" s="397">
        <v>0</v>
      </c>
      <c r="K36" s="397">
        <v>0</v>
      </c>
      <c r="L36" s="397">
        <f>SUM(L13:L33)</f>
        <v>-17078257280</v>
      </c>
      <c r="M36" s="397">
        <f>SUM(M13:M33)</f>
        <v>17159055442</v>
      </c>
      <c r="N36" s="103"/>
    </row>
    <row r="37" spans="1:20" s="95" customFormat="1">
      <c r="A37" s="833" t="s">
        <v>329</v>
      </c>
      <c r="B37" s="395"/>
      <c r="C37" s="396"/>
      <c r="D37" s="396"/>
      <c r="E37" s="396"/>
      <c r="F37" s="396"/>
      <c r="G37" s="395"/>
      <c r="H37" s="396"/>
      <c r="I37" s="396"/>
      <c r="J37" s="396"/>
      <c r="K37" s="396"/>
      <c r="L37" s="396"/>
      <c r="M37" s="395"/>
      <c r="N37" s="103"/>
    </row>
    <row r="38" spans="1:20" s="95" customFormat="1">
      <c r="A38" s="834"/>
      <c r="B38" s="406">
        <v>27036203407</v>
      </c>
      <c r="C38" s="407">
        <v>3521760418</v>
      </c>
      <c r="D38" s="408">
        <v>-350319746</v>
      </c>
      <c r="E38" s="409">
        <v>540401669</v>
      </c>
      <c r="F38" s="410">
        <v>30748044748</v>
      </c>
      <c r="G38" s="410">
        <v>-11720437009</v>
      </c>
      <c r="H38" s="410"/>
      <c r="I38" s="410">
        <v>-2748907790</v>
      </c>
      <c r="J38" s="410">
        <v>201151945</v>
      </c>
      <c r="K38" s="410">
        <v>0</v>
      </c>
      <c r="L38" s="410">
        <v>-14268192854</v>
      </c>
      <c r="M38" s="397">
        <v>16479851894</v>
      </c>
      <c r="N38" s="103"/>
    </row>
    <row r="39" spans="1:20" s="95" customFormat="1">
      <c r="A39" s="631"/>
      <c r="B39" s="632"/>
      <c r="C39" s="633"/>
      <c r="D39" s="634"/>
      <c r="E39" s="635"/>
      <c r="F39" s="636"/>
      <c r="G39" s="636"/>
      <c r="H39" s="636"/>
      <c r="I39" s="636"/>
      <c r="J39" s="636"/>
      <c r="K39" s="636"/>
      <c r="L39" s="636"/>
      <c r="M39" s="636"/>
      <c r="N39" s="103"/>
    </row>
    <row r="40" spans="1:20" s="95" customFormat="1">
      <c r="A40" s="631"/>
      <c r="B40" s="632"/>
      <c r="C40" s="633"/>
      <c r="D40" s="634"/>
      <c r="E40" s="635"/>
      <c r="F40" s="636"/>
      <c r="G40" s="636"/>
      <c r="H40" s="636"/>
      <c r="I40" s="636"/>
      <c r="J40" s="636"/>
      <c r="K40" s="636"/>
      <c r="L40" s="636"/>
      <c r="M40" s="636"/>
      <c r="N40" s="103"/>
    </row>
    <row r="41" spans="1:20" s="95" customFormat="1">
      <c r="A41" s="631"/>
      <c r="B41" s="632"/>
      <c r="C41" s="633"/>
      <c r="D41" s="634"/>
      <c r="E41" s="635"/>
      <c r="F41" s="636"/>
      <c r="G41" s="636"/>
      <c r="H41" s="636"/>
      <c r="I41" s="636"/>
      <c r="J41" s="636"/>
      <c r="K41" s="636"/>
      <c r="L41" s="636"/>
      <c r="M41" s="636"/>
      <c r="N41" s="103"/>
    </row>
    <row r="42" spans="1:20" ht="16.5">
      <c r="A42" s="94"/>
      <c r="B42" s="107"/>
      <c r="C42" s="94"/>
      <c r="D42" s="94"/>
      <c r="E42" s="94"/>
      <c r="F42" s="107"/>
      <c r="G42" s="94"/>
      <c r="H42" s="94"/>
      <c r="I42" s="400"/>
      <c r="J42" s="108"/>
      <c r="K42" s="94"/>
      <c r="L42" s="108"/>
      <c r="M42" s="109"/>
    </row>
    <row r="43" spans="1:20" s="89" customFormat="1">
      <c r="F43" s="364"/>
      <c r="J43" s="385"/>
      <c r="L43" s="364"/>
      <c r="M43" s="364"/>
      <c r="N43" s="369"/>
      <c r="T43" s="403"/>
    </row>
    <row r="44" spans="1:20" s="89" customFormat="1">
      <c r="F44" s="364"/>
      <c r="J44" s="385"/>
      <c r="L44" s="364"/>
      <c r="M44" s="364"/>
      <c r="N44" s="369"/>
      <c r="T44" s="403"/>
    </row>
    <row r="45" spans="1:20" s="89" customFormat="1">
      <c r="F45" s="364"/>
      <c r="J45" s="385"/>
      <c r="L45" s="364"/>
      <c r="M45" s="364"/>
      <c r="N45" s="369"/>
      <c r="T45" s="403"/>
    </row>
    <row r="46" spans="1:20" ht="18.75">
      <c r="C46" s="137"/>
      <c r="D46" s="100"/>
      <c r="F46" s="402"/>
      <c r="G46" s="399"/>
      <c r="I46" s="398"/>
      <c r="M46" s="401"/>
    </row>
    <row r="47" spans="1:20" ht="18.75">
      <c r="C47" s="91"/>
      <c r="D47" s="100"/>
      <c r="G47" s="399"/>
      <c r="I47" s="398"/>
      <c r="M47" s="401"/>
    </row>
    <row r="48" spans="1:20" ht="18.75">
      <c r="C48" s="91"/>
      <c r="D48" s="100"/>
      <c r="G48" s="399"/>
      <c r="I48" s="398"/>
      <c r="M48" s="401"/>
    </row>
    <row r="49" spans="2:10" s="482" customFormat="1" ht="15" customHeight="1">
      <c r="B49" s="476"/>
      <c r="E49" s="476"/>
      <c r="I49" s="432"/>
      <c r="J49" s="411"/>
    </row>
    <row r="50" spans="2:10" ht="18.75">
      <c r="G50" s="399"/>
      <c r="I50" s="398"/>
    </row>
    <row r="51" spans="2:10" ht="18.75">
      <c r="G51" s="399"/>
      <c r="I51" s="398"/>
    </row>
    <row r="52" spans="2:10" ht="18.75">
      <c r="G52" s="399"/>
      <c r="I52" s="398"/>
    </row>
    <row r="53" spans="2:10" ht="18.75">
      <c r="G53" s="399"/>
      <c r="I53" s="398"/>
    </row>
    <row r="86" spans="1:12">
      <c r="A86" s="341" t="s">
        <v>70</v>
      </c>
      <c r="B86" s="110"/>
      <c r="C86" s="110" t="s">
        <v>71</v>
      </c>
      <c r="E86" s="110"/>
      <c r="F86" s="826" t="s">
        <v>72</v>
      </c>
      <c r="G86" s="826"/>
      <c r="H86" s="341"/>
      <c r="K86" s="826" t="s">
        <v>77</v>
      </c>
      <c r="L86" s="826"/>
    </row>
    <row r="87" spans="1:12">
      <c r="A87" s="341" t="s">
        <v>73</v>
      </c>
      <c r="B87" s="110"/>
      <c r="C87" s="110" t="s">
        <v>76</v>
      </c>
      <c r="E87" s="110"/>
      <c r="F87" s="826" t="s">
        <v>74</v>
      </c>
      <c r="G87" s="826"/>
      <c r="H87" s="341"/>
      <c r="K87" s="826" t="s">
        <v>75</v>
      </c>
      <c r="L87" s="826"/>
    </row>
  </sheetData>
  <mergeCells count="26">
    <mergeCell ref="F87:G87"/>
    <mergeCell ref="K86:L86"/>
    <mergeCell ref="K87:L87"/>
    <mergeCell ref="B9:F9"/>
    <mergeCell ref="G9:L9"/>
    <mergeCell ref="B10:B11"/>
    <mergeCell ref="C10:C11"/>
    <mergeCell ref="D10:D11"/>
    <mergeCell ref="E10:E11"/>
    <mergeCell ref="F10:F11"/>
    <mergeCell ref="G10:G11"/>
    <mergeCell ref="I10:I11"/>
    <mergeCell ref="J10:J11"/>
    <mergeCell ref="L10:L11"/>
    <mergeCell ref="K10:K11"/>
    <mergeCell ref="H10:H11"/>
    <mergeCell ref="A5:M5"/>
    <mergeCell ref="A7:M7"/>
    <mergeCell ref="A4:M4"/>
    <mergeCell ref="A2:M2"/>
    <mergeCell ref="F86:G86"/>
    <mergeCell ref="A3:M3"/>
    <mergeCell ref="M9:M11"/>
    <mergeCell ref="A9:A11"/>
    <mergeCell ref="A35:A36"/>
    <mergeCell ref="A37:A38"/>
  </mergeCells>
  <phoneticPr fontId="0" type="noConversion"/>
  <printOptions horizontalCentered="1"/>
  <pageMargins left="0.23622047244094491" right="0.23622047244094491" top="0.74803149606299213" bottom="0.74803149606299213" header="0.31496062992125984" footer="0.31496062992125984"/>
  <pageSetup paperSize="9" scale="52" orientation="landscape" r:id="rId1"/>
  <headerFooter alignWithMargins="0">
    <oddHeader>&amp;L&amp;G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35"/>
  <sheetViews>
    <sheetView showGridLines="0" view="pageBreakPreview" zoomScale="60" zoomScaleNormal="70" workbookViewId="0">
      <selection activeCell="J19" sqref="J19"/>
    </sheetView>
  </sheetViews>
  <sheetFormatPr baseColWidth="10" defaultRowHeight="15"/>
  <cols>
    <col min="1" max="1" width="32.140625" style="86" bestFit="1" customWidth="1"/>
    <col min="2" max="2" width="19.140625" style="86" customWidth="1"/>
    <col min="3" max="3" width="18" style="86" customWidth="1"/>
    <col min="4" max="4" width="16.5703125" style="86" bestFit="1" customWidth="1"/>
    <col min="5" max="5" width="23.42578125" style="86" customWidth="1"/>
    <col min="6" max="6" width="27" style="86" customWidth="1"/>
    <col min="7" max="7" width="17.42578125" style="86" customWidth="1"/>
    <col min="8" max="8" width="14.42578125" style="86" bestFit="1" customWidth="1"/>
    <col min="9" max="9" width="22.28515625" style="86" customWidth="1"/>
    <col min="10" max="10" width="20.28515625" style="86" bestFit="1" customWidth="1"/>
    <col min="11" max="11" width="14.28515625" style="86" bestFit="1" customWidth="1"/>
    <col min="12" max="16384" width="11.42578125" style="86"/>
  </cols>
  <sheetData>
    <row r="1" spans="1:10" ht="62.25" customHeight="1"/>
    <row r="2" spans="1:10" s="111" customFormat="1" ht="18">
      <c r="I2" s="112"/>
      <c r="J2" s="87" t="s">
        <v>17</v>
      </c>
    </row>
    <row r="3" spans="1:10" s="111" customFormat="1" ht="18">
      <c r="I3" s="112"/>
      <c r="J3" s="113"/>
    </row>
    <row r="4" spans="1:10" s="111" customFormat="1" ht="23.25">
      <c r="A4" s="849" t="s">
        <v>317</v>
      </c>
      <c r="B4" s="849"/>
      <c r="C4" s="849"/>
      <c r="D4" s="849"/>
      <c r="E4" s="849"/>
      <c r="F4" s="849"/>
      <c r="G4" s="849"/>
      <c r="H4" s="849"/>
      <c r="I4" s="849"/>
      <c r="J4" s="849"/>
    </row>
    <row r="5" spans="1:10" s="111" customFormat="1" ht="18">
      <c r="A5" s="853" t="s">
        <v>98</v>
      </c>
      <c r="B5" s="853"/>
      <c r="C5" s="853"/>
      <c r="D5" s="853"/>
      <c r="E5" s="853"/>
      <c r="F5" s="853"/>
      <c r="G5" s="853"/>
      <c r="H5" s="853"/>
      <c r="I5" s="853"/>
      <c r="J5" s="853"/>
    </row>
    <row r="6" spans="1:10" s="111" customFormat="1" ht="18">
      <c r="A6" s="824" t="s">
        <v>345</v>
      </c>
      <c r="B6" s="855"/>
      <c r="C6" s="855"/>
      <c r="D6" s="855"/>
      <c r="E6" s="855"/>
      <c r="F6" s="855"/>
      <c r="G6" s="855"/>
      <c r="H6" s="855"/>
      <c r="I6" s="855"/>
      <c r="J6" s="855"/>
    </row>
    <row r="7" spans="1:10" s="111" customFormat="1" ht="18">
      <c r="A7" s="854" t="s">
        <v>61</v>
      </c>
      <c r="B7" s="854"/>
      <c r="C7" s="854"/>
      <c r="D7" s="854"/>
      <c r="E7" s="854"/>
      <c r="F7" s="854"/>
      <c r="G7" s="854"/>
      <c r="H7" s="854"/>
      <c r="I7" s="854"/>
      <c r="J7" s="854"/>
    </row>
    <row r="8" spans="1:10" s="111" customFormat="1" ht="18"/>
    <row r="9" spans="1:10" s="111" customFormat="1" ht="23.25">
      <c r="A9" s="849" t="s">
        <v>8</v>
      </c>
      <c r="B9" s="849"/>
      <c r="C9" s="849"/>
      <c r="D9" s="849"/>
      <c r="E9" s="849"/>
      <c r="F9" s="849"/>
      <c r="G9" s="849"/>
      <c r="H9" s="849"/>
      <c r="I9" s="849"/>
      <c r="J9" s="849"/>
    </row>
    <row r="10" spans="1:10" ht="15.75" thickBot="1"/>
    <row r="11" spans="1:10" s="95" customFormat="1" ht="21.75" customHeight="1">
      <c r="A11" s="856" t="s">
        <v>9</v>
      </c>
      <c r="B11" s="850" t="s">
        <v>13</v>
      </c>
      <c r="C11" s="851"/>
      <c r="D11" s="851"/>
      <c r="E11" s="852"/>
      <c r="F11" s="850" t="s">
        <v>14</v>
      </c>
      <c r="G11" s="851"/>
      <c r="H11" s="851"/>
      <c r="I11" s="852"/>
      <c r="J11" s="859" t="s">
        <v>251</v>
      </c>
    </row>
    <row r="12" spans="1:10" s="95" customFormat="1">
      <c r="A12" s="857"/>
      <c r="B12" s="846" t="s">
        <v>247</v>
      </c>
      <c r="C12" s="846" t="s">
        <v>10</v>
      </c>
      <c r="D12" s="846" t="s">
        <v>11</v>
      </c>
      <c r="E12" s="846" t="s">
        <v>248</v>
      </c>
      <c r="F12" s="846" t="s">
        <v>249</v>
      </c>
      <c r="G12" s="846" t="s">
        <v>78</v>
      </c>
      <c r="H12" s="846" t="s">
        <v>12</v>
      </c>
      <c r="I12" s="846" t="s">
        <v>250</v>
      </c>
      <c r="J12" s="860"/>
    </row>
    <row r="13" spans="1:10" s="95" customFormat="1">
      <c r="A13" s="857"/>
      <c r="B13" s="847"/>
      <c r="C13" s="847"/>
      <c r="D13" s="847"/>
      <c r="E13" s="847"/>
      <c r="F13" s="847"/>
      <c r="G13" s="847"/>
      <c r="H13" s="847"/>
      <c r="I13" s="847"/>
      <c r="J13" s="860"/>
    </row>
    <row r="14" spans="1:10" s="95" customFormat="1">
      <c r="A14" s="858"/>
      <c r="B14" s="848"/>
      <c r="C14" s="848"/>
      <c r="D14" s="848"/>
      <c r="E14" s="848"/>
      <c r="F14" s="848"/>
      <c r="G14" s="848"/>
      <c r="H14" s="848"/>
      <c r="I14" s="848"/>
      <c r="J14" s="861"/>
    </row>
    <row r="15" spans="1:10" s="95" customFormat="1" ht="12.75" customHeight="1">
      <c r="A15" s="115"/>
      <c r="B15" s="116"/>
      <c r="C15" s="116"/>
      <c r="D15" s="116"/>
      <c r="E15" s="116"/>
      <c r="F15" s="116"/>
      <c r="G15" s="116"/>
      <c r="H15" s="116"/>
      <c r="I15" s="116"/>
      <c r="J15" s="117"/>
    </row>
    <row r="16" spans="1:10" s="95" customFormat="1" ht="24" customHeight="1">
      <c r="A16" s="118" t="s">
        <v>252</v>
      </c>
      <c r="B16" s="119">
        <v>296379424</v>
      </c>
      <c r="C16" s="119">
        <v>168396620</v>
      </c>
      <c r="D16" s="119">
        <v>0</v>
      </c>
      <c r="E16" s="119">
        <f>+B16+C16</f>
        <v>464776044</v>
      </c>
      <c r="F16" s="120">
        <v>-254994043</v>
      </c>
      <c r="G16" s="119">
        <v>-75181354</v>
      </c>
      <c r="H16" s="119">
        <v>0</v>
      </c>
      <c r="I16" s="120">
        <f>+F16+G16</f>
        <v>-330175397</v>
      </c>
      <c r="J16" s="394">
        <f>+E16+I16</f>
        <v>134600647</v>
      </c>
    </row>
    <row r="17" spans="1:11" s="95" customFormat="1" ht="24" customHeight="1">
      <c r="A17" s="121"/>
      <c r="B17" s="122"/>
      <c r="C17" s="122"/>
      <c r="D17" s="122"/>
      <c r="E17" s="122"/>
      <c r="F17" s="122"/>
      <c r="G17" s="122"/>
      <c r="H17" s="122"/>
      <c r="I17" s="122"/>
      <c r="J17" s="123"/>
    </row>
    <row r="18" spans="1:11" s="95" customFormat="1" ht="24" customHeight="1">
      <c r="A18" s="115"/>
      <c r="B18" s="124"/>
      <c r="C18" s="124"/>
      <c r="D18" s="124"/>
      <c r="E18" s="124"/>
      <c r="F18" s="124"/>
      <c r="G18" s="124"/>
      <c r="H18" s="124"/>
      <c r="I18" s="124"/>
      <c r="J18" s="125"/>
    </row>
    <row r="19" spans="1:11" s="95" customFormat="1" ht="24" customHeight="1">
      <c r="A19" s="126" t="s">
        <v>15</v>
      </c>
      <c r="B19" s="127">
        <f>SUM(B16:B18)</f>
        <v>296379424</v>
      </c>
      <c r="C19" s="127">
        <f t="shared" ref="C19:J19" si="0">SUM(C16:C18)</f>
        <v>168396620</v>
      </c>
      <c r="D19" s="127">
        <f t="shared" si="0"/>
        <v>0</v>
      </c>
      <c r="E19" s="127">
        <f t="shared" si="0"/>
        <v>464776044</v>
      </c>
      <c r="F19" s="127">
        <f t="shared" si="0"/>
        <v>-254994043</v>
      </c>
      <c r="G19" s="127">
        <f t="shared" si="0"/>
        <v>-75181354</v>
      </c>
      <c r="H19" s="127">
        <f t="shared" si="0"/>
        <v>0</v>
      </c>
      <c r="I19" s="127">
        <f t="shared" si="0"/>
        <v>-330175397</v>
      </c>
      <c r="J19" s="127">
        <f t="shared" si="0"/>
        <v>134600647</v>
      </c>
      <c r="K19" s="105"/>
    </row>
    <row r="20" spans="1:11" s="95" customFormat="1" ht="24" customHeight="1">
      <c r="A20" s="128"/>
      <c r="B20" s="129"/>
      <c r="C20" s="129"/>
      <c r="D20" s="129"/>
      <c r="E20" s="129"/>
      <c r="F20" s="129"/>
      <c r="G20" s="129"/>
      <c r="H20" s="129"/>
      <c r="I20" s="129"/>
      <c r="J20" s="130"/>
    </row>
    <row r="21" spans="1:11" s="136" customFormat="1" ht="24" customHeight="1" thickBot="1">
      <c r="A21" s="131" t="s">
        <v>16</v>
      </c>
      <c r="B21" s="132">
        <v>284907151</v>
      </c>
      <c r="C21" s="132">
        <v>11472273</v>
      </c>
      <c r="D21" s="132">
        <v>0</v>
      </c>
      <c r="E21" s="132">
        <v>296379424</v>
      </c>
      <c r="F21" s="133">
        <v>-209570868</v>
      </c>
      <c r="G21" s="133">
        <v>-45423175</v>
      </c>
      <c r="H21" s="132">
        <v>0</v>
      </c>
      <c r="I21" s="133">
        <v>-254994043</v>
      </c>
      <c r="J21" s="134">
        <v>41385381</v>
      </c>
      <c r="K21" s="135"/>
    </row>
    <row r="22" spans="1:11" s="95" customFormat="1">
      <c r="K22" s="105"/>
    </row>
    <row r="23" spans="1:11" s="95" customFormat="1">
      <c r="K23" s="105"/>
    </row>
    <row r="24" spans="1:11" s="95" customFormat="1">
      <c r="K24" s="105"/>
    </row>
    <row r="25" spans="1:11">
      <c r="D25" s="137"/>
      <c r="E25" s="137"/>
      <c r="K25" s="137"/>
    </row>
    <row r="26" spans="1:11">
      <c r="D26" s="137"/>
      <c r="E26" s="137"/>
      <c r="K26" s="137"/>
    </row>
    <row r="27" spans="1:11">
      <c r="D27" s="137"/>
      <c r="E27" s="137"/>
      <c r="K27" s="137"/>
    </row>
    <row r="28" spans="1:11">
      <c r="D28" s="137"/>
      <c r="E28" s="137"/>
      <c r="K28" s="137"/>
    </row>
    <row r="29" spans="1:11">
      <c r="I29" s="137"/>
      <c r="K29" s="137"/>
    </row>
    <row r="30" spans="1:11" s="482" customFormat="1" ht="15" customHeight="1">
      <c r="B30" s="476"/>
      <c r="E30" s="476"/>
      <c r="I30" s="411"/>
    </row>
    <row r="31" spans="1:11">
      <c r="F31" s="137"/>
      <c r="I31" s="137"/>
      <c r="J31" s="137"/>
    </row>
    <row r="34" spans="2:8">
      <c r="B34" s="18"/>
      <c r="C34" s="61"/>
      <c r="D34" s="18"/>
      <c r="E34" s="61"/>
      <c r="F34" s="17"/>
      <c r="G34" s="61"/>
      <c r="H34" s="18"/>
    </row>
    <row r="35" spans="2:8">
      <c r="B35" s="18"/>
      <c r="C35" s="61"/>
      <c r="D35" s="18"/>
      <c r="E35" s="61"/>
      <c r="F35" s="18"/>
      <c r="G35" s="61"/>
      <c r="H35" s="138"/>
    </row>
  </sheetData>
  <mergeCells count="17">
    <mergeCell ref="D12:D14"/>
    <mergeCell ref="E12:E14"/>
    <mergeCell ref="F12:F14"/>
    <mergeCell ref="G12:G14"/>
    <mergeCell ref="H12:H14"/>
    <mergeCell ref="A4:J4"/>
    <mergeCell ref="B11:E11"/>
    <mergeCell ref="F11:I11"/>
    <mergeCell ref="A5:J5"/>
    <mergeCell ref="A7:J7"/>
    <mergeCell ref="A9:J9"/>
    <mergeCell ref="A6:J6"/>
    <mergeCell ref="A11:A14"/>
    <mergeCell ref="B12:B14"/>
    <mergeCell ref="I12:I14"/>
    <mergeCell ref="J11:J14"/>
    <mergeCell ref="C12:C14"/>
  </mergeCells>
  <phoneticPr fontId="0" type="noConversion"/>
  <printOptions horizontalCentered="1"/>
  <pageMargins left="0.70866141732283472" right="0.70866141732283472" top="0.74803149606299213" bottom="0.74803149606299213" header="0.31496062992125984" footer="0.31496062992125984"/>
  <pageSetup paperSize="9" scale="55" orientation="landscape" r:id="rId1"/>
  <headerFooter alignWithMargins="0">
    <oddHeader>&amp;L&amp;G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50"/>
  <sheetViews>
    <sheetView showGridLines="0" view="pageBreakPreview" topLeftCell="A7" zoomScale="60" zoomScaleNormal="70" workbookViewId="0">
      <selection activeCell="H47" sqref="H47"/>
    </sheetView>
  </sheetViews>
  <sheetFormatPr baseColWidth="10" defaultRowHeight="15"/>
  <cols>
    <col min="1" max="1" width="35.140625" style="139" customWidth="1"/>
    <col min="2" max="2" width="10.28515625" style="139" customWidth="1"/>
    <col min="3" max="11" width="13.42578125" style="139" customWidth="1"/>
    <col min="12" max="13" width="16.42578125" style="139" customWidth="1"/>
    <col min="14" max="16384" width="11.42578125" style="139"/>
  </cols>
  <sheetData>
    <row r="1" spans="1:13" ht="62.25" customHeight="1"/>
    <row r="2" spans="1:13" ht="15.75">
      <c r="M2" s="140" t="s">
        <v>32</v>
      </c>
    </row>
    <row r="3" spans="1:13">
      <c r="M3" s="141"/>
    </row>
    <row r="4" spans="1:13" ht="23.25">
      <c r="A4" s="865" t="str">
        <f>+'Anexo B'!A4:J4</f>
        <v>BIOTEC DEL PARAGUAY S.A.</v>
      </c>
      <c r="B4" s="865"/>
      <c r="C4" s="865"/>
      <c r="D4" s="865"/>
      <c r="E4" s="865"/>
      <c r="F4" s="865"/>
      <c r="G4" s="865"/>
      <c r="H4" s="865"/>
      <c r="I4" s="865"/>
      <c r="J4" s="865"/>
      <c r="K4" s="865"/>
      <c r="L4" s="865"/>
      <c r="M4" s="865"/>
    </row>
    <row r="5" spans="1:13" ht="18.75">
      <c r="A5" s="866" t="s">
        <v>98</v>
      </c>
      <c r="B5" s="866"/>
      <c r="C5" s="866"/>
      <c r="D5" s="866"/>
      <c r="E5" s="866"/>
      <c r="F5" s="866"/>
      <c r="G5" s="866"/>
      <c r="H5" s="866"/>
      <c r="I5" s="866"/>
      <c r="J5" s="866"/>
      <c r="K5" s="866"/>
      <c r="L5" s="866"/>
      <c r="M5" s="866"/>
    </row>
    <row r="6" spans="1:13" ht="16.5">
      <c r="A6" s="879" t="str">
        <f>+'Anexo B'!A6:J6</f>
        <v>AL 31 DE  DICIEMBRE DE 2019 Y 2018</v>
      </c>
      <c r="B6" s="880"/>
      <c r="C6" s="880"/>
      <c r="D6" s="880"/>
      <c r="E6" s="880"/>
      <c r="F6" s="880"/>
      <c r="G6" s="880"/>
      <c r="H6" s="880"/>
      <c r="I6" s="880"/>
      <c r="J6" s="880"/>
      <c r="K6" s="880"/>
      <c r="L6" s="880"/>
      <c r="M6" s="880"/>
    </row>
    <row r="7" spans="1:13" ht="15.75">
      <c r="A7" s="872" t="s">
        <v>256</v>
      </c>
      <c r="B7" s="873"/>
      <c r="C7" s="873"/>
      <c r="D7" s="873"/>
      <c r="E7" s="873"/>
      <c r="F7" s="873"/>
      <c r="G7" s="873"/>
      <c r="H7" s="873"/>
      <c r="I7" s="873"/>
      <c r="J7" s="873"/>
      <c r="K7" s="873"/>
      <c r="L7" s="873"/>
      <c r="M7" s="873"/>
    </row>
    <row r="8" spans="1:13" ht="15.75">
      <c r="A8" s="142"/>
      <c r="B8" s="143"/>
      <c r="C8" s="143"/>
      <c r="D8" s="143"/>
      <c r="E8" s="143"/>
      <c r="F8" s="143"/>
      <c r="G8" s="143"/>
      <c r="H8" s="143"/>
      <c r="I8" s="143"/>
      <c r="J8" s="143"/>
      <c r="K8" s="143"/>
      <c r="L8" s="143"/>
      <c r="M8" s="143"/>
    </row>
    <row r="9" spans="1:13" ht="23.25">
      <c r="A9" s="865" t="s">
        <v>57</v>
      </c>
      <c r="B9" s="865"/>
      <c r="C9" s="865"/>
      <c r="D9" s="865"/>
      <c r="E9" s="865"/>
      <c r="F9" s="865"/>
      <c r="G9" s="865"/>
      <c r="H9" s="865"/>
      <c r="I9" s="865"/>
      <c r="J9" s="865"/>
      <c r="K9" s="865"/>
      <c r="L9" s="865"/>
      <c r="M9" s="865"/>
    </row>
    <row r="10" spans="1:13" ht="23.25">
      <c r="A10" s="865" t="s">
        <v>58</v>
      </c>
      <c r="B10" s="865"/>
      <c r="C10" s="865"/>
      <c r="D10" s="865"/>
      <c r="E10" s="865"/>
      <c r="F10" s="865"/>
      <c r="G10" s="865"/>
      <c r="H10" s="865"/>
      <c r="I10" s="865"/>
      <c r="J10" s="865"/>
      <c r="K10" s="865"/>
      <c r="L10" s="865"/>
      <c r="M10" s="865"/>
    </row>
    <row r="11" spans="1:13" ht="15.75" thickBot="1">
      <c r="A11" s="86"/>
      <c r="B11" s="86"/>
      <c r="C11" s="86"/>
      <c r="D11" s="86"/>
      <c r="E11" s="86"/>
      <c r="F11" s="86"/>
      <c r="G11" s="86"/>
      <c r="H11" s="86"/>
      <c r="I11" s="86"/>
      <c r="J11" s="86"/>
      <c r="K11" s="86"/>
      <c r="L11" s="86"/>
      <c r="M11" s="86"/>
    </row>
    <row r="12" spans="1:13">
      <c r="A12" s="144" t="s">
        <v>18</v>
      </c>
      <c r="B12" s="874" t="s">
        <v>21</v>
      </c>
      <c r="C12" s="876" t="s">
        <v>182</v>
      </c>
      <c r="D12" s="874" t="s">
        <v>22</v>
      </c>
      <c r="E12" s="874" t="s">
        <v>183</v>
      </c>
      <c r="F12" s="874" t="s">
        <v>184</v>
      </c>
      <c r="G12" s="874" t="s">
        <v>185</v>
      </c>
      <c r="H12" s="874" t="s">
        <v>186</v>
      </c>
      <c r="I12" s="869" t="s">
        <v>28</v>
      </c>
      <c r="J12" s="870"/>
      <c r="K12" s="870"/>
      <c r="L12" s="870"/>
      <c r="M12" s="871"/>
    </row>
    <row r="13" spans="1:13">
      <c r="A13" s="145" t="s">
        <v>19</v>
      </c>
      <c r="B13" s="875"/>
      <c r="C13" s="877"/>
      <c r="D13" s="875"/>
      <c r="E13" s="875"/>
      <c r="F13" s="875"/>
      <c r="G13" s="875"/>
      <c r="H13" s="875"/>
      <c r="I13" s="862" t="s">
        <v>187</v>
      </c>
      <c r="J13" s="862" t="s">
        <v>188</v>
      </c>
      <c r="K13" s="862" t="s">
        <v>24</v>
      </c>
      <c r="L13" s="867" t="s">
        <v>27</v>
      </c>
      <c r="M13" s="868"/>
    </row>
    <row r="14" spans="1:13" ht="18" customHeight="1">
      <c r="A14" s="146" t="s">
        <v>20</v>
      </c>
      <c r="B14" s="863"/>
      <c r="C14" s="878"/>
      <c r="D14" s="863"/>
      <c r="E14" s="863"/>
      <c r="F14" s="863"/>
      <c r="G14" s="863"/>
      <c r="H14" s="863"/>
      <c r="I14" s="863"/>
      <c r="J14" s="863"/>
      <c r="K14" s="863"/>
      <c r="L14" s="147" t="s">
        <v>25</v>
      </c>
      <c r="M14" s="148" t="s">
        <v>26</v>
      </c>
    </row>
    <row r="15" spans="1:13" s="639" customFormat="1">
      <c r="A15" s="115"/>
      <c r="B15" s="637"/>
      <c r="C15" s="637"/>
      <c r="D15" s="637"/>
      <c r="E15" s="637"/>
      <c r="F15" s="637"/>
      <c r="G15" s="637"/>
      <c r="H15" s="637"/>
      <c r="I15" s="637"/>
      <c r="J15" s="637"/>
      <c r="K15" s="637"/>
      <c r="L15" s="637"/>
      <c r="M15" s="638"/>
    </row>
    <row r="16" spans="1:13" s="639" customFormat="1">
      <c r="A16" s="640"/>
      <c r="B16" s="641"/>
      <c r="C16" s="641"/>
      <c r="D16" s="641"/>
      <c r="E16" s="641"/>
      <c r="F16" s="641"/>
      <c r="G16" s="641"/>
      <c r="H16" s="641"/>
      <c r="I16" s="641"/>
      <c r="J16" s="641"/>
      <c r="K16" s="641"/>
      <c r="L16" s="641"/>
      <c r="M16" s="642"/>
    </row>
    <row r="17" spans="1:13" s="639" customFormat="1">
      <c r="A17" s="643" t="s">
        <v>29</v>
      </c>
      <c r="B17" s="641"/>
      <c r="C17" s="641"/>
      <c r="D17" s="641"/>
      <c r="E17" s="641"/>
      <c r="F17" s="641"/>
      <c r="G17" s="641"/>
      <c r="H17" s="641"/>
      <c r="I17" s="641"/>
      <c r="J17" s="641"/>
      <c r="K17" s="641"/>
      <c r="L17" s="641"/>
      <c r="M17" s="642"/>
    </row>
    <row r="18" spans="1:13" s="639" customFormat="1">
      <c r="A18" s="643" t="s">
        <v>30</v>
      </c>
      <c r="B18" s="641"/>
      <c r="C18" s="641"/>
      <c r="D18" s="641"/>
      <c r="E18" s="641"/>
      <c r="F18" s="641"/>
      <c r="G18" s="641"/>
      <c r="H18" s="641"/>
      <c r="I18" s="641"/>
      <c r="J18" s="641"/>
      <c r="K18" s="641"/>
      <c r="L18" s="641"/>
      <c r="M18" s="642"/>
    </row>
    <row r="19" spans="1:13" s="639" customFormat="1">
      <c r="A19" s="643"/>
      <c r="B19" s="641"/>
      <c r="C19" s="641"/>
      <c r="D19" s="641"/>
      <c r="E19" s="641"/>
      <c r="F19" s="641"/>
      <c r="G19" s="641"/>
      <c r="H19" s="641"/>
      <c r="I19" s="641"/>
      <c r="J19" s="641"/>
      <c r="K19" s="641"/>
      <c r="L19" s="641"/>
      <c r="M19" s="642"/>
    </row>
    <row r="20" spans="1:13" s="639" customFormat="1">
      <c r="A20" s="643"/>
      <c r="B20" s="641"/>
      <c r="C20" s="641"/>
      <c r="D20" s="641"/>
      <c r="E20" s="641"/>
      <c r="F20" s="641"/>
      <c r="G20" s="641"/>
      <c r="H20" s="641"/>
      <c r="I20" s="641"/>
      <c r="J20" s="641"/>
      <c r="K20" s="641"/>
      <c r="L20" s="641"/>
      <c r="M20" s="642"/>
    </row>
    <row r="21" spans="1:13" s="639" customFormat="1" ht="15.75" thickBot="1">
      <c r="A21" s="644"/>
      <c r="B21" s="645"/>
      <c r="C21" s="645"/>
      <c r="D21" s="645"/>
      <c r="E21" s="645"/>
      <c r="F21" s="645"/>
      <c r="G21" s="645"/>
      <c r="H21" s="645"/>
      <c r="I21" s="645"/>
      <c r="J21" s="645"/>
      <c r="K21" s="645"/>
      <c r="L21" s="645"/>
      <c r="M21" s="646"/>
    </row>
    <row r="22" spans="1:13" s="639" customFormat="1">
      <c r="A22" s="647"/>
      <c r="G22" s="641"/>
      <c r="M22" s="648"/>
    </row>
    <row r="23" spans="1:13" s="639" customFormat="1">
      <c r="A23" s="649" t="s">
        <v>15</v>
      </c>
      <c r="G23" s="650"/>
      <c r="M23" s="648"/>
    </row>
    <row r="24" spans="1:13" s="639" customFormat="1">
      <c r="A24" s="651"/>
      <c r="G24" s="652"/>
      <c r="M24" s="648"/>
    </row>
    <row r="25" spans="1:13" s="639" customFormat="1">
      <c r="A25" s="649" t="s">
        <v>16</v>
      </c>
      <c r="G25" s="650"/>
      <c r="M25" s="648"/>
    </row>
    <row r="26" spans="1:13" s="639" customFormat="1" ht="15.75" thickBot="1">
      <c r="A26" s="653"/>
      <c r="M26" s="648"/>
    </row>
    <row r="27" spans="1:13" s="639" customFormat="1">
      <c r="A27" s="654"/>
      <c r="B27" s="655"/>
      <c r="C27" s="655"/>
      <c r="D27" s="655"/>
      <c r="E27" s="655"/>
      <c r="F27" s="655"/>
      <c r="G27" s="655"/>
      <c r="H27" s="655"/>
      <c r="I27" s="655"/>
      <c r="J27" s="655"/>
      <c r="K27" s="655"/>
      <c r="L27" s="655"/>
      <c r="M27" s="656"/>
    </row>
    <row r="28" spans="1:13" s="639" customFormat="1">
      <c r="A28" s="640"/>
      <c r="B28" s="641"/>
      <c r="C28" s="641"/>
      <c r="D28" s="641"/>
      <c r="E28" s="641"/>
      <c r="F28" s="641"/>
      <c r="G28" s="641"/>
      <c r="H28" s="641"/>
      <c r="I28" s="641"/>
      <c r="J28" s="641"/>
      <c r="K28" s="641"/>
      <c r="L28" s="641"/>
      <c r="M28" s="642"/>
    </row>
    <row r="29" spans="1:13" s="639" customFormat="1">
      <c r="A29" s="643" t="s">
        <v>29</v>
      </c>
      <c r="B29" s="641"/>
      <c r="C29" s="641"/>
      <c r="D29" s="641"/>
      <c r="E29" s="641"/>
      <c r="F29" s="641"/>
      <c r="G29" s="641"/>
      <c r="H29" s="641"/>
      <c r="I29" s="641"/>
      <c r="J29" s="641"/>
      <c r="K29" s="641"/>
      <c r="L29" s="641"/>
      <c r="M29" s="642"/>
    </row>
    <row r="30" spans="1:13" s="639" customFormat="1">
      <c r="A30" s="643" t="s">
        <v>31</v>
      </c>
      <c r="B30" s="641"/>
      <c r="C30" s="657"/>
      <c r="D30" s="641"/>
      <c r="E30" s="657"/>
      <c r="F30" s="641"/>
      <c r="G30" s="657"/>
      <c r="H30" s="579"/>
      <c r="I30" s="579"/>
      <c r="J30" s="641"/>
      <c r="K30" s="657"/>
      <c r="L30" s="657"/>
      <c r="M30" s="658"/>
    </row>
    <row r="31" spans="1:13" s="639" customFormat="1">
      <c r="A31" s="643"/>
      <c r="B31" s="641"/>
      <c r="C31" s="641"/>
      <c r="D31" s="641"/>
      <c r="E31" s="641"/>
      <c r="F31" s="641"/>
      <c r="G31" s="641"/>
      <c r="H31" s="641"/>
      <c r="I31" s="641"/>
      <c r="J31" s="641"/>
      <c r="K31" s="641"/>
      <c r="L31" s="641"/>
      <c r="M31" s="642"/>
    </row>
    <row r="32" spans="1:13" s="639" customFormat="1">
      <c r="A32" s="643"/>
      <c r="B32" s="641"/>
      <c r="C32" s="641"/>
      <c r="D32" s="641"/>
      <c r="E32" s="641"/>
      <c r="F32" s="641"/>
      <c r="G32" s="641"/>
      <c r="H32" s="641"/>
      <c r="I32" s="641"/>
      <c r="J32" s="641"/>
      <c r="K32" s="641"/>
      <c r="L32" s="641"/>
      <c r="M32" s="642"/>
    </row>
    <row r="33" spans="1:13" s="639" customFormat="1" ht="15.75" thickBot="1">
      <c r="A33" s="644"/>
      <c r="B33" s="645"/>
      <c r="C33" s="645"/>
      <c r="D33" s="645"/>
      <c r="E33" s="645"/>
      <c r="F33" s="645"/>
      <c r="G33" s="645"/>
      <c r="H33" s="645"/>
      <c r="I33" s="645"/>
      <c r="J33" s="645"/>
      <c r="K33" s="645"/>
      <c r="L33" s="645"/>
      <c r="M33" s="646"/>
    </row>
    <row r="34" spans="1:13" s="660" customFormat="1">
      <c r="A34" s="659"/>
      <c r="G34" s="661"/>
    </row>
    <row r="35" spans="1:13" s="660" customFormat="1">
      <c r="A35" s="662" t="s">
        <v>15</v>
      </c>
      <c r="G35" s="663"/>
    </row>
    <row r="36" spans="1:13" s="660" customFormat="1">
      <c r="A36" s="664"/>
      <c r="G36" s="665"/>
    </row>
    <row r="37" spans="1:13" s="660" customFormat="1" ht="15.75" thickBot="1">
      <c r="A37" s="666" t="s">
        <v>16</v>
      </c>
      <c r="G37" s="663"/>
    </row>
    <row r="38" spans="1:13" s="153" customFormat="1" ht="12.75">
      <c r="A38" s="154"/>
      <c r="G38" s="155"/>
    </row>
    <row r="39" spans="1:13" s="153" customFormat="1" ht="12.75">
      <c r="A39" s="154"/>
      <c r="G39" s="155"/>
    </row>
    <row r="40" spans="1:13" s="153" customFormat="1" ht="12.75">
      <c r="A40" s="154"/>
      <c r="G40" s="155"/>
    </row>
    <row r="41" spans="1:13" s="153" customFormat="1" ht="12.75">
      <c r="A41" s="154"/>
      <c r="G41" s="155"/>
    </row>
    <row r="42" spans="1:13" s="153" customFormat="1" ht="12.75">
      <c r="A42" s="154"/>
      <c r="G42" s="155"/>
    </row>
    <row r="43" spans="1:13" s="153" customFormat="1" ht="12.75">
      <c r="A43" s="154"/>
      <c r="G43" s="155"/>
    </row>
    <row r="44" spans="1:13" s="482" customFormat="1" ht="15" customHeight="1">
      <c r="B44" s="476"/>
      <c r="D44" s="864"/>
      <c r="E44" s="864"/>
      <c r="F44" s="864"/>
      <c r="G44" s="864"/>
      <c r="I44" s="411"/>
    </row>
    <row r="45" spans="1:13" s="86" customFormat="1">
      <c r="B45" s="18"/>
      <c r="E45" s="18"/>
      <c r="G45" s="61"/>
      <c r="I45" s="18"/>
      <c r="L45" s="138"/>
    </row>
    <row r="46" spans="1:13" s="153" customFormat="1" ht="12.75">
      <c r="A46" s="154"/>
      <c r="G46" s="155"/>
    </row>
    <row r="47" spans="1:13" s="153" customFormat="1" ht="12.75">
      <c r="A47" s="154"/>
      <c r="G47" s="155"/>
    </row>
    <row r="48" spans="1:13" s="153" customFormat="1" ht="12.75">
      <c r="A48" s="154"/>
      <c r="G48" s="155"/>
    </row>
    <row r="49" spans="1:7" s="153" customFormat="1" ht="12.75">
      <c r="A49" s="154"/>
      <c r="G49" s="155"/>
    </row>
    <row r="50" spans="1:7" s="153" customFormat="1" ht="12.75"/>
  </sheetData>
  <mergeCells count="19">
    <mergeCell ref="F12:F14"/>
    <mergeCell ref="G12:G14"/>
    <mergeCell ref="H12:H14"/>
    <mergeCell ref="I13:I14"/>
    <mergeCell ref="D44:G44"/>
    <mergeCell ref="A4:M4"/>
    <mergeCell ref="A5:M5"/>
    <mergeCell ref="L13:M13"/>
    <mergeCell ref="I12:M12"/>
    <mergeCell ref="A7:M7"/>
    <mergeCell ref="A9:M9"/>
    <mergeCell ref="A10:M10"/>
    <mergeCell ref="B12:B14"/>
    <mergeCell ref="C12:C14"/>
    <mergeCell ref="J13:J14"/>
    <mergeCell ref="A6:M6"/>
    <mergeCell ref="K13:K14"/>
    <mergeCell ref="D12:D14"/>
    <mergeCell ref="E12:E14"/>
  </mergeCells>
  <phoneticPr fontId="0" type="noConversion"/>
  <printOptions horizontalCentered="1"/>
  <pageMargins left="0.70866141732283472" right="0.70866141732283472" top="0.74803149606299213" bottom="0.74803149606299213" header="0.31496062992125984" footer="0.31496062992125984"/>
  <pageSetup paperSize="9" scale="55" orientation="landscape" r:id="rId1"/>
  <headerFooter alignWithMargins="0">
    <oddHeader>&amp;L&amp;G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42"/>
  <sheetViews>
    <sheetView showGridLines="0" view="pageBreakPreview" topLeftCell="A4" zoomScale="60" zoomScaleNormal="70" workbookViewId="0">
      <selection activeCell="A9" sqref="A9:F10"/>
    </sheetView>
  </sheetViews>
  <sheetFormatPr baseColWidth="10" defaultRowHeight="15"/>
  <cols>
    <col min="1" max="1" width="26.5703125" style="86" customWidth="1"/>
    <col min="2" max="6" width="20.5703125" style="86" customWidth="1"/>
    <col min="7" max="16384" width="11.42578125" style="86"/>
  </cols>
  <sheetData>
    <row r="1" spans="1:6" ht="56.25" customHeight="1"/>
    <row r="2" spans="1:6" ht="15.75">
      <c r="F2" s="87" t="s">
        <v>38</v>
      </c>
    </row>
    <row r="3" spans="1:6">
      <c r="F3" s="156"/>
    </row>
    <row r="4" spans="1:6" ht="23.25">
      <c r="A4" s="849" t="str">
        <f>+'Anexo C'!A4:M4</f>
        <v>BIOTEC DEL PARAGUAY S.A.</v>
      </c>
      <c r="B4" s="849"/>
      <c r="C4" s="849"/>
      <c r="D4" s="849"/>
      <c r="E4" s="849"/>
      <c r="F4" s="849"/>
    </row>
    <row r="5" spans="1:6" ht="18.75">
      <c r="A5" s="853" t="s">
        <v>98</v>
      </c>
      <c r="B5" s="853"/>
      <c r="C5" s="853"/>
      <c r="D5" s="853"/>
      <c r="E5" s="853"/>
      <c r="F5" s="853"/>
    </row>
    <row r="6" spans="1:6" ht="15.75">
      <c r="A6" s="821" t="str">
        <f>+'Anexo C'!A6:M6</f>
        <v>AL 31 DE  DICIEMBRE DE 2019 Y 2018</v>
      </c>
      <c r="B6" s="854"/>
      <c r="C6" s="854"/>
      <c r="D6" s="854"/>
      <c r="E6" s="854"/>
      <c r="F6" s="854"/>
    </row>
    <row r="7" spans="1:6" ht="15.75">
      <c r="A7" s="854" t="s">
        <v>257</v>
      </c>
      <c r="B7" s="854"/>
      <c r="C7" s="854"/>
      <c r="D7" s="854"/>
      <c r="E7" s="854"/>
      <c r="F7" s="854"/>
    </row>
    <row r="8" spans="1:6">
      <c r="A8" s="157"/>
      <c r="B8" s="157"/>
      <c r="C8" s="157"/>
      <c r="D8" s="157"/>
      <c r="E8" s="157"/>
      <c r="F8" s="157"/>
    </row>
    <row r="9" spans="1:6">
      <c r="A9" s="884" t="s">
        <v>33</v>
      </c>
      <c r="B9" s="884"/>
      <c r="C9" s="884"/>
      <c r="D9" s="884"/>
      <c r="E9" s="884"/>
      <c r="F9" s="884"/>
    </row>
    <row r="10" spans="1:6">
      <c r="A10" s="884"/>
      <c r="B10" s="884"/>
      <c r="C10" s="884"/>
      <c r="D10" s="884"/>
      <c r="E10" s="884"/>
      <c r="F10" s="884"/>
    </row>
    <row r="11" spans="1:6">
      <c r="A11" s="157"/>
      <c r="B11" s="157"/>
      <c r="C11" s="158"/>
      <c r="D11" s="158"/>
      <c r="E11" s="158"/>
      <c r="F11" s="157"/>
    </row>
    <row r="12" spans="1:6" ht="12" customHeight="1" thickBot="1">
      <c r="C12" s="159"/>
      <c r="D12" s="159"/>
      <c r="E12" s="159"/>
    </row>
    <row r="13" spans="1:6">
      <c r="A13" s="885" t="s">
        <v>34</v>
      </c>
      <c r="B13" s="874" t="s">
        <v>189</v>
      </c>
      <c r="C13" s="874" t="s">
        <v>35</v>
      </c>
      <c r="D13" s="874" t="s">
        <v>190</v>
      </c>
      <c r="E13" s="874" t="s">
        <v>191</v>
      </c>
      <c r="F13" s="881" t="s">
        <v>192</v>
      </c>
    </row>
    <row r="14" spans="1:6">
      <c r="A14" s="886"/>
      <c r="B14" s="875"/>
      <c r="C14" s="875"/>
      <c r="D14" s="875"/>
      <c r="E14" s="875"/>
      <c r="F14" s="882"/>
    </row>
    <row r="15" spans="1:6">
      <c r="A15" s="887"/>
      <c r="B15" s="863"/>
      <c r="C15" s="863"/>
      <c r="D15" s="863"/>
      <c r="E15" s="863"/>
      <c r="F15" s="883"/>
    </row>
    <row r="16" spans="1:6" s="95" customFormat="1">
      <c r="A16" s="115"/>
      <c r="B16" s="667"/>
      <c r="C16" s="667"/>
      <c r="D16" s="667"/>
      <c r="E16" s="667"/>
      <c r="F16" s="668"/>
    </row>
    <row r="17" spans="1:6" s="95" customFormat="1">
      <c r="A17" s="118" t="s">
        <v>194</v>
      </c>
      <c r="B17" s="669">
        <v>0</v>
      </c>
      <c r="C17" s="669">
        <v>0</v>
      </c>
      <c r="D17" s="669">
        <v>0</v>
      </c>
      <c r="E17" s="669">
        <v>0</v>
      </c>
      <c r="F17" s="670">
        <v>0</v>
      </c>
    </row>
    <row r="18" spans="1:6" s="95" customFormat="1">
      <c r="A18" s="118"/>
      <c r="B18" s="671"/>
      <c r="C18" s="672"/>
      <c r="D18" s="673"/>
      <c r="E18" s="671"/>
      <c r="F18" s="674"/>
    </row>
    <row r="19" spans="1:6" s="95" customFormat="1">
      <c r="A19" s="118"/>
      <c r="B19" s="671"/>
      <c r="C19" s="672"/>
      <c r="D19" s="672"/>
      <c r="E19" s="675"/>
      <c r="F19" s="674"/>
    </row>
    <row r="20" spans="1:6" s="95" customFormat="1">
      <c r="A20" s="121"/>
      <c r="B20" s="676"/>
      <c r="C20" s="677"/>
      <c r="D20" s="677"/>
      <c r="E20" s="678"/>
      <c r="F20" s="679"/>
    </row>
    <row r="21" spans="1:6" s="95" customFormat="1">
      <c r="A21" s="404" t="s">
        <v>36</v>
      </c>
      <c r="B21" s="680">
        <f>SUM(B17:B20)</f>
        <v>0</v>
      </c>
      <c r="C21" s="680">
        <f>SUM(C17:C20)</f>
        <v>0</v>
      </c>
      <c r="D21" s="680">
        <f>SUM(D17:D20)</f>
        <v>0</v>
      </c>
      <c r="E21" s="680">
        <f>SUM(E17:E20)</f>
        <v>0</v>
      </c>
      <c r="F21" s="680">
        <f>SUM(F17:F20)</f>
        <v>0</v>
      </c>
    </row>
    <row r="22" spans="1:6" s="95" customFormat="1">
      <c r="A22" s="115"/>
      <c r="B22" s="667"/>
      <c r="C22" s="681"/>
      <c r="D22" s="681"/>
      <c r="E22" s="682"/>
      <c r="F22" s="683"/>
    </row>
    <row r="23" spans="1:6" s="95" customFormat="1">
      <c r="A23" s="118" t="s">
        <v>193</v>
      </c>
      <c r="B23" s="669">
        <v>0</v>
      </c>
      <c r="C23" s="669">
        <v>0</v>
      </c>
      <c r="D23" s="669">
        <v>0</v>
      </c>
      <c r="E23" s="684">
        <v>0</v>
      </c>
      <c r="F23" s="670">
        <v>0</v>
      </c>
    </row>
    <row r="24" spans="1:6" s="95" customFormat="1">
      <c r="A24" s="118"/>
      <c r="B24" s="671"/>
      <c r="C24" s="672"/>
      <c r="D24" s="672"/>
      <c r="E24" s="671"/>
      <c r="F24" s="674"/>
    </row>
    <row r="25" spans="1:6" s="95" customFormat="1">
      <c r="A25" s="118"/>
      <c r="B25" s="671"/>
      <c r="C25" s="672"/>
      <c r="D25" s="672"/>
      <c r="E25" s="675"/>
      <c r="F25" s="674"/>
    </row>
    <row r="26" spans="1:6" s="95" customFormat="1">
      <c r="A26" s="121"/>
      <c r="B26" s="676"/>
      <c r="C26" s="677"/>
      <c r="D26" s="677"/>
      <c r="E26" s="678"/>
      <c r="F26" s="679"/>
    </row>
    <row r="27" spans="1:6" s="95" customFormat="1">
      <c r="A27" s="404" t="s">
        <v>36</v>
      </c>
      <c r="B27" s="685">
        <f>SUM(B23:B26)</f>
        <v>0</v>
      </c>
      <c r="C27" s="685">
        <f>SUM(C23:C26)</f>
        <v>0</v>
      </c>
      <c r="D27" s="685">
        <f>SUM(D23:D26)</f>
        <v>0</v>
      </c>
      <c r="E27" s="685">
        <f>SUM(E23:E26)</f>
        <v>0</v>
      </c>
      <c r="F27" s="685">
        <f>SUM(F23:F26)</f>
        <v>0</v>
      </c>
    </row>
    <row r="28" spans="1:6" s="95" customFormat="1" ht="21" customHeight="1">
      <c r="A28" s="115"/>
      <c r="B28" s="667"/>
      <c r="C28" s="681"/>
      <c r="D28" s="681"/>
      <c r="E28" s="682"/>
      <c r="F28" s="683"/>
    </row>
    <row r="29" spans="1:6" s="95" customFormat="1" ht="15.75" thickBot="1">
      <c r="A29" s="686" t="s">
        <v>37</v>
      </c>
      <c r="B29" s="687">
        <f>+B27+B21</f>
        <v>0</v>
      </c>
      <c r="C29" s="687">
        <f>+C27+C21</f>
        <v>0</v>
      </c>
      <c r="D29" s="687">
        <f>+D27+D21</f>
        <v>0</v>
      </c>
      <c r="E29" s="687">
        <f>+E27+E21</f>
        <v>0</v>
      </c>
      <c r="F29" s="687">
        <f>+F27+F21</f>
        <v>0</v>
      </c>
    </row>
    <row r="38" spans="1:9">
      <c r="A38" s="89"/>
    </row>
    <row r="39" spans="1:9" s="1" customFormat="1" ht="15" customHeight="1">
      <c r="A39" s="476"/>
      <c r="C39" s="476"/>
      <c r="F39" s="411"/>
    </row>
    <row r="40" spans="1:9" s="88" customFormat="1">
      <c r="B40" s="18"/>
      <c r="C40" s="18"/>
      <c r="D40" s="17"/>
      <c r="E40" s="18"/>
      <c r="G40" s="65"/>
    </row>
    <row r="41" spans="1:9" s="88" customFormat="1">
      <c r="B41" s="18"/>
      <c r="C41" s="18"/>
      <c r="D41" s="18"/>
      <c r="E41" s="18"/>
      <c r="G41" s="65"/>
    </row>
    <row r="42" spans="1:9">
      <c r="A42" s="163"/>
      <c r="B42" s="89"/>
      <c r="C42" s="89"/>
      <c r="D42" s="89"/>
      <c r="E42" s="89"/>
      <c r="F42" s="89"/>
      <c r="G42" s="164"/>
      <c r="H42" s="89"/>
      <c r="I42" s="89"/>
    </row>
  </sheetData>
  <mergeCells count="11">
    <mergeCell ref="A5:F5"/>
    <mergeCell ref="A4:F4"/>
    <mergeCell ref="B13:B15"/>
    <mergeCell ref="C13:C15"/>
    <mergeCell ref="D13:D15"/>
    <mergeCell ref="E13:E15"/>
    <mergeCell ref="F13:F15"/>
    <mergeCell ref="A9:F10"/>
    <mergeCell ref="A6:F6"/>
    <mergeCell ref="A13:A15"/>
    <mergeCell ref="A7:F7"/>
  </mergeCells>
  <phoneticPr fontId="0" type="noConversion"/>
  <printOptions horizontalCentered="1"/>
  <pageMargins left="0.70866141732283472" right="0.70866141732283472" top="0.74803149606299213" bottom="0.74803149606299213" header="0.31496062992125984" footer="0.31496062992125984"/>
  <pageSetup paperSize="9" scale="65" orientation="portrait" r:id="rId1"/>
  <headerFooter alignWithMargins="0">
    <oddHeader>&amp;L&amp;G</oddHeader>
  </headerFooter>
  <drawing r:id="rId2"/>
  <legacyDrawing r:id="rId3"/>
  <legacyDrawingHF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55+9ZIMKAwbmXXBnmfPkiuCiNEM=</DigestValue>
    </Reference>
    <Reference URI="#idOfficeObject" Type="http://www.w3.org/2000/09/xmldsig#Object">
      <DigestMethod Algorithm="http://www.w3.org/2000/09/xmldsig#sha1"/>
      <DigestValue>Ja/pLvR82MiqKg+zeluRJDRGh3g=</DigestValue>
    </Reference>
    <Reference URI="#idSignedProperties" Type="http://uri.etsi.org/01903#SignedProperties">
      <Transforms>
        <Transform Algorithm="http://www.w3.org/TR/2001/REC-xml-c14n-20010315"/>
      </Transforms>
      <DigestMethod Algorithm="http://www.w3.org/2000/09/xmldsig#sha1"/>
      <DigestValue>sUNVqiaCV59DIn874HM659wpy/Q=</DigestValue>
    </Reference>
  </SignedInfo>
  <SignatureValue>cv8yjwZBAftj5jFfKS8kXva7ZlmLNcZrr4U2LNyYWYrSQzo+OLbcydq/k/xT+TXIJYzVMWV2HpS3
2nWjKO79Ap1b44B87DsxprIsQhTXrbxmaHU+rOHUwVtRrV9xSrYzzTOQrA/y7qn24tiuTGHe+xQ8
r2le43hDZpRspmwCO5XzM313c7/Gx9FR1nFFGIpBN3R3xUHjMf02/KEHmSX5qxMJvqsfJXIU51J4
g//uxOZ8M3kutI7a7Femv9LsZsCfRMkoY4iQWgGMN1PnkbcedIgRxokxnPbbGFE/+Uken44zzMSg
SA0RWwIz86dcXVygINgj4WE2SRoWTKFoMgyyjQ==</SignatureValue>
  <KeyInfo>
    <X509Data>
      <X509Certificate>MIIIEDCCBfigAwIBAgITXAAAG7nrzf9bQemNTQAAAAAbuTANBgkqhkiG9w0BAQsFADBXMRcwFQYD
VQQFEw5SVUMgODAwODA2MTAtNzEVMBMGA1UEChMMQ09ERTEwMCBTLkEuMQswCQYDVQQGEwJQWTEY
MBYGA1UEAxMPQ0EtQ09ERTEwMCBTLkEuMB4XDTE5MTAyNTE5MTE1N1oXDTIxMTAyNTE5MTE1N1ow
ga0xKTAnBgNVBAMTIFJPU1NBTkEgR0VOQVJBIFVSSUFSVEUgREUgRFVBUlRFMRcwFQYDVQQKEw5Q
RVJTT05BIEZJU0lDQTELMAkGA1UEBhMCUFkxFzAVBgNVBCoTDlJPU1NBTkEgR0VOQVJBMRowGAYD
VQQEExFVUklBUlRFIERFIERVQVJURTESMBAGA1UEBRMJQ0kzMTc2NDY1MREwDwYDVQQLEwhGSVJN
QSBGMjCCASIwDQYJKoZIhvcNAQEBBQADggEPADCCAQoCggEBAM+nqigOQhVVvnFM/SIZeVUaBQq+
SMcl4ChdWc4aECPqHl0CEZqZXY5zg29iPii5DX658GBV3ifRZWp3rvVtcbts27WEwRWm/zrhtw+g
SfSWrKnQF2OKyjSBdciizaR2HxEOk5+/4/fbq54EPT4BkYkUdD8F50gkJPKdmpBUWO9si5kIawwq
xS9x2ZAx9HfOzpjMBxkBs+n/M3uCWEMPcB4/7vInQOX1uiqOkNHUqARgVsFPw7pihzWyqchmXvNf
Pwe7wUIDpk0EUSYw7uQujCLDIzilgfv+GAqXIFMGvY5oMUCTn2S4lSSHygMMOUSmvNw5D25QLpmh
agrDVTGGV2MCAwEAAaOCA3wwggN4MA4GA1UdDwEB/wQEAwIF4DAMBgNVHRMBAf8EAjAAMCAGA1Ud
JQEB/wQWMBQGCCsGAQUFBwMCBggrBgEFBQcDBDAdBgNVHQ4EFgQUgb5OJGMhx2F864zWzBCog0O8
OXQwHwYDVR0jBBgwFoAUJ/baOwt/k/hZEtAVqkLPspaWPUUwgYgGA1UdHwSBgDB+MHygeqB4hjpo
dHRwOi8vY2ExLmNvZGUxMDAuY29tLnB5L2Zpcm1hLWRpZ2l0YWwvY3JsL0NBLUNPREUxMDAuY3Js
hjpodHRwOi8vY2EyLmNvZGUxMDAuY29tLnB5L2Zpcm1hLWRpZ2l0YWwvY3JsL0NBLUNPREUxMDAu
Y3JsMIH4BggrBgEFBQcBAQSB6zCB6DBGBggrBgEFBQcwAoY6aHR0cDovL2NhMS5jb2RlMTAwLmNv
bS5weS9maXJtYS1kaWdpdGFsL2Nlci9DQS1DT0RFMTAwLmNlcjBGBggrBgEFBQcwAoY6aHR0cDov
L2NhMi5jb2RlMTAwLmNvbS5weS9maXJtYS1kaWdpdGFsL2Nlci9DQS1DT0RFMTAwLmNlcjAqBggr
BgEFBQcwAYYeaHR0cDovL2NhMS5jb2RlMTAwLmNvbS5weS9vY3NwMCoGCCsGAQUFBzABhh5odHRw
Oi8vY2EyLmNvZGUxMDAuY29tLnB5L29jc3AwggFPBgNVHSAEggFGMIIBQjCCAT4GDCsGAQQBgtlK
AQEBBjCCASwwbAYIKwYBBQUHAgEWYGh0dHA6Ly93d3cuY29kZTEwMC5jb20ucHkvZmlybWEtZGln
aXRhbC9DT0RFMTAwJTIwUG9saXRpY2ElMjBkZSUyMENlcnRpZmljYWNpb24lMjBGMiUyMHYyLjAu
cGRmADBmBggrBgEFBQcCAjBaHlgAUABvAGwAaQB0AGkAYwBhACAAZABlACAAYwBlAHIAdABpAGYA
aQBjAGEAYwBpAG8AbgAgAEYAMgAgAGQAZQAgAEMAbwBkAGUAMQAwADAAIABTAC4AQQAuMFQGCCsG
AQUFBwICMEgeRgBDAG8AZABlACAAMQAwADAAIABTAC4AQQAuACAAQwBlAHIAdABpAGYAaQBjAGEA
dABlACAAUABvAGwAaQBjAHkAIABGADIwHQYDVR0RBBYwFIEScnVyaWFydGVAZ21haWwuY29tMA0G
CSqGSIb3DQEBCwUAA4ICAQBCpAb62CnhGyyMMlh31JcMCyn91iBRj4GD4O+J8f72kZamhX0lB+S9
4qhuGRmNH8BzDyTs3IoRK497DlBMVDtWoPvj8QmNRGoXQ4zNyxqsIPd0mfipvLzXUEyDYrQ6Vr8z
D4jfEiVN64YqSp9KOybXKekdvgUhWugBo2QF24DcvxFZaa1j5V1ttjvqMf4BZmVFdEPIsE2wwt91
TT/SiW8k3DbZbkFuVPHzxxRQediPbfxn+A/DLLYlww69fmdurjqn6M13oT7XKTX96l/aov3qMygq
Ez5kQV+dgiTmmnyXdiL+vFxfkl9Tgl+0pQfd1FhRZQEoOPeFUnCuJCGjJEneacBABF3KVO1WezUs
KdaOvo2KrL9MS7/D4KtQrwWT+QISEoLtJGKJ3f8ew7KRlbTJ3nKCgxicgvanI7pGI7H6LrvltTy3
/F47eeGDVy67y4a/uyp3DH/3oHOkrA+aK2KgjR77Sy99t5s5jPcDT3/5h288f7LMO+axUih5BeJm
k1zjblp4YuBrnOzBNaVFZTb9Bkh1WNCyHkiJIGBPKCoVu2YtVtku3dGdeBKpGk11mqBrCjno/cc/
PhyIOBlFVITh3PQ/CEVorDOEPFuOX3Undmoe+XJg4gKqLq/lMBLLFj2zlgtPwifNWW5NjGNEZ6BD
n3QWawUuK0bT+W67cKScbQ==</X509Certificate>
    </X509Data>
  </KeyInfo>
  <Object xmlns:mdssi="http://schemas.openxmlformats.org/package/2006/digital-signature" Id="idPackageObject">
    <Manifest>
      <Reference URI="/xl/media/image10.emf?ContentType=image/x-emf">
        <DigestMethod Algorithm="http://www.w3.org/2000/09/xmldsig#sha1"/>
        <DigestValue>m0pAjBdRYA20aZGtzrQaVbb+iC0=</DigestValue>
      </Reference>
      <Reference URI="/xl/worksheets/sheet7.xml?ContentType=application/vnd.openxmlformats-officedocument.spreadsheetml.worksheet+xml">
        <DigestMethod Algorithm="http://www.w3.org/2000/09/xmldsig#sha1"/>
        <DigestValue>83JnZB67YPipmWuBrqMOlWL8oIs=</DigestValue>
      </Reference>
      <Reference URI="/xl/drawings/drawing11.xml?ContentType=application/vnd.openxmlformats-officedocument.drawing+xml">
        <DigestMethod Algorithm="http://www.w3.org/2000/09/xmldsig#sha1"/>
        <DigestValue>+rZ//yDlR1OhGPc8UCeWAE6TTNA=</DigestValue>
      </Reference>
      <Reference URI="/xl/worksheets/sheet8.xml?ContentType=application/vnd.openxmlformats-officedocument.spreadsheetml.worksheet+xml">
        <DigestMethod Algorithm="http://www.w3.org/2000/09/xmldsig#sha1"/>
        <DigestValue>kLSdO5IOppoDyzDRsNagcCcnqFs=</DigestValue>
      </Reference>
      <Reference URI="/xl/worksheets/sheet9.xml?ContentType=application/vnd.openxmlformats-officedocument.spreadsheetml.worksheet+xml">
        <DigestMethod Algorithm="http://www.w3.org/2000/09/xmldsig#sha1"/>
        <DigestValue>iomBf3r+VXdLcwYAgyNl+NW4Cw8=</DigestValue>
      </Reference>
      <Reference URI="/xl/drawings/vmlDrawing24.vml?ContentType=application/vnd.openxmlformats-officedocument.vmlDrawing">
        <DigestMethod Algorithm="http://www.w3.org/2000/09/xmldsig#sha1"/>
        <DigestValue>dwkGS0o8ggHKlEuwh4UD6GOjr6k=</DigestValue>
      </Reference>
      <Reference URI="/xl/worksheets/sheet10.xml?ContentType=application/vnd.openxmlformats-officedocument.spreadsheetml.worksheet+xml">
        <DigestMethod Algorithm="http://www.w3.org/2000/09/xmldsig#sha1"/>
        <DigestValue>TccQEMjRWZO4st/OQx+MlIRyIXQ=</DigestValue>
      </Reference>
      <Reference URI="/xl/worksheets/sheet11.xml?ContentType=application/vnd.openxmlformats-officedocument.spreadsheetml.worksheet+xml">
        <DigestMethod Algorithm="http://www.w3.org/2000/09/xmldsig#sha1"/>
        <DigestValue>T8p0pgDJuET6no0ADi56O2EbgnU=</DigestValue>
      </Reference>
      <Reference URI="/xl/worksheets/sheet6.xml?ContentType=application/vnd.openxmlformats-officedocument.spreadsheetml.worksheet+xml">
        <DigestMethod Algorithm="http://www.w3.org/2000/09/xmldsig#sha1"/>
        <DigestValue>/VhcG+FJIOm3EAIX+qQrXbDF4cQ=</DigestValue>
      </Reference>
      <Reference URI="/xl/drawings/drawing10.xml?ContentType=application/vnd.openxmlformats-officedocument.drawing+xml">
        <DigestMethod Algorithm="http://www.w3.org/2000/09/xmldsig#sha1"/>
        <DigestValue>KPhSLAqPzC876DJP8tLPkZ8krYI=</DigestValue>
      </Reference>
      <Reference URI="/xl/worksheets/sheet5.xml?ContentType=application/vnd.openxmlformats-officedocument.spreadsheetml.worksheet+xml">
        <DigestMethod Algorithm="http://www.w3.org/2000/09/xmldsig#sha1"/>
        <DigestValue>KNqnlaKsjgp9QquhCiZhP1h8R0E=</DigestValue>
      </Reference>
      <Reference URI="/xl/media/image2.emf?ContentType=image/x-emf">
        <DigestMethod Algorithm="http://www.w3.org/2000/09/xmldsig#sha1"/>
        <DigestValue>u1xh9e5Cx5/6incUaLK6OeVCHl4=</DigestValue>
      </Reference>
      <Reference URI="/xl/drawings/vmlDrawing23.vml?ContentType=application/vnd.openxmlformats-officedocument.vmlDrawing">
        <DigestMethod Algorithm="http://www.w3.org/2000/09/xmldsig#sha1"/>
        <DigestValue>JYx4Qwz7BvzDSn60K3TldvYN2SE=</DigestValue>
      </Reference>
      <Reference URI="/xl/worksheets/sheet16.xml?ContentType=application/vnd.openxmlformats-officedocument.spreadsheetml.worksheet+xml">
        <DigestMethod Algorithm="http://www.w3.org/2000/09/xmldsig#sha1"/>
        <DigestValue>WSlZlrMpip7ZCVXXy6yg7INjWMA=</DigestValue>
      </Reference>
      <Reference URI="/xl/worksheets/sheet15.xml?ContentType=application/vnd.openxmlformats-officedocument.spreadsheetml.worksheet+xml">
        <DigestMethod Algorithm="http://www.w3.org/2000/09/xmldsig#sha1"/>
        <DigestValue>weZ8nl1ZZA1eu51xCN3ru0Tfkk0=</DigestValue>
      </Reference>
      <Reference URI="/xl/drawings/vmlDrawing21.vml?ContentType=application/vnd.openxmlformats-officedocument.vmlDrawing">
        <DigestMethod Algorithm="http://www.w3.org/2000/09/xmldsig#sha1"/>
        <DigestValue>i56ys8kb9Dyxxl3D4ldIWLq7V/w=</DigestValue>
      </Reference>
      <Reference URI="/xl/worksheets/sheet14.xml?ContentType=application/vnd.openxmlformats-officedocument.spreadsheetml.worksheet+xml">
        <DigestMethod Algorithm="http://www.w3.org/2000/09/xmldsig#sha1"/>
        <DigestValue>xL92puM2xTNgGvj+zfcNtC50b5E=</DigestValue>
      </Reference>
      <Reference URI="/xl/drawings/vmlDrawing22.vml?ContentType=application/vnd.openxmlformats-officedocument.vmlDrawing">
        <DigestMethod Algorithm="http://www.w3.org/2000/09/xmldsig#sha1"/>
        <DigestValue>zbQt4aL2I31nA7EERSQsphxHs+s=</DigestValue>
      </Reference>
      <Reference URI="/xl/worksheets/sheet12.xml?ContentType=application/vnd.openxmlformats-officedocument.spreadsheetml.worksheet+xml">
        <DigestMethod Algorithm="http://www.w3.org/2000/09/xmldsig#sha1"/>
        <DigestValue>hXPxxr4eDYc8bcnX6ATrEcBJT1Q=</DigestValue>
      </Reference>
      <Reference URI="/xl/worksheets/sheet13.xml?ContentType=application/vnd.openxmlformats-officedocument.spreadsheetml.worksheet+xml">
        <DigestMethod Algorithm="http://www.w3.org/2000/09/xmldsig#sha1"/>
        <DigestValue>JanR5SX2akLSI5D62dLjl2y4NiA=</DigestValue>
      </Reference>
      <Reference URI="/xl/media/image12.emf?ContentType=image/x-emf">
        <DigestMethod Algorithm="http://www.w3.org/2000/09/xmldsig#sha1"/>
        <DigestValue>XKEGIOJqKWzftktHJB/xSV7g4xI=</DigestValue>
      </Reference>
      <Reference URI="/xl/drawings/vmlDrawing14.vml?ContentType=application/vnd.openxmlformats-officedocument.vmlDrawing">
        <DigestMethod Algorithm="http://www.w3.org/2000/09/xmldsig#sha1"/>
        <DigestValue>W9OA8nFpqPADmyiQI6VszAm9Aug=</DigestValue>
      </Reference>
      <Reference URI="/xl/embeddings/Documento_de_Microsoft_Word7.docx?ContentType=application/vnd.openxmlformats-officedocument.wordprocessingml.document">
        <DigestMethod Algorithm="http://www.w3.org/2000/09/xmldsig#sha1"/>
        <DigestValue>W47x69kFPQ0qCNrU+HG8UlB8Qno=</DigestValue>
      </Reference>
      <Reference URI="/xl/drawings/drawing8.xml?ContentType=application/vnd.openxmlformats-officedocument.drawing+xml">
        <DigestMethod Algorithm="http://www.w3.org/2000/09/xmldsig#sha1"/>
        <DigestValue>kAjtgY6vGkK6N5U7nDLayxTNxsE=</DigestValue>
      </Reference>
      <Reference URI="/xl/printerSettings/printerSettings8.bin?ContentType=application/vnd.openxmlformats-officedocument.spreadsheetml.printerSettings">
        <DigestMethod Algorithm="http://www.w3.org/2000/09/xmldsig#sha1"/>
        <DigestValue>JRZG9rXGVpEEhXejF5JyZpAA9hk=</DigestValue>
      </Reference>
      <Reference URI="/xl/drawings/vmlDrawing15.vml?ContentType=application/vnd.openxmlformats-officedocument.vmlDrawing">
        <DigestMethod Algorithm="http://www.w3.org/2000/09/xmldsig#sha1"/>
        <DigestValue>RwW73A9rToeZuoXdUXub/MWmmvc=</DigestValue>
      </Reference>
      <Reference URI="/xl/externalLinks/externalLink3.xml?ContentType=application/vnd.openxmlformats-officedocument.spreadsheetml.externalLink+xml">
        <DigestMethod Algorithm="http://www.w3.org/2000/09/xmldsig#sha1"/>
        <DigestValue>J/1MBt5n/fPnvBiUmCTl59OArsg=</DigestValue>
      </Reference>
      <Reference URI="/xl/drawings/drawing7.xml?ContentType=application/vnd.openxmlformats-officedocument.drawing+xml">
        <DigestMethod Algorithm="http://www.w3.org/2000/09/xmldsig#sha1"/>
        <DigestValue>yrfZ2STJsnZYcQW6oz2AUoeLLHw=</DigestValue>
      </Reference>
      <Reference URI="/xl/externalLinks/externalLink2.xml?ContentType=application/vnd.openxmlformats-officedocument.spreadsheetml.externalLink+xml">
        <DigestMethod Algorithm="http://www.w3.org/2000/09/xmldsig#sha1"/>
        <DigestValue>MzwxiRaMQCSEBWACPqOsT7NDGnw=</DigestValue>
      </Reference>
      <Reference URI="/xl/drawings/vmlDrawing12.vml?ContentType=application/vnd.openxmlformats-officedocument.vmlDrawing">
        <DigestMethod Algorithm="http://www.w3.org/2000/09/xmldsig#sha1"/>
        <DigestValue>HovtZEFCTJ1vm3veExYDd6N63hI=</DigestValue>
      </Reference>
      <Reference URI="/xl/media/image3.emf?ContentType=image/x-emf">
        <DigestMethod Algorithm="http://www.w3.org/2000/09/xmldsig#sha1"/>
        <DigestValue>u1xh9e5Cx5/6incUaLK6OeVCHl4=</DigestValue>
      </Reference>
      <Reference URI="/xl/media/image4.png?ContentType=image/png">
        <DigestMethod Algorithm="http://www.w3.org/2000/09/xmldsig#sha1"/>
        <DigestValue>2xeR8ki5bXNvMInt2vicXptjS3o=</DigestValue>
      </Reference>
      <Reference URI="/xl/printerSettings/printerSettings4.bin?ContentType=application/vnd.openxmlformats-officedocument.spreadsheetml.printerSettings">
        <DigestMethod Algorithm="http://www.w3.org/2000/09/xmldsig#sha1"/>
        <DigestValue>JRZG9rXGVpEEhXejF5JyZpAA9hk=</DigestValue>
      </Reference>
      <Reference URI="/xl/drawings/drawing2.xml?ContentType=application/vnd.openxmlformats-officedocument.drawing+xml">
        <DigestMethod Algorithm="http://www.w3.org/2000/09/xmldsig#sha1"/>
        <DigestValue>ntHLsKCsPOxEUu71VRmgcXWD/50=</DigestValue>
      </Reference>
      <Reference URI="/xl/externalLinks/externalLink1.xml?ContentType=application/vnd.openxmlformats-officedocument.spreadsheetml.externalLink+xml">
        <DigestMethod Algorithm="http://www.w3.org/2000/09/xmldsig#sha1"/>
        <DigestValue>Qlh2rl4FPAyTquHHdQPXhd6OZiI=</DigestValue>
      </Reference>
      <Reference URI="/xl/drawings/vmlDrawing11.vml?ContentType=application/vnd.openxmlformats-officedocument.vmlDrawing">
        <DigestMethod Algorithm="http://www.w3.org/2000/09/xmldsig#sha1"/>
        <DigestValue>NUcE/KO5MNBD4Y4hZ96Wjo7QseQ=</DigestValue>
      </Reference>
      <Reference URI="/xl/media/image1.png?ContentType=image/png">
        <DigestMethod Algorithm="http://www.w3.org/2000/09/xmldsig#sha1"/>
        <DigestValue>3GbNM0qggmH3MCs3NmZ5BRCF1LU=</DigestValue>
      </Reference>
      <Reference URI="/xl/drawings/vmlDrawing2.vml?ContentType=application/vnd.openxmlformats-officedocument.vmlDrawing">
        <DigestMethod Algorithm="http://www.w3.org/2000/09/xmldsig#sha1"/>
        <DigestValue>DYwOdhuiSVPfwkb+3IbDh9Yj+68=</DigestValue>
      </Reference>
      <Reference URI="/xl/drawings/vmlDrawing1.vml?ContentType=application/vnd.openxmlformats-officedocument.vmlDrawing">
        <DigestMethod Algorithm="http://www.w3.org/2000/09/xmldsig#sha1"/>
        <DigestValue>LjAuoAKqppV2e4fwKkP2mQ1sa7E=</DigestValue>
      </Reference>
      <Reference URI="/xl/embeddings/Documento_de_Microsoft_Word4.docx?ContentType=application/vnd.openxmlformats-officedocument.wordprocessingml.document">
        <DigestMethod Algorithm="http://www.w3.org/2000/09/xmldsig#sha1"/>
        <DigestValue>hbaXQmY0fN9z4WdNZjlsQ64Mft4=</DigestValue>
      </Reference>
      <Reference URI="/xl/drawings/vmlDrawing26.vml?ContentType=application/vnd.openxmlformats-officedocument.vmlDrawing">
        <DigestMethod Algorithm="http://www.w3.org/2000/09/xmldsig#sha1"/>
        <DigestValue>W1vyaK+hIVAaGsHam5U2i6RdJRE=</DigestValue>
      </Reference>
      <Reference URI="/xl/media/image7.emf?ContentType=image/x-emf">
        <DigestMethod Algorithm="http://www.w3.org/2000/09/xmldsig#sha1"/>
        <DigestValue>ZKLLwQgb+NGP7+LrtBjlnkjRdfM=</DigestValue>
      </Reference>
      <Reference URI="/xl/drawings/vmlDrawing25.vml?ContentType=application/vnd.openxmlformats-officedocument.vmlDrawing">
        <DigestMethod Algorithm="http://www.w3.org/2000/09/xmldsig#sha1"/>
        <DigestValue>aTH87azo9SJMF3I8krLUbB/mdU0=</DigestValue>
      </Reference>
      <Reference URI="/xl/embeddings/Documento_de_Microsoft_Word3.docx?ContentType=application/vnd.openxmlformats-officedocument.wordprocessingml.document">
        <DigestMethod Algorithm="http://www.w3.org/2000/09/xmldsig#sha1"/>
        <DigestValue>/LJ9N6YHF5CaeANQsJj4y897G6M=</DigestValue>
      </Reference>
      <Reference URI="/xl/drawings/vmlDrawing28.vml?ContentType=application/vnd.openxmlformats-officedocument.vmlDrawing">
        <DigestMethod Algorithm="http://www.w3.org/2000/09/xmldsig#sha1"/>
        <DigestValue>yhuKsfP4ePmbfHA6lKeot5fNisQ=</DigestValue>
      </Reference>
      <Reference URI="/xl/media/image6.emf?ContentType=image/x-emf">
        <DigestMethod Algorithm="http://www.w3.org/2000/09/xmldsig#sha1"/>
        <DigestValue>kmnbMvNs3MBnYbW1mNdyUTYRqCU=</DigestValue>
      </Reference>
      <Reference URI="/xl/drawings/vmlDrawing18.vml?ContentType=application/vnd.openxmlformats-officedocument.vmlDrawing">
        <DigestMethod Algorithm="http://www.w3.org/2000/09/xmldsig#sha1"/>
        <DigestValue>pPFrOjD1oe29EQrYcdGfV4/Seak=</DigestValue>
      </Reference>
      <Reference URI="/xl/media/image8.emf?ContentType=image/x-emf">
        <DigestMethod Algorithm="http://www.w3.org/2000/09/xmldsig#sha1"/>
        <DigestValue>vw3i/RTSI9n0cCU+Ml17GgCGwgc=</DigestValue>
      </Reference>
      <Reference URI="/xl/drawings/vmlDrawing27.vml?ContentType=application/vnd.openxmlformats-officedocument.vmlDrawing">
        <DigestMethod Algorithm="http://www.w3.org/2000/09/xmldsig#sha1"/>
        <DigestValue>wBcAjZN1whquss2f82NwAWuv9Vo=</DigestValue>
      </Reference>
      <Reference URI="/xl/embeddings/Documento_de_Microsoft_Word6.docx?ContentType=application/vnd.openxmlformats-officedocument.wordprocessingml.document">
        <DigestMethod Algorithm="http://www.w3.org/2000/09/xmldsig#sha1"/>
        <DigestValue>ZaLYA/KAG19Cn5GT8ulOdhI/lFg=</DigestValue>
      </Reference>
      <Reference URI="/xl/media/image9.emf?ContentType=image/x-emf">
        <DigestMethod Algorithm="http://www.w3.org/2000/09/xmldsig#sha1"/>
        <DigestValue>Jhzl+6UkTJCMPVdc58qd3vBU+Ic=</DigestValue>
      </Reference>
      <Reference URI="/xl/embeddings/Documento_de_Microsoft_Word2.docx?ContentType=application/vnd.openxmlformats-officedocument.wordprocessingml.document">
        <DigestMethod Algorithm="http://www.w3.org/2000/09/xmldsig#sha1"/>
        <DigestValue>zjXndLJVIJrgpaYba0qFkYOGY0c=</DigestValue>
      </Reference>
      <Reference URI="/xl/media/image5.emf?ContentType=image/x-emf">
        <DigestMethod Algorithm="http://www.w3.org/2000/09/xmldsig#sha1"/>
        <DigestValue>BgvQZVODcRRlpyTkiq5zDn1RvMk=</DigestValue>
      </Reference>
      <Reference URI="/xl/embeddings/Documento_de_Microsoft_Word1.docx?ContentType=application/vnd.openxmlformats-officedocument.wordprocessingml.document">
        <DigestMethod Algorithm="http://www.w3.org/2000/09/xmldsig#sha1"/>
        <DigestValue>qmAILh9cx907P1ubsqXRLFygG/c=</DigestValue>
      </Reference>
      <Reference URI="/xl/embeddings/Documento_de_Microsoft_Word5.docx?ContentType=application/vnd.openxmlformats-officedocument.wordprocessingml.document">
        <DigestMethod Algorithm="http://www.w3.org/2000/09/xmldsig#sha1"/>
        <DigestValue>vjj/CsXqD2Oza48rUx75v+kJQvg=</DigestValue>
      </Reference>
      <Reference URI="/xl/drawings/drawing15.xml?ContentType=application/vnd.openxmlformats-officedocument.drawing+xml">
        <DigestMethod Algorithm="http://www.w3.org/2000/09/xmldsig#sha1"/>
        <DigestValue>9vXCCRe8RWMUCYPfrFWIyeDMymg=</DigestValue>
      </Reference>
      <Reference URI="/xl/drawings/drawing13.xml?ContentType=application/vnd.openxmlformats-officedocument.drawing+xml">
        <DigestMethod Algorithm="http://www.w3.org/2000/09/xmldsig#sha1"/>
        <DigestValue>+8HyY6BejV0CelQbATi6q9LdCrc=</DigestValue>
      </Reference>
      <Reference URI="/xl/drawings/vmlDrawing29.vml?ContentType=application/vnd.openxmlformats-officedocument.vmlDrawing">
        <DigestMethod Algorithm="http://www.w3.org/2000/09/xmldsig#sha1"/>
        <DigestValue>14OwtyW0RMKoVw4cqxx5FAE2Ku0=</DigestValue>
      </Reference>
      <Reference URI="/xl/drawings/vmlDrawing17.vml?ContentType=application/vnd.openxmlformats-officedocument.vmlDrawing">
        <DigestMethod Algorithm="http://www.w3.org/2000/09/xmldsig#sha1"/>
        <DigestValue>2XAvOSz1xJDAv/TBNshzILkpG88=</DigestValue>
      </Reference>
      <Reference URI="/xl/theme/theme1.xml?ContentType=application/vnd.openxmlformats-officedocument.theme+xml">
        <DigestMethod Algorithm="http://www.w3.org/2000/09/xmldsig#sha1"/>
        <DigestValue>Tld3aj+4DD23YsyUBfvG1ZkZNEU=</DigestValue>
      </Reference>
      <Reference URI="/xl/styles.xml?ContentType=application/vnd.openxmlformats-officedocument.spreadsheetml.styles+xml">
        <DigestMethod Algorithm="http://www.w3.org/2000/09/xmldsig#sha1"/>
        <DigestValue>eEd7NwoAKAPulqDjZbWObO2aa/A=</DigestValue>
      </Reference>
      <Reference URI="/xl/sharedStrings.xml?ContentType=application/vnd.openxmlformats-officedocument.spreadsheetml.sharedStrings+xml">
        <DigestMethod Algorithm="http://www.w3.org/2000/09/xmldsig#sha1"/>
        <DigestValue>PYdglnRB2lw3vT4p2jdnUQQs1ro=</DigestValue>
      </Reference>
      <Reference URI="/xl/drawings/drawing1.xml?ContentType=application/vnd.openxmlformats-officedocument.drawing+xml">
        <DigestMethod Algorithm="http://www.w3.org/2000/09/xmldsig#sha1"/>
        <DigestValue>J2c92JQ5TsILv9HUYRA9eo2L1v8=</DigestValue>
      </Reference>
      <Reference URI="/xl/drawings/drawing12.xml?ContentType=application/vnd.openxmlformats-officedocument.drawing+xml">
        <DigestMethod Algorithm="http://www.w3.org/2000/09/xmldsig#sha1"/>
        <DigestValue>dsfNh8qXSc0Np0NorTQQd57FT4g=</DigestValue>
      </Reference>
      <Reference URI="/xl/drawings/vmlDrawing19.vml?ContentType=application/vnd.openxmlformats-officedocument.vmlDrawing">
        <DigestMethod Algorithm="http://www.w3.org/2000/09/xmldsig#sha1"/>
        <DigestValue>ZiJzPVHyRRZZSU7Cy6eAs+q9yHs=</DigestValue>
      </Reference>
      <Reference URI="/xl/drawings/vmlDrawing13.vml?ContentType=application/vnd.openxmlformats-officedocument.vmlDrawing">
        <DigestMethod Algorithm="http://www.w3.org/2000/09/xmldsig#sha1"/>
        <DigestValue>C4rKeEGcZ8x0Dm1hxsIZ/erDK34=</DigestValue>
      </Reference>
      <Reference URI="/xl/media/image11.emf?ContentType=image/x-emf">
        <DigestMethod Algorithm="http://www.w3.org/2000/09/xmldsig#sha1"/>
        <DigestValue>uxQ53OTuaHm4m8DeXs0uWWk3NEo=</DigestValue>
      </Reference>
      <Reference URI="/xl/drawings/vmlDrawing32.vml?ContentType=application/vnd.openxmlformats-officedocument.vmlDrawing">
        <DigestMethod Algorithm="http://www.w3.org/2000/09/xmldsig#sha1"/>
        <DigestValue>2MzjVeLW13xwvw2hFuT355BBEe8=</DigestValue>
      </Reference>
      <Reference URI="/xl/drawings/drawing14.xml?ContentType=application/vnd.openxmlformats-officedocument.drawing+xml">
        <DigestMethod Algorithm="http://www.w3.org/2000/09/xmldsig#sha1"/>
        <DigestValue>eB4dXrn4kkpx18YhBOQYSSu1pws=</DigestValue>
      </Reference>
      <Reference URI="/xl/drawings/vmlDrawing31.vml?ContentType=application/vnd.openxmlformats-officedocument.vmlDrawing">
        <DigestMethod Algorithm="http://www.w3.org/2000/09/xmldsig#sha1"/>
        <DigestValue>U976y0OItm1Ilwp3vifauZyrFHE=</DigestValue>
      </Reference>
      <Reference URI="/xl/drawings/drawing16.xml?ContentType=application/vnd.openxmlformats-officedocument.drawing+xml">
        <DigestMethod Algorithm="http://www.w3.org/2000/09/xmldsig#sha1"/>
        <DigestValue>Hh4mgCJKPhFKknb/SM3Zu7hxJsg=</DigestValue>
      </Reference>
      <Reference URI="/xl/drawings/vmlDrawing20.vml?ContentType=application/vnd.openxmlformats-officedocument.vmlDrawing">
        <DigestMethod Algorithm="http://www.w3.org/2000/09/xmldsig#sha1"/>
        <DigestValue>7DqNfv1ZqTMkOXNAm9be4KO2ifU=</DigestValue>
      </Reference>
      <Reference URI="/xl/drawings/vmlDrawing30.vml?ContentType=application/vnd.openxmlformats-officedocument.vmlDrawing">
        <DigestMethod Algorithm="http://www.w3.org/2000/09/xmldsig#sha1"/>
        <DigestValue>Jtvng8uVvsvAGEf2cPRaBS0OSjI=</DigestValue>
      </Reference>
      <Reference URI="/xl/drawings/vmlDrawing16.vml?ContentType=application/vnd.openxmlformats-officedocument.vmlDrawing">
        <DigestMethod Algorithm="http://www.w3.org/2000/09/xmldsig#sha1"/>
        <DigestValue>yS8IK1PiyF6Io/PaWNV4xCMxqVM=</DigestValue>
      </Reference>
      <Reference URI="/xl/printerSettings/printerSettings7.bin?ContentType=application/vnd.openxmlformats-officedocument.spreadsheetml.printerSettings">
        <DigestMethod Algorithm="http://www.w3.org/2000/09/xmldsig#sha1"/>
        <DigestValue>JRZG9rXGVpEEhXejF5JyZpAA9hk=</DigestValue>
      </Reference>
      <Reference URI="/xl/workbook.xml?ContentType=application/vnd.openxmlformats-officedocument.spreadsheetml.sheet.main+xml">
        <DigestMethod Algorithm="http://www.w3.org/2000/09/xmldsig#sha1"/>
        <DigestValue>OBV9AMVkJZ014aG0FUGsl2aaTHE=</DigestValue>
      </Reference>
      <Reference URI="/xl/embeddings/Documento_de_Microsoft_Word11.docx?ContentType=application/vnd.openxmlformats-officedocument.wordprocessingml.document">
        <DigestMethod Algorithm="http://www.w3.org/2000/09/xmldsig#sha1"/>
        <DigestValue>Y9WQ7ZuNysFAdyb33L0rRhfokHY=</DigestValue>
      </Reference>
      <Reference URI="/xl/media/image15.emf?ContentType=image/x-emf">
        <DigestMethod Algorithm="http://www.w3.org/2000/09/xmldsig#sha1"/>
        <DigestValue>lbkBs4m9EZ9MNSL8JrseURkcC3s=</DigestValue>
      </Reference>
      <Reference URI="/xl/embeddings/Documento_de_Microsoft_Word12.docx?ContentType=application/vnd.openxmlformats-officedocument.wordprocessingml.document">
        <DigestMethod Algorithm="http://www.w3.org/2000/09/xmldsig#sha1"/>
        <DigestValue>9HOG3q5oAgiUArFYx4D+9kV4A48=</DigestValue>
      </Reference>
      <Reference URI="/xl/embeddings/Documento_de_Microsoft_Word14.docx?ContentType=application/vnd.openxmlformats-officedocument.wordprocessingml.document">
        <DigestMethod Algorithm="http://www.w3.org/2000/09/xmldsig#sha1"/>
        <DigestValue>XJNakCsDm/l7owS8D7D8neDiu5I=</DigestValue>
      </Reference>
      <Reference URI="/xl/media/image17.emf?ContentType=image/x-emf">
        <DigestMethod Algorithm="http://www.w3.org/2000/09/xmldsig#sha1"/>
        <DigestValue>R7BwJnXXIMF0MsdheROkFgsYGVs=</DigestValue>
      </Reference>
      <Reference URI="/xl/embeddings/Documento_de_Microsoft_Word13.docx?ContentType=application/vnd.openxmlformats-officedocument.wordprocessingml.document">
        <DigestMethod Algorithm="http://www.w3.org/2000/09/xmldsig#sha1"/>
        <DigestValue>EYT/rBHAkY40Ca6L+Zcw0bMdi4w=</DigestValue>
      </Reference>
      <Reference URI="/xl/media/image16.emf?ContentType=image/x-emf">
        <DigestMethod Algorithm="http://www.w3.org/2000/09/xmldsig#sha1"/>
        <DigestValue>hGA2wDcwqqkzBRPjlo28WuSKtO8=</DigestValue>
      </Reference>
      <Reference URI="/xl/embeddings/Documento_de_Microsoft_Word21.docx?ContentType=application/vnd.openxmlformats-officedocument.wordprocessingml.document">
        <DigestMethod Algorithm="http://www.w3.org/2000/09/xmldsig#sha1"/>
        <DigestValue>BobCFiUtHRPUDlEPH16uwKQgxO0=</DigestValue>
      </Reference>
      <Reference URI="/xl/worksheets/sheet1.xml?ContentType=application/vnd.openxmlformats-officedocument.spreadsheetml.worksheet+xml">
        <DigestMethod Algorithm="http://www.w3.org/2000/09/xmldsig#sha1"/>
        <DigestValue>DdspY2e9kWIosG2q8TUcZ6okPT0=</DigestValue>
      </Reference>
      <Reference URI="/xl/printerSettings/printerSettings16.bin?ContentType=application/vnd.openxmlformats-officedocument.spreadsheetml.printerSettings">
        <DigestMethod Algorithm="http://www.w3.org/2000/09/xmldsig#sha1"/>
        <DigestValue>rATky9zN4vNlk3N4eC8veGqdNL8=</DigestValue>
      </Reference>
      <Reference URI="/xl/embeddings/Documento_de_Microsoft_Word10.docx?ContentType=application/vnd.openxmlformats-officedocument.wordprocessingml.document">
        <DigestMethod Algorithm="http://www.w3.org/2000/09/xmldsig#sha1"/>
        <DigestValue>JN843sCXX6Y2POg2rtOiGJmr7i8=</DigestValue>
      </Reference>
      <Reference URI="/xl/embeddings/Documento_de_Microsoft_Word20.docx?ContentType=application/vnd.openxmlformats-officedocument.wordprocessingml.document">
        <DigestMethod Algorithm="http://www.w3.org/2000/09/xmldsig#sha1"/>
        <DigestValue>mcAC8vROswxjS7/DJIPyWDwVT4Q=</DigestValue>
      </Reference>
      <Reference URI="/xl/drawings/drawing9.xml?ContentType=application/vnd.openxmlformats-officedocument.drawing+xml">
        <DigestMethod Algorithm="http://www.w3.org/2000/09/xmldsig#sha1"/>
        <DigestValue>eVg814g6vXBdtCW1uu2r9kqJ/mI=</DigestValue>
      </Reference>
      <Reference URI="/xl/embeddings/Documento_de_Microsoft_Word19.docx?ContentType=application/vnd.openxmlformats-officedocument.wordprocessingml.document">
        <DigestMethod Algorithm="http://www.w3.org/2000/09/xmldsig#sha1"/>
        <DigestValue>0QGrQUYEbvyNnRIF7KXr1nWXaL4=</DigestValue>
      </Reference>
      <Reference URI="/xl/media/image19.emf?ContentType=image/x-emf">
        <DigestMethod Algorithm="http://www.w3.org/2000/09/xmldsig#sha1"/>
        <DigestValue>KCDQ2otmlXMg85WpmCsabf7xo4w=</DigestValue>
      </Reference>
      <Reference URI="/xl/embeddings/Documento_de_Microsoft_Word15.docx?ContentType=application/vnd.openxmlformats-officedocument.wordprocessingml.document">
        <DigestMethod Algorithm="http://www.w3.org/2000/09/xmldsig#sha1"/>
        <DigestValue>5TDqfNB3tOwWAPGnPMGdh23wDXA=</DigestValue>
      </Reference>
      <Reference URI="/xl/media/image18.emf?ContentType=image/x-emf">
        <DigestMethod Algorithm="http://www.w3.org/2000/09/xmldsig#sha1"/>
        <DigestValue>aUm2v0vliW24/7l1r1xgr2O+fjY=</DigestValue>
      </Reference>
      <Reference URI="/xl/media/image13.emf?ContentType=image/x-emf">
        <DigestMethod Algorithm="http://www.w3.org/2000/09/xmldsig#sha1"/>
        <DigestValue>9Uj75AZgYNy1UgLy48Df5GeZx+0=</DigestValue>
      </Reference>
      <Reference URI="/xl/media/image25.emf?ContentType=image/x-emf">
        <DigestMethod Algorithm="http://www.w3.org/2000/09/xmldsig#sha1"/>
        <DigestValue>5Zh41nsxM7ZWP3Tm348LcjQiLAk=</DigestValue>
      </Reference>
      <Reference URI="/xl/embeddings/Documento_de_Microsoft_Word22.docx?ContentType=application/vnd.openxmlformats-officedocument.wordprocessingml.document">
        <DigestMethod Algorithm="http://www.w3.org/2000/09/xmldsig#sha1"/>
        <DigestValue>1+OxqBIaMJuwAxZtcHFhLRDqlrg=</DigestValue>
      </Reference>
      <Reference URI="/xl/calcChain.xml?ContentType=application/vnd.openxmlformats-officedocument.spreadsheetml.calcChain+xml">
        <DigestMethod Algorithm="http://www.w3.org/2000/09/xmldsig#sha1"/>
        <DigestValue>d6qzNNaEJna/ZFfAa/NwVXOCTbM=</DigestValue>
      </Reference>
      <Reference URI="/xl/media/image33.png?ContentType=image/png">
        <DigestMethod Algorithm="http://www.w3.org/2000/09/xmldsig#sha1"/>
        <DigestValue>q229OzAusg+Yj1O16RAe3v/vUS0=</DigestValue>
      </Reference>
      <Reference URI="/xl/media/image32.jpeg?ContentType=image/jpeg">
        <DigestMethod Algorithm="http://www.w3.org/2000/09/xmldsig#sha1"/>
        <DigestValue>LrYdTPoKmwavtk3eaDaeUrJDkXY=</DigestValue>
      </Reference>
      <Reference URI="/xl/media/image31.png?ContentType=image/png">
        <DigestMethod Algorithm="http://www.w3.org/2000/09/xmldsig#sha1"/>
        <DigestValue>g5HembZkNXHekU0bCW0+2TXgElA=</DigestValue>
      </Reference>
      <Reference URI="/xl/media/image30.png?ContentType=image/png">
        <DigestMethod Algorithm="http://www.w3.org/2000/09/xmldsig#sha1"/>
        <DigestValue>jMfo1cznRVM2mo+Iy6Gfb+x32oA=</DigestValue>
      </Reference>
      <Reference URI="/xl/printerSettings/printerSettings1.bin?ContentType=application/vnd.openxmlformats-officedocument.spreadsheetml.printerSettings">
        <DigestMethod Algorithm="http://www.w3.org/2000/09/xmldsig#sha1"/>
        <DigestValue>IGaSjic0bSa0pcloIs6fgJASQPA=</DigestValue>
      </Reference>
      <Reference URI="/xl/worksheets/sheet4.xml?ContentType=application/vnd.openxmlformats-officedocument.spreadsheetml.worksheet+xml">
        <DigestMethod Algorithm="http://www.w3.org/2000/09/xmldsig#sha1"/>
        <DigestValue>XWphEAoYghPxpUlD+Z6LTRNR2bw=</DigestValue>
      </Reference>
      <Reference URI="/xl/externalLinks/externalLink4.xml?ContentType=application/vnd.openxmlformats-officedocument.spreadsheetml.externalLink+xml">
        <DigestMethod Algorithm="http://www.w3.org/2000/09/xmldsig#sha1"/>
        <DigestValue>Qe0Swzauw4qzJF49qJVslKqCq2I=</DigestValue>
      </Reference>
      <Reference URI="/xl/media/image29.emf?ContentType=image/x-emf">
        <DigestMethod Algorithm="http://www.w3.org/2000/09/xmldsig#sha1"/>
        <DigestValue>QlKy9INS7K/W/HcJv2M+hM+WW/E=</DigestValue>
      </Reference>
      <Reference URI="/xl/embeddings/Documento_de_Microsoft_Word25.docx?ContentType=application/vnd.openxmlformats-officedocument.wordprocessingml.document">
        <DigestMethod Algorithm="http://www.w3.org/2000/09/xmldsig#sha1"/>
        <DigestValue>P2HF9Jvj+qahoyjdNUWM1WfGTgM=</DigestValue>
      </Reference>
      <Reference URI="/xl/media/image28.emf?ContentType=image/x-emf">
        <DigestMethod Algorithm="http://www.w3.org/2000/09/xmldsig#sha1"/>
        <DigestValue>L2/1BxvxF71KE99L9SqDCMArv08=</DigestValue>
      </Reference>
      <Reference URI="/xl/worksheets/sheet2.xml?ContentType=application/vnd.openxmlformats-officedocument.spreadsheetml.worksheet+xml">
        <DigestMethod Algorithm="http://www.w3.org/2000/09/xmldsig#sha1"/>
        <DigestValue>aB3GannoFf6nQiMfcxm9SWPMtpo=</DigestValue>
      </Reference>
      <Reference URI="/xl/printerSettings/printerSettings13.bin?ContentType=application/vnd.openxmlformats-officedocument.spreadsheetml.printerSettings">
        <DigestMethod Algorithm="http://www.w3.org/2000/09/xmldsig#sha1"/>
        <DigestValue>ycRnvIpZYz6dyho9lgecRaeZF0Q=</DigestValue>
      </Reference>
      <Reference URI="/xl/worksheets/sheet3.xml?ContentType=application/vnd.openxmlformats-officedocument.spreadsheetml.worksheet+xml">
        <DigestMethod Algorithm="http://www.w3.org/2000/09/xmldsig#sha1"/>
        <DigestValue>fA/Z7luRrul3lYo89DclebvYCFM=</DigestValue>
      </Reference>
      <Reference URI="/xl/embeddings/Documento_de_Microsoft_Word24.docx?ContentType=application/vnd.openxmlformats-officedocument.wordprocessingml.document">
        <DigestMethod Algorithm="http://www.w3.org/2000/09/xmldsig#sha1"/>
        <DigestValue>F7chn4dq4bv2gf+f7KYpAOnBCnY=</DigestValue>
      </Reference>
      <Reference URI="/xl/media/image27.emf?ContentType=image/x-emf">
        <DigestMethod Algorithm="http://www.w3.org/2000/09/xmldsig#sha1"/>
        <DigestValue>ZGyFxcSqrQI8axDNitYvhU1qwpY=</DigestValue>
      </Reference>
      <Reference URI="/xl/embeddings/Documento_de_Microsoft_Word23.docx?ContentType=application/vnd.openxmlformats-officedocument.wordprocessingml.document">
        <DigestMethod Algorithm="http://www.w3.org/2000/09/xmldsig#sha1"/>
        <DigestValue>oajLXl1hkCj4qh4x2zEODzpfeX4=</DigestValue>
      </Reference>
      <Reference URI="/xl/media/image26.emf?ContentType=image/x-emf">
        <DigestMethod Algorithm="http://www.w3.org/2000/09/xmldsig#sha1"/>
        <DigestValue>aPOaCiCtym/9hxz9g+tOMMVQW3Q=</DigestValue>
      </Reference>
      <Reference URI="/xl/media/image24.emf?ContentType=image/x-emf">
        <DigestMethod Algorithm="http://www.w3.org/2000/09/xmldsig#sha1"/>
        <DigestValue>h8TpBv6wxuE7RQcaxJeevbgsUPA=</DigestValue>
      </Reference>
      <Reference URI="/xl/media/image23.emf?ContentType=image/x-emf">
        <DigestMethod Algorithm="http://www.w3.org/2000/09/xmldsig#sha1"/>
        <DigestValue>aW3fOWPu6AeD+beBddvRim5rXHA=</DigestValue>
      </Reference>
      <Reference URI="/xl/drawings/vmlDrawing4.vml?ContentType=application/vnd.openxmlformats-officedocument.vmlDrawing">
        <DigestMethod Algorithm="http://www.w3.org/2000/09/xmldsig#sha1"/>
        <DigestValue>W07eifrAj/nnJZQmGCI1qCSnopw=</DigestValue>
      </Reference>
      <Reference URI="/xl/media/image22.emf?ContentType=image/x-emf">
        <DigestMethod Algorithm="http://www.w3.org/2000/09/xmldsig#sha1"/>
        <DigestValue>fJ/1IsJCccPx9tuKRrpgrHTeHtw=</DigestValue>
      </Reference>
      <Reference URI="/xl/drawings/vmlDrawing9.vml?ContentType=application/vnd.openxmlformats-officedocument.vmlDrawing">
        <DigestMethod Algorithm="http://www.w3.org/2000/09/xmldsig#sha1"/>
        <DigestValue>4NVRYbenp3s05ZQ3c+ScyW91XS4=</DigestValue>
      </Reference>
      <Reference URI="/xl/printerSettings/printerSettings14.bin?ContentType=application/vnd.openxmlformats-officedocument.spreadsheetml.printerSettings">
        <DigestMethod Algorithm="http://www.w3.org/2000/09/xmldsig#sha1"/>
        <DigestValue>IGaSjic0bSa0pcloIs6fgJASQPA=</DigestValue>
      </Reference>
      <Reference URI="/xl/drawings/vmlDrawing7.vml?ContentType=application/vnd.openxmlformats-officedocument.vmlDrawing">
        <DigestMethod Algorithm="http://www.w3.org/2000/09/xmldsig#sha1"/>
        <DigestValue>CrelSVT8suuuie18wtGc+sqPVrU=</DigestValue>
      </Reference>
      <Reference URI="/xl/printerSettings/printerSettings5.bin?ContentType=application/vnd.openxmlformats-officedocument.spreadsheetml.printerSettings">
        <DigestMethod Algorithm="http://www.w3.org/2000/09/xmldsig#sha1"/>
        <DigestValue>IGaSjic0bSa0pcloIs6fgJASQPA=</DigestValue>
      </Reference>
      <Reference URI="/xl/printerSettings/printerSettings10.bin?ContentType=application/vnd.openxmlformats-officedocument.spreadsheetml.printerSettings">
        <DigestMethod Algorithm="http://www.w3.org/2000/09/xmldsig#sha1"/>
        <DigestValue>IGaSjic0bSa0pcloIs6fgJASQPA=</DigestValue>
      </Reference>
      <Reference URI="/xl/drawings/drawing4.xml?ContentType=application/vnd.openxmlformats-officedocument.drawing+xml">
        <DigestMethod Algorithm="http://www.w3.org/2000/09/xmldsig#sha1"/>
        <DigestValue>t8acY6QypmmSJH/zVMQkcI//L4w=</DigestValue>
      </Reference>
      <Reference URI="/xl/printerSettings/printerSettings3.bin?ContentType=application/vnd.openxmlformats-officedocument.spreadsheetml.printerSettings">
        <DigestMethod Algorithm="http://www.w3.org/2000/09/xmldsig#sha1"/>
        <DigestValue>IGaSjic0bSa0pcloIs6fgJASQPA=</DigestValue>
      </Reference>
      <Reference URI="/xl/externalLinks/externalLink5.xml?ContentType=application/vnd.openxmlformats-officedocument.spreadsheetml.externalLink+xml">
        <DigestMethod Algorithm="http://www.w3.org/2000/09/xmldsig#sha1"/>
        <DigestValue>Qe0Swzauw4qzJF49qJVslKqCq2I=</DigestValue>
      </Reference>
      <Reference URI="/xl/printerSettings/printerSettings15.bin?ContentType=application/vnd.openxmlformats-officedocument.spreadsheetml.printerSettings">
        <DigestMethod Algorithm="http://www.w3.org/2000/09/xmldsig#sha1"/>
        <DigestValue>IGaSjic0bSa0pcloIs6fgJASQPA=</DigestValue>
      </Reference>
      <Reference URI="/xl/drawings/drawing3.xml?ContentType=application/vnd.openxmlformats-officedocument.drawing+xml">
        <DigestMethod Algorithm="http://www.w3.org/2000/09/xmldsig#sha1"/>
        <DigestValue>Qeqz43jzoYG7xIXcLgo/14ZZn8E=</DigestValue>
      </Reference>
      <Reference URI="/xl/printerSettings/printerSettings2.bin?ContentType=application/vnd.openxmlformats-officedocument.spreadsheetml.printerSettings">
        <DigestMethod Algorithm="http://www.w3.org/2000/09/xmldsig#sha1"/>
        <DigestValue>JRZG9rXGVpEEhXejF5JyZpAA9hk=</DigestValue>
      </Reference>
      <Reference URI="/xl/drawings/vmlDrawing5.vml?ContentType=application/vnd.openxmlformats-officedocument.vmlDrawing">
        <DigestMethod Algorithm="http://www.w3.org/2000/09/xmldsig#sha1"/>
        <DigestValue>Eumw+N+mDEMuL51FWmd6rLKLaJo=</DigestValue>
      </Reference>
      <Reference URI="/xl/printerSettings/printerSettings12.bin?ContentType=application/vnd.openxmlformats-officedocument.spreadsheetml.printerSettings">
        <DigestMethod Algorithm="http://www.w3.org/2000/09/xmldsig#sha1"/>
        <DigestValue>IGaSjic0bSa0pcloIs6fgJASQPA=</DigestValue>
      </Reference>
      <Reference URI="/xl/drawings/vmlDrawing6.vml?ContentType=application/vnd.openxmlformats-officedocument.vmlDrawing">
        <DigestMethod Algorithm="http://www.w3.org/2000/09/xmldsig#sha1"/>
        <DigestValue>mDQZNP7RqoEp5vvtV7BJP9FCHsg=</DigestValue>
      </Reference>
      <Reference URI="/xl/drawings/vmlDrawing3.vml?ContentType=application/vnd.openxmlformats-officedocument.vmlDrawing">
        <DigestMethod Algorithm="http://www.w3.org/2000/09/xmldsig#sha1"/>
        <DigestValue>sSlrTGOAmBFxrMlrlDGhExIeepI=</DigestValue>
      </Reference>
      <Reference URI="/xl/drawings/vmlDrawing10.vml?ContentType=application/vnd.openxmlformats-officedocument.vmlDrawing">
        <DigestMethod Algorithm="http://www.w3.org/2000/09/xmldsig#sha1"/>
        <DigestValue>vLLKGDCAl20VhCpplzK7j+YFkdA=</DigestValue>
      </Reference>
      <Reference URI="/xl/printerSettings/printerSettings6.bin?ContentType=application/vnd.openxmlformats-officedocument.spreadsheetml.printerSettings">
        <DigestMethod Algorithm="http://www.w3.org/2000/09/xmldsig#sha1"/>
        <DigestValue>JRZG9rXGVpEEhXejF5JyZpAA9hk=</DigestValue>
      </Reference>
      <Reference URI="/xl/drawings/vmlDrawing8.vml?ContentType=application/vnd.openxmlformats-officedocument.vmlDrawing">
        <DigestMethod Algorithm="http://www.w3.org/2000/09/xmldsig#sha1"/>
        <DigestValue>HnLH1iPsJxE5LUtZfXZCpflSsYg=</DigestValue>
      </Reference>
      <Reference URI="/xl/media/image20.emf?ContentType=image/x-emf">
        <DigestMethod Algorithm="http://www.w3.org/2000/09/xmldsig#sha1"/>
        <DigestValue>iMLzB2mFM2ScVmieVEZv7wKTDrU=</DigestValue>
      </Reference>
      <Reference URI="/xl/embeddings/Documento_de_Microsoft_Word17.docx?ContentType=application/vnd.openxmlformats-officedocument.wordprocessingml.document">
        <DigestMethod Algorithm="http://www.w3.org/2000/09/xmldsig#sha1"/>
        <DigestValue>PmhkMnJzaSvtQR7XwoxUER1SB7g=</DigestValue>
      </Reference>
      <Reference URI="/xl/media/image21.emf?ContentType=image/x-emf">
        <DigestMethod Algorithm="http://www.w3.org/2000/09/xmldsig#sha1"/>
        <DigestValue>0xh4+UBKIITIp3YwM1Wd25CtPQU=</DigestValue>
      </Reference>
      <Reference URI="/xl/embeddings/Documento_de_Microsoft_Word18.docx?ContentType=application/vnd.openxmlformats-officedocument.wordprocessingml.document">
        <DigestMethod Algorithm="http://www.w3.org/2000/09/xmldsig#sha1"/>
        <DigestValue>sQ+G1pqFrc/5nKmom+RTm7Zg4ZE=</DigestValue>
      </Reference>
      <Reference URI="/xl/printerSettings/printerSettings11.bin?ContentType=application/vnd.openxmlformats-officedocument.spreadsheetml.printerSettings">
        <DigestMethod Algorithm="http://www.w3.org/2000/09/xmldsig#sha1"/>
        <DigestValue>IGaSjic0bSa0pcloIs6fgJASQPA=</DigestValue>
      </Reference>
      <Reference URI="/xl/embeddings/Documento_de_Microsoft_Word16.docx?ContentType=application/vnd.openxmlformats-officedocument.wordprocessingml.document">
        <DigestMethod Algorithm="http://www.w3.org/2000/09/xmldsig#sha1"/>
        <DigestValue>mFIFN4blLKscLp+IG59O/dywvrs=</DigestValue>
      </Reference>
      <Reference URI="/xl/drawings/drawing6.xml?ContentType=application/vnd.openxmlformats-officedocument.drawing+xml">
        <DigestMethod Algorithm="http://www.w3.org/2000/09/xmldsig#sha1"/>
        <DigestValue>Mb2QO2hLmYpiUpW6WZm6csEmpv4=</DigestValue>
      </Reference>
      <Reference URI="/xl/drawings/drawing5.xml?ContentType=application/vnd.openxmlformats-officedocument.drawing+xml">
        <DigestMethod Algorithm="http://www.w3.org/2000/09/xmldsig#sha1"/>
        <DigestValue>tYKqlem6LS4rTnjZIQMEtyYBfkA=</DigestValue>
      </Reference>
      <Reference URI="/xl/printerSettings/printerSettings9.bin?ContentType=application/vnd.openxmlformats-officedocument.spreadsheetml.printerSettings">
        <DigestMethod Algorithm="http://www.w3.org/2000/09/xmldsig#sha1"/>
        <DigestValue>IGaSjic0bSa0pcloIs6fgJASQPA=</DigestValue>
      </Reference>
      <Reference URI="/xl/embeddings/Documento_de_Microsoft_Word9.docx?ContentType=application/vnd.openxmlformats-officedocument.wordprocessingml.document">
        <DigestMethod Algorithm="http://www.w3.org/2000/09/xmldsig#sha1"/>
        <DigestValue>2zerV7Y5YVIRtI8hDYDpvHm8nWA=</DigestValue>
      </Reference>
      <Reference URI="/xl/media/image14.emf?ContentType=image/x-emf">
        <DigestMethod Algorithm="http://www.w3.org/2000/09/xmldsig#sha1"/>
        <DigestValue>+tJFaRhDx0Mxbphm8Eo/K9NFKXg=</DigestValue>
      </Reference>
      <Reference URI="/xl/embeddings/Documento_de_Microsoft_Word8.docx?ContentType=application/vnd.openxmlformats-officedocument.wordprocessingml.document">
        <DigestMethod Algorithm="http://www.w3.org/2000/09/xmldsig#sha1"/>
        <DigestValue>fvVNdXm6TVNU2eTeDJn9Ws78x4E=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vmlDrawing2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3czbJryFM5rjYHGhXVnh3p8Q/sg=</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W5dnWso0NjO9r1TQzOC5F4vwEdo=</DigestValue>
      </Reference>
      <Reference URI="/xl/drawings/_rels/vmlDrawing2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bff7gUzwEFSo4SiaYfPSwtG4deg=</DigestValue>
      </Reference>
      <Reference URI="/xl/drawings/_rels/vmlDrawing2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2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zKPF7sztUXhUWcx38ZbftaGCIyI=</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Qr7izkNFYvbdFJxFp2YxAqScPA4=</DigestValue>
      </Reference>
      <Reference URI="/xl/drawings/_rels/vmlDrawing1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1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2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3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worksheets/_rels/sheet16.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54"/>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mdssi:RelationshipReference SourceId="rId51"/>
          </Transform>
          <Transform Algorithm="http://www.w3.org/TR/2001/REC-xml-c14n-20010315"/>
        </Transforms>
        <DigestMethod Algorithm="http://www.w3.org/2000/09/xmldsig#sha1"/>
        <DigestValue>0ZozKGggeOkBEcQfUBQ+4t1QoFk=</DigestValue>
      </Reference>
      <Reference URI="/xl/drawings/_rels/drawing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CiQZuJd34w1SJKVV5HxiPFu5YV0=</DigestValue>
      </Reference>
      <Reference URI="/xl/drawings/_rels/drawing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W6m470GCqBSYadcF6NoMdtvu2yY=</DigestValue>
      </Reference>
      <Reference URI="/xl/drawings/_rels/vmlDrawing3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bBNqQoKYkLnKUKUTkR5JRKmkBJ0=</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bI9j5+4veAvmzyADVV2xAdZrVD8=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9XkxUw/sdcfGJOWASIBekhlgsOg=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TIUrWWT9u+k0O4WdnaejKej/djs=</DigestValue>
      </Reference>
      <Reference URI="/xl/worksheets/_rels/sheet1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nmZDHno73y0CwQwE95L47lh+MKw=</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HUYEt+JFxO6Nw1L410cjCqECNAU=</DigestValue>
      </Reference>
      <Reference URI="/xl/worksheets/_rels/sheet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DxN9q+SEshM+T/mNWtfZV+oWxUc=</DigestValue>
      </Reference>
      <Reference URI="/xl/worksheets/_rels/sheet1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b1dpPX2vD1YX3ogvUfJap5zehLM=</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9SvzaH72xyIkMGR++0B6O8PL6xo=</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crBpJfdVpA/ylwnpZzH/KJwjzOk=</DigestValue>
      </Reference>
      <Reference URI="/xl/worksheets/_rels/sheet1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vbN2A5GjSPBxYK1bpFXa1FUVrXE=</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rgK/d5OQTU1sQonlNsS4BzubBLk=</DigestValue>
      </Reference>
      <Reference URI="/xl/worksheets/_rels/sheet1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o0ejj+da//BjKBkupTkXnJHDcPs=</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l07UPe0rUqu/+lLiHmVGSy+LAbo=</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moPy1q8UEdDwYWixkAJcXTbBcMQ=</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t/dtinxSIt+1SG44op18Nl3q0q4=</DigestValue>
      </Reference>
      <Reference URI="/xl/drawings/_rels/vmlDrawing31.v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e8gq3T+F2iAtCQDzuN9WTNwuBUY=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l/MGySI2kRkrNlq+qv5eu5uztSg=</DigestValue>
      </Reference>
    </Manifest>
    <SignatureProperties>
      <SignatureProperty Id="idSignatureTime" Target="#idPackageSignature">
        <mdssi:SignatureTime>
          <mdssi:Format>YYYY-MM-DDThh:mm:ssTZD</mdssi:Format>
          <mdssi:Value>2020-06-03T16:37:56Z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CONTADORA</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2020-06-03T16:37:56Z</xd:SigningTime>
          <xd:SigningCertificate>
            <xd:Cert>
              <xd:CertDigest>
                <DigestMethod Algorithm="http://www.w3.org/2000/09/xmldsig#sha1"/>
                <DigestValue>w1PCYWKNS3AxWdghpXAx2FBExyE=</DigestValue>
              </xd:CertDigest>
              <xd:IssuerSerial>
                <X509IssuerName>SERIALNUMBER=RUC 80080610-7, O=CODE100 S.A., C=PY, CN=CA-CODE100 S.A.</X509IssuerName>
                <X509SerialNumber>2051668595119330821102132343625889801123666873</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2N0y49v7xBQQ3A+6/S+SeuCDorU=</DigestValue>
    </Reference>
    <Reference URI="#idOfficeObject" Type="http://www.w3.org/2000/09/xmldsig#Object">
      <DigestMethod Algorithm="http://www.w3.org/2000/09/xmldsig#sha1"/>
      <DigestValue>VtALCc1spFyZGZtjGl3dpKyhAwE=</DigestValue>
    </Reference>
    <Reference URI="#idSignedProperties" Type="http://uri.etsi.org/01903#SignedProperties">
      <Transforms>
        <Transform Algorithm="http://www.w3.org/TR/2001/REC-xml-c14n-20010315"/>
      </Transforms>
      <DigestMethod Algorithm="http://www.w3.org/2000/09/xmldsig#sha1"/>
      <DigestValue>THYGwMZisn1GIeNzOR6K9U4NAto=</DigestValue>
    </Reference>
  </SignedInfo>
  <SignatureValue>H8KhFbk7CT3QP0FrSu5hafUShNjRFzx8D2vfFFKaBK7ij+evQm9yIb6ePE3AKb5sp85yfV8dd+q4
STjy8gmQmQM4phVK8ofE84EPpWwLTWlf4vuISy9EGpJmOHKB3u/00gSZG681Xw4XL3aO43tFkc3J
0dpm6uQhrvvZ5JwX64iQiNcvMLdlnoywHZaEniudGj2FMnfqn/kQs9UB4bqVysj6Giqhml8b3Iaw
6vGgz4SoJTs5IvbbLjIq5rKrSwzR+DxVM/iSEx8mHlNgGQCjbYJsmld4JB1FBQ7sQP/cue9L22aO
5T58AJzq0FAekx4peaLyTzNleQEK7VFcwpJz8A==</SignatureValue>
  <KeyInfo>
    <X509Data>
      <X509Certificate>MIIIJzCCBg+gAwIBAgITXAAAG7uo3rWUMmfl9gAAAAAbuzANBgkqhkiG9w0BAQsFADBXMRcwFQYD
VQQFEw5SVUMgODAwODA2MTAtNzEVMBMGA1UEChMMQ09ERTEwMCBTLkEuMQswCQYDVQQGEwJQWTEY
MBYGA1UEAxMPQ0EtQ09ERTEwMCBTLkEuMB4XDTE5MTAyNTE5NDkyM1oXDTIxMTAyNTE5NDkyM1ow
gcMxNDAyBgNVBAMTK0dPTlpBTE8gSUdOQUNJTyBSQU1PTiBTQU1BTklFR08gWlVCSVpBUlJFVEEx
FzAVBgNVBAoTDlBFUlNPTkEgRklTSUNBMQswCQYDVQQGEwJQWTEeMBwGA1UEKhMVR09OWkFMTyBJ
R05BQ0lPIFJBTU9OMR4wHAYDVQQEExVTQU1BTklFR08gWlVCSVpBUlJFVEExEjAQBgNVBAUTCUNJ
MjcwMTExMzERMA8GA1UECxMIRklSTUEgRjIwggEiMA0GCSqGSIb3DQEBAQUAA4IBDwAwggEKAoIB
AQDb5fbG5NXIhPkGiCu9tONjk/CyoaTjV9GSenqHxvIeeUT1k71Tnls0VfPQDjZfJodQ2L6oDi1r
eTb4GmQtPRgcKjQAmsI7eT0IUnl1Xmm68hZGbp7iHocyOrtVjfQiR5+5B4PopsLUW1WN1mc2EI5W
ZMCfwBhIUy4oi0OcOVfAD2FlfW52OtKUsN96RG5gAcTU3dULX1/AxaDbldUuZhw261/ArsJZ9Zza
GzRlSLYFKCvBc6ChhJmRyRy6S1cmqFHkpfyPcR90bNiPlKwcoa9bkep/tKNrNewCCE87QTO8XUjc
OhHqzlvm+Y9b2weXiez+n32X+UVcKlxxQnmfpwkDAgMBAAGjggN9MIIDeTAOBgNVHQ8BAf8EBAMC
BeAwDAYDVR0TAQH/BAIwADAgBgNVHSUBAf8EFjAUBggrBgEFBQcDAgYIKwYBBQUHAwQwHQYDVR0O
BBYEFA2AJPPX+LwBztWp8NOntnwyr9PdMB8GA1UdIwQYMBaAFCf22jsLf5P4WRLQFapCz7KWlj1F
MIGIBgNVHR8EgYAwfjB8oHqgeIY6aHR0cDovL2NhMS5jb2RlMTAwLmNvbS5weS9maXJtYS1kaWdp
dGFsL2NybC9DQS1DT0RFMTAwLmNybIY6aHR0cDovL2NhMi5jb2RlMTAwLmNvbS5weS9maXJtYS1k
aWdpdGFsL2NybC9DQS1DT0RFMTAwLmNybDCB+AYIKwYBBQUHAQEEgeswgegwRgYIKwYBBQUHMAKG
Omh0dHA6Ly9jYTEuY29kZTEwMC5jb20ucHkvZmlybWEtZGlnaXRhbC9jZXIvQ0EtQ09ERTEwMC5j
ZXIwRgYIKwYBBQUHMAKGOmh0dHA6Ly9jYTIuY29kZTEwMC5jb20ucHkvZmlybWEtZGlnaXRhbC9j
ZXIvQ0EtQ09ERTEwMC5jZXIwKgYIKwYBBQUHMAGGHmh0dHA6Ly9jYTEuY29kZTEwMC5jb20ucHkv
b2NzcDAqBggrBgEFBQcwAYYeaHR0cDovL2NhMi5jb2RlMTAwLmNvbS5weS9vY3NwMIIBTwYDVR0g
BIIBRjCCAUIwggE+BgwrBgEEAYLZSgEBAQYwggEsMGwGCCsGAQUFBwIBFmBodHRwOi8vd3d3LmNv
ZGUxMDAuY29tLnB5L2Zpcm1hLWRpZ2l0YWwvQ09ERTEwMCUyMFBvbGl0aWNhJTIwZGUlMjBDZXJ0
aWZpY2FjaW9uJTIwRjIlMjB2Mi4wLnBkZgAwZgYIKwYBBQUHAgIwWh5YAFAAbwBsAGkAdABpAGMA
YQAgAGQAZQAgAGMAZQByAHQAaQBmAGkAYwBhAGMAaQBvAG4AIABGADIAIABkAGUAIABDAG8AZABl
ADEAMAAwACAAUwAuAEEALjBUBggrBgEFBQcCAjBIHkYAQwBvAGQAZQAgADEAMAAwACAAUwAuAEEA
LgAgAEMAZQByAHQAaQBmAGkAYwBhAHQAZQAgAFAAbwBsAGkAYwB5ACAARgAyMB4GA1UdEQQXMBWB
E1RKQVJBQEJJT1RFQy5DT00uUFkwDQYJKoZIhvcNAQELBQADggIBACrnxJoO1Ro6a76e3U0kKlzR
MtIhBsXrRTuA/vFxSOpV+AEZaPc5CDRdY65rGqcLMzZct8OYC+49Gpfhx3/qA7MTSWgODWoQiCLl
9LXW57FalcTwv9C6Edh0vEVU3MMuKE90kyq2LIMkLYZxukwdNBilb87qxe5TVYHLJKj+xphrheUH
NTm8Yl+AJfEqTuQ6SORSKHHp9EmYZ0qpfYpQISWvW+Expz8I+FziOURxC9/XwUrB0+6vBmA8VDuz
O9albR1fN1l1daU0LkyrLdL57Zu9wZGpJEgGggykHFiIY2/bMpe6344cHPrsgy6smpquVDU8CIaf
Tnv7sAtcTeMvjVz+4zC+798Z+0D/pGOuBwP8aENewL6OIwyYiQ9LiSxP1TfB9t6O+SAVc9xS4ypu
iV/akbd2DoEOrqzKHflRynm83qd8vEGEP9e5PREyCu27RK3sZT6ktIOdUd0q2ZbhqRgA+ME/eSb9
/RRsi7NV172fX6hGx3w2b/0STjNnD9IquGOej56B+/Z3v2lZPNXc5/qqYEdIPRsKpgI7YOYP2FpJ
hTyibxpTGM6A64R9OAGEgrgPoVsscZLEZr/xlN611cOx3xHt3IX/b/ZwD+Zr8UB40pLXGjfXwBMk
kQRYXz4twxX3Qh/hCcDRlJT7OEk4xfXvVr5KGm3+ar3fay52PQHx</X509Certificate>
    </X509Data>
  </KeyInfo>
  <Object xmlns:mdssi="http://schemas.openxmlformats.org/package/2006/digital-signature" Id="idPackageObject">
    <Manifest>
      <Reference URI="/xl/media/image10.emf?ContentType=image/x-emf">
        <DigestMethod Algorithm="http://www.w3.org/2000/09/xmldsig#sha1"/>
        <DigestValue>m0pAjBdRYA20aZGtzrQaVbb+iC0=</DigestValue>
      </Reference>
      <Reference URI="/xl/worksheets/sheet7.xml?ContentType=application/vnd.openxmlformats-officedocument.spreadsheetml.worksheet+xml">
        <DigestMethod Algorithm="http://www.w3.org/2000/09/xmldsig#sha1"/>
        <DigestValue>83JnZB67YPipmWuBrqMOlWL8oIs=</DigestValue>
      </Reference>
      <Reference URI="/xl/drawings/drawing11.xml?ContentType=application/vnd.openxmlformats-officedocument.drawing+xml">
        <DigestMethod Algorithm="http://www.w3.org/2000/09/xmldsig#sha1"/>
        <DigestValue>+rZ//yDlR1OhGPc8UCeWAE6TTNA=</DigestValue>
      </Reference>
      <Reference URI="/xl/worksheets/sheet8.xml?ContentType=application/vnd.openxmlformats-officedocument.spreadsheetml.worksheet+xml">
        <DigestMethod Algorithm="http://www.w3.org/2000/09/xmldsig#sha1"/>
        <DigestValue>kLSdO5IOppoDyzDRsNagcCcnqFs=</DigestValue>
      </Reference>
      <Reference URI="/xl/worksheets/sheet9.xml?ContentType=application/vnd.openxmlformats-officedocument.spreadsheetml.worksheet+xml">
        <DigestMethod Algorithm="http://www.w3.org/2000/09/xmldsig#sha1"/>
        <DigestValue>iomBf3r+VXdLcwYAgyNl+NW4Cw8=</DigestValue>
      </Reference>
      <Reference URI="/xl/drawings/vmlDrawing24.vml?ContentType=application/vnd.openxmlformats-officedocument.vmlDrawing">
        <DigestMethod Algorithm="http://www.w3.org/2000/09/xmldsig#sha1"/>
        <DigestValue>dwkGS0o8ggHKlEuwh4UD6GOjr6k=</DigestValue>
      </Reference>
      <Reference URI="/xl/worksheets/sheet10.xml?ContentType=application/vnd.openxmlformats-officedocument.spreadsheetml.worksheet+xml">
        <DigestMethod Algorithm="http://www.w3.org/2000/09/xmldsig#sha1"/>
        <DigestValue>TccQEMjRWZO4st/OQx+MlIRyIXQ=</DigestValue>
      </Reference>
      <Reference URI="/xl/worksheets/sheet11.xml?ContentType=application/vnd.openxmlformats-officedocument.spreadsheetml.worksheet+xml">
        <DigestMethod Algorithm="http://www.w3.org/2000/09/xmldsig#sha1"/>
        <DigestValue>T8p0pgDJuET6no0ADi56O2EbgnU=</DigestValue>
      </Reference>
      <Reference URI="/xl/worksheets/sheet6.xml?ContentType=application/vnd.openxmlformats-officedocument.spreadsheetml.worksheet+xml">
        <DigestMethod Algorithm="http://www.w3.org/2000/09/xmldsig#sha1"/>
        <DigestValue>/VhcG+FJIOm3EAIX+qQrXbDF4cQ=</DigestValue>
      </Reference>
      <Reference URI="/xl/drawings/drawing10.xml?ContentType=application/vnd.openxmlformats-officedocument.drawing+xml">
        <DigestMethod Algorithm="http://www.w3.org/2000/09/xmldsig#sha1"/>
        <DigestValue>KPhSLAqPzC876DJP8tLPkZ8krYI=</DigestValue>
      </Reference>
      <Reference URI="/xl/worksheets/sheet5.xml?ContentType=application/vnd.openxmlformats-officedocument.spreadsheetml.worksheet+xml">
        <DigestMethod Algorithm="http://www.w3.org/2000/09/xmldsig#sha1"/>
        <DigestValue>KNqnlaKsjgp9QquhCiZhP1h8R0E=</DigestValue>
      </Reference>
      <Reference URI="/xl/media/image2.emf?ContentType=image/x-emf">
        <DigestMethod Algorithm="http://www.w3.org/2000/09/xmldsig#sha1"/>
        <DigestValue>u1xh9e5Cx5/6incUaLK6OeVCHl4=</DigestValue>
      </Reference>
      <Reference URI="/xl/drawings/vmlDrawing23.vml?ContentType=application/vnd.openxmlformats-officedocument.vmlDrawing">
        <DigestMethod Algorithm="http://www.w3.org/2000/09/xmldsig#sha1"/>
        <DigestValue>JYx4Qwz7BvzDSn60K3TldvYN2SE=</DigestValue>
      </Reference>
      <Reference URI="/xl/worksheets/sheet16.xml?ContentType=application/vnd.openxmlformats-officedocument.spreadsheetml.worksheet+xml">
        <DigestMethod Algorithm="http://www.w3.org/2000/09/xmldsig#sha1"/>
        <DigestValue>WSlZlrMpip7ZCVXXy6yg7INjWMA=</DigestValue>
      </Reference>
      <Reference URI="/xl/worksheets/sheet15.xml?ContentType=application/vnd.openxmlformats-officedocument.spreadsheetml.worksheet+xml">
        <DigestMethod Algorithm="http://www.w3.org/2000/09/xmldsig#sha1"/>
        <DigestValue>weZ8nl1ZZA1eu51xCN3ru0Tfkk0=</DigestValue>
      </Reference>
      <Reference URI="/xl/drawings/vmlDrawing21.vml?ContentType=application/vnd.openxmlformats-officedocument.vmlDrawing">
        <DigestMethod Algorithm="http://www.w3.org/2000/09/xmldsig#sha1"/>
        <DigestValue>i56ys8kb9Dyxxl3D4ldIWLq7V/w=</DigestValue>
      </Reference>
      <Reference URI="/xl/worksheets/sheet14.xml?ContentType=application/vnd.openxmlformats-officedocument.spreadsheetml.worksheet+xml">
        <DigestMethod Algorithm="http://www.w3.org/2000/09/xmldsig#sha1"/>
        <DigestValue>xL92puM2xTNgGvj+zfcNtC50b5E=</DigestValue>
      </Reference>
      <Reference URI="/xl/drawings/vmlDrawing22.vml?ContentType=application/vnd.openxmlformats-officedocument.vmlDrawing">
        <DigestMethod Algorithm="http://www.w3.org/2000/09/xmldsig#sha1"/>
        <DigestValue>zbQt4aL2I31nA7EERSQsphxHs+s=</DigestValue>
      </Reference>
      <Reference URI="/xl/worksheets/sheet12.xml?ContentType=application/vnd.openxmlformats-officedocument.spreadsheetml.worksheet+xml">
        <DigestMethod Algorithm="http://www.w3.org/2000/09/xmldsig#sha1"/>
        <DigestValue>hXPxxr4eDYc8bcnX6ATrEcBJT1Q=</DigestValue>
      </Reference>
      <Reference URI="/xl/worksheets/sheet13.xml?ContentType=application/vnd.openxmlformats-officedocument.spreadsheetml.worksheet+xml">
        <DigestMethod Algorithm="http://www.w3.org/2000/09/xmldsig#sha1"/>
        <DigestValue>JanR5SX2akLSI5D62dLjl2y4NiA=</DigestValue>
      </Reference>
      <Reference URI="/xl/media/image12.emf?ContentType=image/x-emf">
        <DigestMethod Algorithm="http://www.w3.org/2000/09/xmldsig#sha1"/>
        <DigestValue>XKEGIOJqKWzftktHJB/xSV7g4xI=</DigestValue>
      </Reference>
      <Reference URI="/xl/drawings/vmlDrawing14.vml?ContentType=application/vnd.openxmlformats-officedocument.vmlDrawing">
        <DigestMethod Algorithm="http://www.w3.org/2000/09/xmldsig#sha1"/>
        <DigestValue>W9OA8nFpqPADmyiQI6VszAm9Aug=</DigestValue>
      </Reference>
      <Reference URI="/xl/embeddings/Documento_de_Microsoft_Word7.docx?ContentType=application/vnd.openxmlformats-officedocument.wordprocessingml.document">
        <DigestMethod Algorithm="http://www.w3.org/2000/09/xmldsig#sha1"/>
        <DigestValue>W47x69kFPQ0qCNrU+HG8UlB8Qno=</DigestValue>
      </Reference>
      <Reference URI="/xl/drawings/drawing8.xml?ContentType=application/vnd.openxmlformats-officedocument.drawing+xml">
        <DigestMethod Algorithm="http://www.w3.org/2000/09/xmldsig#sha1"/>
        <DigestValue>kAjtgY6vGkK6N5U7nDLayxTNxsE=</DigestValue>
      </Reference>
      <Reference URI="/xl/printerSettings/printerSettings8.bin?ContentType=application/vnd.openxmlformats-officedocument.spreadsheetml.printerSettings">
        <DigestMethod Algorithm="http://www.w3.org/2000/09/xmldsig#sha1"/>
        <DigestValue>JRZG9rXGVpEEhXejF5JyZpAA9hk=</DigestValue>
      </Reference>
      <Reference URI="/xl/drawings/vmlDrawing15.vml?ContentType=application/vnd.openxmlformats-officedocument.vmlDrawing">
        <DigestMethod Algorithm="http://www.w3.org/2000/09/xmldsig#sha1"/>
        <DigestValue>RwW73A9rToeZuoXdUXub/MWmmvc=</DigestValue>
      </Reference>
      <Reference URI="/xl/externalLinks/externalLink3.xml?ContentType=application/vnd.openxmlformats-officedocument.spreadsheetml.externalLink+xml">
        <DigestMethod Algorithm="http://www.w3.org/2000/09/xmldsig#sha1"/>
        <DigestValue>J/1MBt5n/fPnvBiUmCTl59OArsg=</DigestValue>
      </Reference>
      <Reference URI="/xl/drawings/drawing7.xml?ContentType=application/vnd.openxmlformats-officedocument.drawing+xml">
        <DigestMethod Algorithm="http://www.w3.org/2000/09/xmldsig#sha1"/>
        <DigestValue>yrfZ2STJsnZYcQW6oz2AUoeLLHw=</DigestValue>
      </Reference>
      <Reference URI="/xl/externalLinks/externalLink2.xml?ContentType=application/vnd.openxmlformats-officedocument.spreadsheetml.externalLink+xml">
        <DigestMethod Algorithm="http://www.w3.org/2000/09/xmldsig#sha1"/>
        <DigestValue>MzwxiRaMQCSEBWACPqOsT7NDGnw=</DigestValue>
      </Reference>
      <Reference URI="/xl/drawings/vmlDrawing12.vml?ContentType=application/vnd.openxmlformats-officedocument.vmlDrawing">
        <DigestMethod Algorithm="http://www.w3.org/2000/09/xmldsig#sha1"/>
        <DigestValue>HovtZEFCTJ1vm3veExYDd6N63hI=</DigestValue>
      </Reference>
      <Reference URI="/xl/media/image3.emf?ContentType=image/x-emf">
        <DigestMethod Algorithm="http://www.w3.org/2000/09/xmldsig#sha1"/>
        <DigestValue>u1xh9e5Cx5/6incUaLK6OeVCHl4=</DigestValue>
      </Reference>
      <Reference URI="/xl/media/image4.png?ContentType=image/png">
        <DigestMethod Algorithm="http://www.w3.org/2000/09/xmldsig#sha1"/>
        <DigestValue>2xeR8ki5bXNvMInt2vicXptjS3o=</DigestValue>
      </Reference>
      <Reference URI="/xl/printerSettings/printerSettings4.bin?ContentType=application/vnd.openxmlformats-officedocument.spreadsheetml.printerSettings">
        <DigestMethod Algorithm="http://www.w3.org/2000/09/xmldsig#sha1"/>
        <DigestValue>JRZG9rXGVpEEhXejF5JyZpAA9hk=</DigestValue>
      </Reference>
      <Reference URI="/xl/drawings/drawing2.xml?ContentType=application/vnd.openxmlformats-officedocument.drawing+xml">
        <DigestMethod Algorithm="http://www.w3.org/2000/09/xmldsig#sha1"/>
        <DigestValue>ntHLsKCsPOxEUu71VRmgcXWD/50=</DigestValue>
      </Reference>
      <Reference URI="/xl/externalLinks/externalLink1.xml?ContentType=application/vnd.openxmlformats-officedocument.spreadsheetml.externalLink+xml">
        <DigestMethod Algorithm="http://www.w3.org/2000/09/xmldsig#sha1"/>
        <DigestValue>Qlh2rl4FPAyTquHHdQPXhd6OZiI=</DigestValue>
      </Reference>
      <Reference URI="/xl/drawings/vmlDrawing11.vml?ContentType=application/vnd.openxmlformats-officedocument.vmlDrawing">
        <DigestMethod Algorithm="http://www.w3.org/2000/09/xmldsig#sha1"/>
        <DigestValue>NUcE/KO5MNBD4Y4hZ96Wjo7QseQ=</DigestValue>
      </Reference>
      <Reference URI="/xl/media/image1.png?ContentType=image/png">
        <DigestMethod Algorithm="http://www.w3.org/2000/09/xmldsig#sha1"/>
        <DigestValue>3GbNM0qggmH3MCs3NmZ5BRCF1LU=</DigestValue>
      </Reference>
      <Reference URI="/xl/drawings/vmlDrawing2.vml?ContentType=application/vnd.openxmlformats-officedocument.vmlDrawing">
        <DigestMethod Algorithm="http://www.w3.org/2000/09/xmldsig#sha1"/>
        <DigestValue>DYwOdhuiSVPfwkb+3IbDh9Yj+68=</DigestValue>
      </Reference>
      <Reference URI="/xl/drawings/vmlDrawing1.vml?ContentType=application/vnd.openxmlformats-officedocument.vmlDrawing">
        <DigestMethod Algorithm="http://www.w3.org/2000/09/xmldsig#sha1"/>
        <DigestValue>LjAuoAKqppV2e4fwKkP2mQ1sa7E=</DigestValue>
      </Reference>
      <Reference URI="/xl/embeddings/Documento_de_Microsoft_Word4.docx?ContentType=application/vnd.openxmlformats-officedocument.wordprocessingml.document">
        <DigestMethod Algorithm="http://www.w3.org/2000/09/xmldsig#sha1"/>
        <DigestValue>hbaXQmY0fN9z4WdNZjlsQ64Mft4=</DigestValue>
      </Reference>
      <Reference URI="/xl/drawings/vmlDrawing26.vml?ContentType=application/vnd.openxmlformats-officedocument.vmlDrawing">
        <DigestMethod Algorithm="http://www.w3.org/2000/09/xmldsig#sha1"/>
        <DigestValue>W1vyaK+hIVAaGsHam5U2i6RdJRE=</DigestValue>
      </Reference>
      <Reference URI="/xl/media/image7.emf?ContentType=image/x-emf">
        <DigestMethod Algorithm="http://www.w3.org/2000/09/xmldsig#sha1"/>
        <DigestValue>ZKLLwQgb+NGP7+LrtBjlnkjRdfM=</DigestValue>
      </Reference>
      <Reference URI="/xl/drawings/vmlDrawing25.vml?ContentType=application/vnd.openxmlformats-officedocument.vmlDrawing">
        <DigestMethod Algorithm="http://www.w3.org/2000/09/xmldsig#sha1"/>
        <DigestValue>aTH87azo9SJMF3I8krLUbB/mdU0=</DigestValue>
      </Reference>
      <Reference URI="/xl/embeddings/Documento_de_Microsoft_Word3.docx?ContentType=application/vnd.openxmlformats-officedocument.wordprocessingml.document">
        <DigestMethod Algorithm="http://www.w3.org/2000/09/xmldsig#sha1"/>
        <DigestValue>/LJ9N6YHF5CaeANQsJj4y897G6M=</DigestValue>
      </Reference>
      <Reference URI="/xl/drawings/vmlDrawing28.vml?ContentType=application/vnd.openxmlformats-officedocument.vmlDrawing">
        <DigestMethod Algorithm="http://www.w3.org/2000/09/xmldsig#sha1"/>
        <DigestValue>yhuKsfP4ePmbfHA6lKeot5fNisQ=</DigestValue>
      </Reference>
      <Reference URI="/xl/media/image6.emf?ContentType=image/x-emf">
        <DigestMethod Algorithm="http://www.w3.org/2000/09/xmldsig#sha1"/>
        <DigestValue>kmnbMvNs3MBnYbW1mNdyUTYRqCU=</DigestValue>
      </Reference>
      <Reference URI="/xl/drawings/vmlDrawing18.vml?ContentType=application/vnd.openxmlformats-officedocument.vmlDrawing">
        <DigestMethod Algorithm="http://www.w3.org/2000/09/xmldsig#sha1"/>
        <DigestValue>pPFrOjD1oe29EQrYcdGfV4/Seak=</DigestValue>
      </Reference>
      <Reference URI="/xl/media/image8.emf?ContentType=image/x-emf">
        <DigestMethod Algorithm="http://www.w3.org/2000/09/xmldsig#sha1"/>
        <DigestValue>vw3i/RTSI9n0cCU+Ml17GgCGwgc=</DigestValue>
      </Reference>
      <Reference URI="/xl/drawings/vmlDrawing27.vml?ContentType=application/vnd.openxmlformats-officedocument.vmlDrawing">
        <DigestMethod Algorithm="http://www.w3.org/2000/09/xmldsig#sha1"/>
        <DigestValue>wBcAjZN1whquss2f82NwAWuv9Vo=</DigestValue>
      </Reference>
      <Reference URI="/xl/embeddings/Documento_de_Microsoft_Word6.docx?ContentType=application/vnd.openxmlformats-officedocument.wordprocessingml.document">
        <DigestMethod Algorithm="http://www.w3.org/2000/09/xmldsig#sha1"/>
        <DigestValue>ZaLYA/KAG19Cn5GT8ulOdhI/lFg=</DigestValue>
      </Reference>
      <Reference URI="/xl/media/image9.emf?ContentType=image/x-emf">
        <DigestMethod Algorithm="http://www.w3.org/2000/09/xmldsig#sha1"/>
        <DigestValue>Jhzl+6UkTJCMPVdc58qd3vBU+Ic=</DigestValue>
      </Reference>
      <Reference URI="/xl/embeddings/Documento_de_Microsoft_Word2.docx?ContentType=application/vnd.openxmlformats-officedocument.wordprocessingml.document">
        <DigestMethod Algorithm="http://www.w3.org/2000/09/xmldsig#sha1"/>
        <DigestValue>zjXndLJVIJrgpaYba0qFkYOGY0c=</DigestValue>
      </Reference>
      <Reference URI="/xl/media/image5.emf?ContentType=image/x-emf">
        <DigestMethod Algorithm="http://www.w3.org/2000/09/xmldsig#sha1"/>
        <DigestValue>BgvQZVODcRRlpyTkiq5zDn1RvMk=</DigestValue>
      </Reference>
      <Reference URI="/xl/embeddings/Documento_de_Microsoft_Word1.docx?ContentType=application/vnd.openxmlformats-officedocument.wordprocessingml.document">
        <DigestMethod Algorithm="http://www.w3.org/2000/09/xmldsig#sha1"/>
        <DigestValue>qmAILh9cx907P1ubsqXRLFygG/c=</DigestValue>
      </Reference>
      <Reference URI="/xl/embeddings/Documento_de_Microsoft_Word5.docx?ContentType=application/vnd.openxmlformats-officedocument.wordprocessingml.document">
        <DigestMethod Algorithm="http://www.w3.org/2000/09/xmldsig#sha1"/>
        <DigestValue>vjj/CsXqD2Oza48rUx75v+kJQvg=</DigestValue>
      </Reference>
      <Reference URI="/xl/drawings/drawing15.xml?ContentType=application/vnd.openxmlformats-officedocument.drawing+xml">
        <DigestMethod Algorithm="http://www.w3.org/2000/09/xmldsig#sha1"/>
        <DigestValue>9vXCCRe8RWMUCYPfrFWIyeDMymg=</DigestValue>
      </Reference>
      <Reference URI="/xl/drawings/drawing13.xml?ContentType=application/vnd.openxmlformats-officedocument.drawing+xml">
        <DigestMethod Algorithm="http://www.w3.org/2000/09/xmldsig#sha1"/>
        <DigestValue>+8HyY6BejV0CelQbATi6q9LdCrc=</DigestValue>
      </Reference>
      <Reference URI="/xl/drawings/vmlDrawing29.vml?ContentType=application/vnd.openxmlformats-officedocument.vmlDrawing">
        <DigestMethod Algorithm="http://www.w3.org/2000/09/xmldsig#sha1"/>
        <DigestValue>14OwtyW0RMKoVw4cqxx5FAE2Ku0=</DigestValue>
      </Reference>
      <Reference URI="/xl/drawings/vmlDrawing17.vml?ContentType=application/vnd.openxmlformats-officedocument.vmlDrawing">
        <DigestMethod Algorithm="http://www.w3.org/2000/09/xmldsig#sha1"/>
        <DigestValue>2XAvOSz1xJDAv/TBNshzILkpG88=</DigestValue>
      </Reference>
      <Reference URI="/xl/theme/theme1.xml?ContentType=application/vnd.openxmlformats-officedocument.theme+xml">
        <DigestMethod Algorithm="http://www.w3.org/2000/09/xmldsig#sha1"/>
        <DigestValue>Tld3aj+4DD23YsyUBfvG1ZkZNEU=</DigestValue>
      </Reference>
      <Reference URI="/xl/styles.xml?ContentType=application/vnd.openxmlformats-officedocument.spreadsheetml.styles+xml">
        <DigestMethod Algorithm="http://www.w3.org/2000/09/xmldsig#sha1"/>
        <DigestValue>eEd7NwoAKAPulqDjZbWObO2aa/A=</DigestValue>
      </Reference>
      <Reference URI="/xl/sharedStrings.xml?ContentType=application/vnd.openxmlformats-officedocument.spreadsheetml.sharedStrings+xml">
        <DigestMethod Algorithm="http://www.w3.org/2000/09/xmldsig#sha1"/>
        <DigestValue>PYdglnRB2lw3vT4p2jdnUQQs1ro=</DigestValue>
      </Reference>
      <Reference URI="/xl/drawings/drawing1.xml?ContentType=application/vnd.openxmlformats-officedocument.drawing+xml">
        <DigestMethod Algorithm="http://www.w3.org/2000/09/xmldsig#sha1"/>
        <DigestValue>J2c92JQ5TsILv9HUYRA9eo2L1v8=</DigestValue>
      </Reference>
      <Reference URI="/xl/drawings/drawing12.xml?ContentType=application/vnd.openxmlformats-officedocument.drawing+xml">
        <DigestMethod Algorithm="http://www.w3.org/2000/09/xmldsig#sha1"/>
        <DigestValue>dsfNh8qXSc0Np0NorTQQd57FT4g=</DigestValue>
      </Reference>
      <Reference URI="/xl/drawings/vmlDrawing19.vml?ContentType=application/vnd.openxmlformats-officedocument.vmlDrawing">
        <DigestMethod Algorithm="http://www.w3.org/2000/09/xmldsig#sha1"/>
        <DigestValue>ZiJzPVHyRRZZSU7Cy6eAs+q9yHs=</DigestValue>
      </Reference>
      <Reference URI="/xl/drawings/vmlDrawing13.vml?ContentType=application/vnd.openxmlformats-officedocument.vmlDrawing">
        <DigestMethod Algorithm="http://www.w3.org/2000/09/xmldsig#sha1"/>
        <DigestValue>C4rKeEGcZ8x0Dm1hxsIZ/erDK34=</DigestValue>
      </Reference>
      <Reference URI="/xl/media/image11.emf?ContentType=image/x-emf">
        <DigestMethod Algorithm="http://www.w3.org/2000/09/xmldsig#sha1"/>
        <DigestValue>uxQ53OTuaHm4m8DeXs0uWWk3NEo=</DigestValue>
      </Reference>
      <Reference URI="/xl/drawings/vmlDrawing32.vml?ContentType=application/vnd.openxmlformats-officedocument.vmlDrawing">
        <DigestMethod Algorithm="http://www.w3.org/2000/09/xmldsig#sha1"/>
        <DigestValue>2MzjVeLW13xwvw2hFuT355BBEe8=</DigestValue>
      </Reference>
      <Reference URI="/xl/drawings/drawing14.xml?ContentType=application/vnd.openxmlformats-officedocument.drawing+xml">
        <DigestMethod Algorithm="http://www.w3.org/2000/09/xmldsig#sha1"/>
        <DigestValue>eB4dXrn4kkpx18YhBOQYSSu1pws=</DigestValue>
      </Reference>
      <Reference URI="/xl/drawings/vmlDrawing31.vml?ContentType=application/vnd.openxmlformats-officedocument.vmlDrawing">
        <DigestMethod Algorithm="http://www.w3.org/2000/09/xmldsig#sha1"/>
        <DigestValue>U976y0OItm1Ilwp3vifauZyrFHE=</DigestValue>
      </Reference>
      <Reference URI="/xl/drawings/drawing16.xml?ContentType=application/vnd.openxmlformats-officedocument.drawing+xml">
        <DigestMethod Algorithm="http://www.w3.org/2000/09/xmldsig#sha1"/>
        <DigestValue>Hh4mgCJKPhFKknb/SM3Zu7hxJsg=</DigestValue>
      </Reference>
      <Reference URI="/xl/drawings/vmlDrawing20.vml?ContentType=application/vnd.openxmlformats-officedocument.vmlDrawing">
        <DigestMethod Algorithm="http://www.w3.org/2000/09/xmldsig#sha1"/>
        <DigestValue>7DqNfv1ZqTMkOXNAm9be4KO2ifU=</DigestValue>
      </Reference>
      <Reference URI="/xl/drawings/vmlDrawing30.vml?ContentType=application/vnd.openxmlformats-officedocument.vmlDrawing">
        <DigestMethod Algorithm="http://www.w3.org/2000/09/xmldsig#sha1"/>
        <DigestValue>Jtvng8uVvsvAGEf2cPRaBS0OSjI=</DigestValue>
      </Reference>
      <Reference URI="/xl/drawings/vmlDrawing16.vml?ContentType=application/vnd.openxmlformats-officedocument.vmlDrawing">
        <DigestMethod Algorithm="http://www.w3.org/2000/09/xmldsig#sha1"/>
        <DigestValue>yS8IK1PiyF6Io/PaWNV4xCMxqVM=</DigestValue>
      </Reference>
      <Reference URI="/xl/printerSettings/printerSettings7.bin?ContentType=application/vnd.openxmlformats-officedocument.spreadsheetml.printerSettings">
        <DigestMethod Algorithm="http://www.w3.org/2000/09/xmldsig#sha1"/>
        <DigestValue>JRZG9rXGVpEEhXejF5JyZpAA9hk=</DigestValue>
      </Reference>
      <Reference URI="/xl/workbook.xml?ContentType=application/vnd.openxmlformats-officedocument.spreadsheetml.sheet.main+xml">
        <DigestMethod Algorithm="http://www.w3.org/2000/09/xmldsig#sha1"/>
        <DigestValue>OBV9AMVkJZ014aG0FUGsl2aaTHE=</DigestValue>
      </Reference>
      <Reference URI="/xl/embeddings/Documento_de_Microsoft_Word11.docx?ContentType=application/vnd.openxmlformats-officedocument.wordprocessingml.document">
        <DigestMethod Algorithm="http://www.w3.org/2000/09/xmldsig#sha1"/>
        <DigestValue>Y9WQ7ZuNysFAdyb33L0rRhfokHY=</DigestValue>
      </Reference>
      <Reference URI="/xl/media/image15.emf?ContentType=image/x-emf">
        <DigestMethod Algorithm="http://www.w3.org/2000/09/xmldsig#sha1"/>
        <DigestValue>lbkBs4m9EZ9MNSL8JrseURkcC3s=</DigestValue>
      </Reference>
      <Reference URI="/xl/embeddings/Documento_de_Microsoft_Word12.docx?ContentType=application/vnd.openxmlformats-officedocument.wordprocessingml.document">
        <DigestMethod Algorithm="http://www.w3.org/2000/09/xmldsig#sha1"/>
        <DigestValue>9HOG3q5oAgiUArFYx4D+9kV4A48=</DigestValue>
      </Reference>
      <Reference URI="/xl/embeddings/Documento_de_Microsoft_Word14.docx?ContentType=application/vnd.openxmlformats-officedocument.wordprocessingml.document">
        <DigestMethod Algorithm="http://www.w3.org/2000/09/xmldsig#sha1"/>
        <DigestValue>XJNakCsDm/l7owS8D7D8neDiu5I=</DigestValue>
      </Reference>
      <Reference URI="/xl/media/image17.emf?ContentType=image/x-emf">
        <DigestMethod Algorithm="http://www.w3.org/2000/09/xmldsig#sha1"/>
        <DigestValue>R7BwJnXXIMF0MsdheROkFgsYGVs=</DigestValue>
      </Reference>
      <Reference URI="/xl/embeddings/Documento_de_Microsoft_Word13.docx?ContentType=application/vnd.openxmlformats-officedocument.wordprocessingml.document">
        <DigestMethod Algorithm="http://www.w3.org/2000/09/xmldsig#sha1"/>
        <DigestValue>EYT/rBHAkY40Ca6L+Zcw0bMdi4w=</DigestValue>
      </Reference>
      <Reference URI="/xl/media/image16.emf?ContentType=image/x-emf">
        <DigestMethod Algorithm="http://www.w3.org/2000/09/xmldsig#sha1"/>
        <DigestValue>hGA2wDcwqqkzBRPjlo28WuSKtO8=</DigestValue>
      </Reference>
      <Reference URI="/xl/embeddings/Documento_de_Microsoft_Word21.docx?ContentType=application/vnd.openxmlformats-officedocument.wordprocessingml.document">
        <DigestMethod Algorithm="http://www.w3.org/2000/09/xmldsig#sha1"/>
        <DigestValue>BobCFiUtHRPUDlEPH16uwKQgxO0=</DigestValue>
      </Reference>
      <Reference URI="/xl/worksheets/sheet1.xml?ContentType=application/vnd.openxmlformats-officedocument.spreadsheetml.worksheet+xml">
        <DigestMethod Algorithm="http://www.w3.org/2000/09/xmldsig#sha1"/>
        <DigestValue>DdspY2e9kWIosG2q8TUcZ6okPT0=</DigestValue>
      </Reference>
      <Reference URI="/xl/printerSettings/printerSettings16.bin?ContentType=application/vnd.openxmlformats-officedocument.spreadsheetml.printerSettings">
        <DigestMethod Algorithm="http://www.w3.org/2000/09/xmldsig#sha1"/>
        <DigestValue>rATky9zN4vNlk3N4eC8veGqdNL8=</DigestValue>
      </Reference>
      <Reference URI="/xl/embeddings/Documento_de_Microsoft_Word10.docx?ContentType=application/vnd.openxmlformats-officedocument.wordprocessingml.document">
        <DigestMethod Algorithm="http://www.w3.org/2000/09/xmldsig#sha1"/>
        <DigestValue>JN843sCXX6Y2POg2rtOiGJmr7i8=</DigestValue>
      </Reference>
      <Reference URI="/xl/embeddings/Documento_de_Microsoft_Word20.docx?ContentType=application/vnd.openxmlformats-officedocument.wordprocessingml.document">
        <DigestMethod Algorithm="http://www.w3.org/2000/09/xmldsig#sha1"/>
        <DigestValue>mcAC8vROswxjS7/DJIPyWDwVT4Q=</DigestValue>
      </Reference>
      <Reference URI="/xl/drawings/drawing9.xml?ContentType=application/vnd.openxmlformats-officedocument.drawing+xml">
        <DigestMethod Algorithm="http://www.w3.org/2000/09/xmldsig#sha1"/>
        <DigestValue>eVg814g6vXBdtCW1uu2r9kqJ/mI=</DigestValue>
      </Reference>
      <Reference URI="/xl/embeddings/Documento_de_Microsoft_Word19.docx?ContentType=application/vnd.openxmlformats-officedocument.wordprocessingml.document">
        <DigestMethod Algorithm="http://www.w3.org/2000/09/xmldsig#sha1"/>
        <DigestValue>0QGrQUYEbvyNnRIF7KXr1nWXaL4=</DigestValue>
      </Reference>
      <Reference URI="/xl/media/image19.emf?ContentType=image/x-emf">
        <DigestMethod Algorithm="http://www.w3.org/2000/09/xmldsig#sha1"/>
        <DigestValue>KCDQ2otmlXMg85WpmCsabf7xo4w=</DigestValue>
      </Reference>
      <Reference URI="/xl/embeddings/Documento_de_Microsoft_Word15.docx?ContentType=application/vnd.openxmlformats-officedocument.wordprocessingml.document">
        <DigestMethod Algorithm="http://www.w3.org/2000/09/xmldsig#sha1"/>
        <DigestValue>5TDqfNB3tOwWAPGnPMGdh23wDXA=</DigestValue>
      </Reference>
      <Reference URI="/xl/media/image18.emf?ContentType=image/x-emf">
        <DigestMethod Algorithm="http://www.w3.org/2000/09/xmldsig#sha1"/>
        <DigestValue>aUm2v0vliW24/7l1r1xgr2O+fjY=</DigestValue>
      </Reference>
      <Reference URI="/xl/media/image13.emf?ContentType=image/x-emf">
        <DigestMethod Algorithm="http://www.w3.org/2000/09/xmldsig#sha1"/>
        <DigestValue>9Uj75AZgYNy1UgLy48Df5GeZx+0=</DigestValue>
      </Reference>
      <Reference URI="/xl/media/image25.emf?ContentType=image/x-emf">
        <DigestMethod Algorithm="http://www.w3.org/2000/09/xmldsig#sha1"/>
        <DigestValue>5Zh41nsxM7ZWP3Tm348LcjQiLAk=</DigestValue>
      </Reference>
      <Reference URI="/xl/embeddings/Documento_de_Microsoft_Word22.docx?ContentType=application/vnd.openxmlformats-officedocument.wordprocessingml.document">
        <DigestMethod Algorithm="http://www.w3.org/2000/09/xmldsig#sha1"/>
        <DigestValue>1+OxqBIaMJuwAxZtcHFhLRDqlrg=</DigestValue>
      </Reference>
      <Reference URI="/xl/calcChain.xml?ContentType=application/vnd.openxmlformats-officedocument.spreadsheetml.calcChain+xml">
        <DigestMethod Algorithm="http://www.w3.org/2000/09/xmldsig#sha1"/>
        <DigestValue>d6qzNNaEJna/ZFfAa/NwVXOCTbM=</DigestValue>
      </Reference>
      <Reference URI="/xl/media/image33.png?ContentType=image/png">
        <DigestMethod Algorithm="http://www.w3.org/2000/09/xmldsig#sha1"/>
        <DigestValue>q229OzAusg+Yj1O16RAe3v/vUS0=</DigestValue>
      </Reference>
      <Reference URI="/xl/media/image32.jpeg?ContentType=image/jpeg">
        <DigestMethod Algorithm="http://www.w3.org/2000/09/xmldsig#sha1"/>
        <DigestValue>LrYdTPoKmwavtk3eaDaeUrJDkXY=</DigestValue>
      </Reference>
      <Reference URI="/xl/media/image31.png?ContentType=image/png">
        <DigestMethod Algorithm="http://www.w3.org/2000/09/xmldsig#sha1"/>
        <DigestValue>g5HembZkNXHekU0bCW0+2TXgElA=</DigestValue>
      </Reference>
      <Reference URI="/xl/media/image30.png?ContentType=image/png">
        <DigestMethod Algorithm="http://www.w3.org/2000/09/xmldsig#sha1"/>
        <DigestValue>jMfo1cznRVM2mo+Iy6Gfb+x32oA=</DigestValue>
      </Reference>
      <Reference URI="/xl/printerSettings/printerSettings1.bin?ContentType=application/vnd.openxmlformats-officedocument.spreadsheetml.printerSettings">
        <DigestMethod Algorithm="http://www.w3.org/2000/09/xmldsig#sha1"/>
        <DigestValue>IGaSjic0bSa0pcloIs6fgJASQPA=</DigestValue>
      </Reference>
      <Reference URI="/xl/worksheets/sheet4.xml?ContentType=application/vnd.openxmlformats-officedocument.spreadsheetml.worksheet+xml">
        <DigestMethod Algorithm="http://www.w3.org/2000/09/xmldsig#sha1"/>
        <DigestValue>XWphEAoYghPxpUlD+Z6LTRNR2bw=</DigestValue>
      </Reference>
      <Reference URI="/xl/externalLinks/externalLink4.xml?ContentType=application/vnd.openxmlformats-officedocument.spreadsheetml.externalLink+xml">
        <DigestMethod Algorithm="http://www.w3.org/2000/09/xmldsig#sha1"/>
        <DigestValue>Qe0Swzauw4qzJF49qJVslKqCq2I=</DigestValue>
      </Reference>
      <Reference URI="/xl/media/image29.emf?ContentType=image/x-emf">
        <DigestMethod Algorithm="http://www.w3.org/2000/09/xmldsig#sha1"/>
        <DigestValue>QlKy9INS7K/W/HcJv2M+hM+WW/E=</DigestValue>
      </Reference>
      <Reference URI="/xl/embeddings/Documento_de_Microsoft_Word25.docx?ContentType=application/vnd.openxmlformats-officedocument.wordprocessingml.document">
        <DigestMethod Algorithm="http://www.w3.org/2000/09/xmldsig#sha1"/>
        <DigestValue>P2HF9Jvj+qahoyjdNUWM1WfGTgM=</DigestValue>
      </Reference>
      <Reference URI="/xl/media/image28.emf?ContentType=image/x-emf">
        <DigestMethod Algorithm="http://www.w3.org/2000/09/xmldsig#sha1"/>
        <DigestValue>L2/1BxvxF71KE99L9SqDCMArv08=</DigestValue>
      </Reference>
      <Reference URI="/xl/worksheets/sheet2.xml?ContentType=application/vnd.openxmlformats-officedocument.spreadsheetml.worksheet+xml">
        <DigestMethod Algorithm="http://www.w3.org/2000/09/xmldsig#sha1"/>
        <DigestValue>aB3GannoFf6nQiMfcxm9SWPMtpo=</DigestValue>
      </Reference>
      <Reference URI="/xl/printerSettings/printerSettings13.bin?ContentType=application/vnd.openxmlformats-officedocument.spreadsheetml.printerSettings">
        <DigestMethod Algorithm="http://www.w3.org/2000/09/xmldsig#sha1"/>
        <DigestValue>ycRnvIpZYz6dyho9lgecRaeZF0Q=</DigestValue>
      </Reference>
      <Reference URI="/xl/worksheets/sheet3.xml?ContentType=application/vnd.openxmlformats-officedocument.spreadsheetml.worksheet+xml">
        <DigestMethod Algorithm="http://www.w3.org/2000/09/xmldsig#sha1"/>
        <DigestValue>fA/Z7luRrul3lYo89DclebvYCFM=</DigestValue>
      </Reference>
      <Reference URI="/xl/embeddings/Documento_de_Microsoft_Word24.docx?ContentType=application/vnd.openxmlformats-officedocument.wordprocessingml.document">
        <DigestMethod Algorithm="http://www.w3.org/2000/09/xmldsig#sha1"/>
        <DigestValue>F7chn4dq4bv2gf+f7KYpAOnBCnY=</DigestValue>
      </Reference>
      <Reference URI="/xl/media/image27.emf?ContentType=image/x-emf">
        <DigestMethod Algorithm="http://www.w3.org/2000/09/xmldsig#sha1"/>
        <DigestValue>ZGyFxcSqrQI8axDNitYvhU1qwpY=</DigestValue>
      </Reference>
      <Reference URI="/xl/embeddings/Documento_de_Microsoft_Word23.docx?ContentType=application/vnd.openxmlformats-officedocument.wordprocessingml.document">
        <DigestMethod Algorithm="http://www.w3.org/2000/09/xmldsig#sha1"/>
        <DigestValue>oajLXl1hkCj4qh4x2zEODzpfeX4=</DigestValue>
      </Reference>
      <Reference URI="/xl/media/image26.emf?ContentType=image/x-emf">
        <DigestMethod Algorithm="http://www.w3.org/2000/09/xmldsig#sha1"/>
        <DigestValue>aPOaCiCtym/9hxz9g+tOMMVQW3Q=</DigestValue>
      </Reference>
      <Reference URI="/xl/media/image24.emf?ContentType=image/x-emf">
        <DigestMethod Algorithm="http://www.w3.org/2000/09/xmldsig#sha1"/>
        <DigestValue>h8TpBv6wxuE7RQcaxJeevbgsUPA=</DigestValue>
      </Reference>
      <Reference URI="/xl/media/image23.emf?ContentType=image/x-emf">
        <DigestMethod Algorithm="http://www.w3.org/2000/09/xmldsig#sha1"/>
        <DigestValue>aW3fOWPu6AeD+beBddvRim5rXHA=</DigestValue>
      </Reference>
      <Reference URI="/xl/drawings/vmlDrawing4.vml?ContentType=application/vnd.openxmlformats-officedocument.vmlDrawing">
        <DigestMethod Algorithm="http://www.w3.org/2000/09/xmldsig#sha1"/>
        <DigestValue>W07eifrAj/nnJZQmGCI1qCSnopw=</DigestValue>
      </Reference>
      <Reference URI="/xl/media/image22.emf?ContentType=image/x-emf">
        <DigestMethod Algorithm="http://www.w3.org/2000/09/xmldsig#sha1"/>
        <DigestValue>fJ/1IsJCccPx9tuKRrpgrHTeHtw=</DigestValue>
      </Reference>
      <Reference URI="/xl/drawings/vmlDrawing9.vml?ContentType=application/vnd.openxmlformats-officedocument.vmlDrawing">
        <DigestMethod Algorithm="http://www.w3.org/2000/09/xmldsig#sha1"/>
        <DigestValue>4NVRYbenp3s05ZQ3c+ScyW91XS4=</DigestValue>
      </Reference>
      <Reference URI="/xl/printerSettings/printerSettings14.bin?ContentType=application/vnd.openxmlformats-officedocument.spreadsheetml.printerSettings">
        <DigestMethod Algorithm="http://www.w3.org/2000/09/xmldsig#sha1"/>
        <DigestValue>IGaSjic0bSa0pcloIs6fgJASQPA=</DigestValue>
      </Reference>
      <Reference URI="/xl/drawings/vmlDrawing7.vml?ContentType=application/vnd.openxmlformats-officedocument.vmlDrawing">
        <DigestMethod Algorithm="http://www.w3.org/2000/09/xmldsig#sha1"/>
        <DigestValue>CrelSVT8suuuie18wtGc+sqPVrU=</DigestValue>
      </Reference>
      <Reference URI="/xl/printerSettings/printerSettings5.bin?ContentType=application/vnd.openxmlformats-officedocument.spreadsheetml.printerSettings">
        <DigestMethod Algorithm="http://www.w3.org/2000/09/xmldsig#sha1"/>
        <DigestValue>IGaSjic0bSa0pcloIs6fgJASQPA=</DigestValue>
      </Reference>
      <Reference URI="/xl/printerSettings/printerSettings10.bin?ContentType=application/vnd.openxmlformats-officedocument.spreadsheetml.printerSettings">
        <DigestMethod Algorithm="http://www.w3.org/2000/09/xmldsig#sha1"/>
        <DigestValue>IGaSjic0bSa0pcloIs6fgJASQPA=</DigestValue>
      </Reference>
      <Reference URI="/xl/drawings/drawing4.xml?ContentType=application/vnd.openxmlformats-officedocument.drawing+xml">
        <DigestMethod Algorithm="http://www.w3.org/2000/09/xmldsig#sha1"/>
        <DigestValue>t8acY6QypmmSJH/zVMQkcI//L4w=</DigestValue>
      </Reference>
      <Reference URI="/xl/printerSettings/printerSettings3.bin?ContentType=application/vnd.openxmlformats-officedocument.spreadsheetml.printerSettings">
        <DigestMethod Algorithm="http://www.w3.org/2000/09/xmldsig#sha1"/>
        <DigestValue>IGaSjic0bSa0pcloIs6fgJASQPA=</DigestValue>
      </Reference>
      <Reference URI="/xl/externalLinks/externalLink5.xml?ContentType=application/vnd.openxmlformats-officedocument.spreadsheetml.externalLink+xml">
        <DigestMethod Algorithm="http://www.w3.org/2000/09/xmldsig#sha1"/>
        <DigestValue>Qe0Swzauw4qzJF49qJVslKqCq2I=</DigestValue>
      </Reference>
      <Reference URI="/xl/printerSettings/printerSettings15.bin?ContentType=application/vnd.openxmlformats-officedocument.spreadsheetml.printerSettings">
        <DigestMethod Algorithm="http://www.w3.org/2000/09/xmldsig#sha1"/>
        <DigestValue>IGaSjic0bSa0pcloIs6fgJASQPA=</DigestValue>
      </Reference>
      <Reference URI="/xl/drawings/drawing3.xml?ContentType=application/vnd.openxmlformats-officedocument.drawing+xml">
        <DigestMethod Algorithm="http://www.w3.org/2000/09/xmldsig#sha1"/>
        <DigestValue>Qeqz43jzoYG7xIXcLgo/14ZZn8E=</DigestValue>
      </Reference>
      <Reference URI="/xl/printerSettings/printerSettings2.bin?ContentType=application/vnd.openxmlformats-officedocument.spreadsheetml.printerSettings">
        <DigestMethod Algorithm="http://www.w3.org/2000/09/xmldsig#sha1"/>
        <DigestValue>JRZG9rXGVpEEhXejF5JyZpAA9hk=</DigestValue>
      </Reference>
      <Reference URI="/xl/drawings/vmlDrawing5.vml?ContentType=application/vnd.openxmlformats-officedocument.vmlDrawing">
        <DigestMethod Algorithm="http://www.w3.org/2000/09/xmldsig#sha1"/>
        <DigestValue>Eumw+N+mDEMuL51FWmd6rLKLaJo=</DigestValue>
      </Reference>
      <Reference URI="/xl/printerSettings/printerSettings12.bin?ContentType=application/vnd.openxmlformats-officedocument.spreadsheetml.printerSettings">
        <DigestMethod Algorithm="http://www.w3.org/2000/09/xmldsig#sha1"/>
        <DigestValue>IGaSjic0bSa0pcloIs6fgJASQPA=</DigestValue>
      </Reference>
      <Reference URI="/xl/drawings/vmlDrawing6.vml?ContentType=application/vnd.openxmlformats-officedocument.vmlDrawing">
        <DigestMethod Algorithm="http://www.w3.org/2000/09/xmldsig#sha1"/>
        <DigestValue>mDQZNP7RqoEp5vvtV7BJP9FCHsg=</DigestValue>
      </Reference>
      <Reference URI="/xl/drawings/vmlDrawing3.vml?ContentType=application/vnd.openxmlformats-officedocument.vmlDrawing">
        <DigestMethod Algorithm="http://www.w3.org/2000/09/xmldsig#sha1"/>
        <DigestValue>sSlrTGOAmBFxrMlrlDGhExIeepI=</DigestValue>
      </Reference>
      <Reference URI="/xl/drawings/vmlDrawing10.vml?ContentType=application/vnd.openxmlformats-officedocument.vmlDrawing">
        <DigestMethod Algorithm="http://www.w3.org/2000/09/xmldsig#sha1"/>
        <DigestValue>vLLKGDCAl20VhCpplzK7j+YFkdA=</DigestValue>
      </Reference>
      <Reference URI="/xl/printerSettings/printerSettings6.bin?ContentType=application/vnd.openxmlformats-officedocument.spreadsheetml.printerSettings">
        <DigestMethod Algorithm="http://www.w3.org/2000/09/xmldsig#sha1"/>
        <DigestValue>JRZG9rXGVpEEhXejF5JyZpAA9hk=</DigestValue>
      </Reference>
      <Reference URI="/xl/drawings/vmlDrawing8.vml?ContentType=application/vnd.openxmlformats-officedocument.vmlDrawing">
        <DigestMethod Algorithm="http://www.w3.org/2000/09/xmldsig#sha1"/>
        <DigestValue>HnLH1iPsJxE5LUtZfXZCpflSsYg=</DigestValue>
      </Reference>
      <Reference URI="/xl/media/image20.emf?ContentType=image/x-emf">
        <DigestMethod Algorithm="http://www.w3.org/2000/09/xmldsig#sha1"/>
        <DigestValue>iMLzB2mFM2ScVmieVEZv7wKTDrU=</DigestValue>
      </Reference>
      <Reference URI="/xl/embeddings/Documento_de_Microsoft_Word17.docx?ContentType=application/vnd.openxmlformats-officedocument.wordprocessingml.document">
        <DigestMethod Algorithm="http://www.w3.org/2000/09/xmldsig#sha1"/>
        <DigestValue>PmhkMnJzaSvtQR7XwoxUER1SB7g=</DigestValue>
      </Reference>
      <Reference URI="/xl/media/image21.emf?ContentType=image/x-emf">
        <DigestMethod Algorithm="http://www.w3.org/2000/09/xmldsig#sha1"/>
        <DigestValue>0xh4+UBKIITIp3YwM1Wd25CtPQU=</DigestValue>
      </Reference>
      <Reference URI="/xl/embeddings/Documento_de_Microsoft_Word18.docx?ContentType=application/vnd.openxmlformats-officedocument.wordprocessingml.document">
        <DigestMethod Algorithm="http://www.w3.org/2000/09/xmldsig#sha1"/>
        <DigestValue>sQ+G1pqFrc/5nKmom+RTm7Zg4ZE=</DigestValue>
      </Reference>
      <Reference URI="/xl/printerSettings/printerSettings11.bin?ContentType=application/vnd.openxmlformats-officedocument.spreadsheetml.printerSettings">
        <DigestMethod Algorithm="http://www.w3.org/2000/09/xmldsig#sha1"/>
        <DigestValue>IGaSjic0bSa0pcloIs6fgJASQPA=</DigestValue>
      </Reference>
      <Reference URI="/xl/embeddings/Documento_de_Microsoft_Word16.docx?ContentType=application/vnd.openxmlformats-officedocument.wordprocessingml.document">
        <DigestMethod Algorithm="http://www.w3.org/2000/09/xmldsig#sha1"/>
        <DigestValue>mFIFN4blLKscLp+IG59O/dywvrs=</DigestValue>
      </Reference>
      <Reference URI="/xl/drawings/drawing6.xml?ContentType=application/vnd.openxmlformats-officedocument.drawing+xml">
        <DigestMethod Algorithm="http://www.w3.org/2000/09/xmldsig#sha1"/>
        <DigestValue>Mb2QO2hLmYpiUpW6WZm6csEmpv4=</DigestValue>
      </Reference>
      <Reference URI="/xl/drawings/drawing5.xml?ContentType=application/vnd.openxmlformats-officedocument.drawing+xml">
        <DigestMethod Algorithm="http://www.w3.org/2000/09/xmldsig#sha1"/>
        <DigestValue>tYKqlem6LS4rTnjZIQMEtyYBfkA=</DigestValue>
      </Reference>
      <Reference URI="/xl/printerSettings/printerSettings9.bin?ContentType=application/vnd.openxmlformats-officedocument.spreadsheetml.printerSettings">
        <DigestMethod Algorithm="http://www.w3.org/2000/09/xmldsig#sha1"/>
        <DigestValue>IGaSjic0bSa0pcloIs6fgJASQPA=</DigestValue>
      </Reference>
      <Reference URI="/xl/embeddings/Documento_de_Microsoft_Word9.docx?ContentType=application/vnd.openxmlformats-officedocument.wordprocessingml.document">
        <DigestMethod Algorithm="http://www.w3.org/2000/09/xmldsig#sha1"/>
        <DigestValue>2zerV7Y5YVIRtI8hDYDpvHm8nWA=</DigestValue>
      </Reference>
      <Reference URI="/xl/media/image14.emf?ContentType=image/x-emf">
        <DigestMethod Algorithm="http://www.w3.org/2000/09/xmldsig#sha1"/>
        <DigestValue>+tJFaRhDx0Mxbphm8Eo/K9NFKXg=</DigestValue>
      </Reference>
      <Reference URI="/xl/embeddings/Documento_de_Microsoft_Word8.docx?ContentType=application/vnd.openxmlformats-officedocument.wordprocessingml.document">
        <DigestMethod Algorithm="http://www.w3.org/2000/09/xmldsig#sha1"/>
        <DigestValue>fvVNdXm6TVNU2eTeDJn9Ws78x4E=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vmlDrawing2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3czbJryFM5rjYHGhXVnh3p8Q/sg=</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W5dnWso0NjO9r1TQzOC5F4vwEdo=</DigestValue>
      </Reference>
      <Reference URI="/xl/drawings/_rels/vmlDrawing2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bff7gUzwEFSo4SiaYfPSwtG4deg=</DigestValue>
      </Reference>
      <Reference URI="/xl/drawings/_rels/vmlDrawing2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2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zKPF7sztUXhUWcx38ZbftaGCIyI=</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Qr7izkNFYvbdFJxFp2YxAqScPA4=</DigestValue>
      </Reference>
      <Reference URI="/xl/drawings/_rels/vmlDrawing1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1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1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29.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2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2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drawings/_rels/vmlDrawing30.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pXTYpt0oCqewtpSyBxPOmo/LzKM=</DigestValue>
      </Reference>
      <Reference URI="/xl/drawings/_rels/vmlDrawing1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worksheets/_rels/sheet16.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54"/>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mdssi:RelationshipReference SourceId="rId51"/>
          </Transform>
          <Transform Algorithm="http://www.w3.org/TR/2001/REC-xml-c14n-20010315"/>
        </Transforms>
        <DigestMethod Algorithm="http://www.w3.org/2000/09/xmldsig#sha1"/>
        <DigestValue>0ZozKGggeOkBEcQfUBQ+4t1QoFk=</DigestValue>
      </Reference>
      <Reference URI="/xl/drawings/_rels/drawing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CiQZuJd34w1SJKVV5HxiPFu5YV0=</DigestValue>
      </Reference>
      <Reference URI="/xl/drawings/_rels/drawing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W6m470GCqBSYadcF6NoMdtvu2yY=</DigestValue>
      </Reference>
      <Reference URI="/xl/drawings/_rels/vmlDrawing3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bBNqQoKYkLnKUKUTkR5JRKmkBJ0=</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bI9j5+4veAvmzyADVV2xAdZrVD8=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9XkxUw/sdcfGJOWASIBekhlgsOg=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TIUrWWT9u+k0O4WdnaejKej/djs=</DigestValue>
      </Reference>
      <Reference URI="/xl/worksheets/_rels/sheet1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nmZDHno73y0CwQwE95L47lh+MKw=</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HUYEt+JFxO6Nw1L410cjCqECNAU=</DigestValue>
      </Reference>
      <Reference URI="/xl/worksheets/_rels/sheet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DxN9q+SEshM+T/mNWtfZV+oWxUc=</DigestValue>
      </Reference>
      <Reference URI="/xl/worksheets/_rels/sheet1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b1dpPX2vD1YX3ogvUfJap5zehLM=</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9SvzaH72xyIkMGR++0B6O8PL6xo=</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crBpJfdVpA/ylwnpZzH/KJwjzOk=</DigestValue>
      </Reference>
      <Reference URI="/xl/worksheets/_rels/sheet1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vbN2A5GjSPBxYK1bpFXa1FUVrXE=</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rgK/d5OQTU1sQonlNsS4BzubBLk=</DigestValue>
      </Reference>
      <Reference URI="/xl/worksheets/_rels/sheet1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o0ejj+da//BjKBkupTkXnJHDcPs=</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l07UPe0rUqu/+lLiHmVGSy+LAbo=</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moPy1q8UEdDwYWixkAJcXTbBcMQ=</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t/dtinxSIt+1SG44op18Nl3q0q4=</DigestValue>
      </Reference>
      <Reference URI="/xl/drawings/_rels/vmlDrawing31.v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e8gq3T+F2iAtCQDzuN9WTNwuBUY=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l/MGySI2kRkrNlq+qv5eu5uztSg=</DigestValue>
      </Reference>
    </Manifest>
    <SignatureProperties>
      <SignatureProperty Id="idSignatureTime" Target="#idPackageSignature">
        <mdssi:SignatureTime>
          <mdssi:Format>YYYY-MM-DDThh:mm:ssTZD</mdssi:Format>
          <mdssi:Value>2020-06-03T16:39:19Z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REPRESENTANTE LEGAL</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2020-06-03T16:39:19Z</xd:SigningTime>
          <xd:SigningCertificate>
            <xd:Cert>
              <xd:CertDigest>
                <DigestMethod Algorithm="http://www.w3.org/2000/09/xmldsig#sha1"/>
                <DigestValue>MGggONkPzEslyIxIDOIMKjvVKfM=</DigestValue>
              </xd:CertDigest>
              <xd:IssuerSerial>
                <X509IssuerName>SERIALNUMBER=RUC 80080610-7, O=CODE100 S.A., C=PY, CN=CA-CODE100 S.A.</X509IssuerName>
                <X509SerialNumber>2051668595128357817421464897211449114999397307</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4oOKKJ18LvJ/8fXyuCOafu3U6C/rObkCNZcoaJPx948=</DigestValue>
    </Reference>
    <Reference Type="http://www.w3.org/2000/09/xmldsig#Object" URI="#idOfficeObject">
      <DigestMethod Algorithm="http://www.w3.org/2001/04/xmlenc#sha256"/>
      <DigestValue>vT3YpjT9uEQ2o1QSZCkIBg1a8MW5jhIcB0Qn+wx2DW4=</DigestValue>
    </Reference>
    <Reference Type="http://uri.etsi.org/01903#SignedProperties" URI="#idSignedProperties">
      <Transforms>
        <Transform Algorithm="http://www.w3.org/TR/2001/REC-xml-c14n-20010315"/>
      </Transforms>
      <DigestMethod Algorithm="http://www.w3.org/2001/04/xmlenc#sha256"/>
      <DigestValue>vKxWU5cV8TlAy0mdnA2h23AtOjln6AcNyx+0Hvrlcp4=</DigestValue>
    </Reference>
  </SignedInfo>
  <SignatureValue>KpqvIOa1rPXNEE7+S1RJKlIZkP+eyRun8BcysDVuGEAbNZw0Kk/IBFS1Fnqm5wf74HmtR+RLyJ4T
dd1/A8oUinQnme3V7DWQzIT8mh9XqUFraO+KBojaIQYlqd9TZwuvUGYR9HTYCPw+9PapzJFydm2G
IxVVORBI6fWTt2dkZd1vSRTn9FTpiqLTxGtNI07SEleB6IO0duiJqMu2LZlIuxYp6hBnL+ZagyKV
HpRnG+dezFWBLefQwdHRxfrwYL2HKf+CxVBdSeCLyQIj43pWmWtUZgoEZs7K3siMRNFafiG+yCnl
5+b7kIpY4cV3MHEj0PLvq9XHGS0lieKsDerEIQ==</SignatureValue>
  <KeyInfo>
    <X509Data>
      <X509Certificate>MIIICTCCBfGgAwIBAgITXAAAG7gTLs/Ta6fKIQAAAAAbuDANBgkqhkiG9w0BAQsFADBXMRcwFQYDVQQFEw5SVUMgODAwODA2MTAtNzEVMBMGA1UEChMMQ09ERTEwMCBTLkEuMQswCQYDVQQGEwJQWTEYMBYGA1UEAxMPQ0EtQ09ERTEwMCBTLkEuMB4XDTE5MTAyNTE5MTEzNVoXDTIxMTAyNTE5MTEzNVowgaExIzAhBgNVBAMTGkZBVElNQSBNQVJJQSBDT0RBUyBMSUJBUkRJMRcwFQYDVQQKEw5QRVJTT05BIEZJU0lDQTELMAkGA1UEBhMCUFkxFTATBgNVBCoTDEZBVElNQSBNQVJJQTEWMBQGA1UEBBMNQ09EQVMgTElCQVJESTESMBAGA1UEBRMJQ0kxMDY5Mzc0MREwDwYDVQQLEwhGSVJNQSBGMjCCASIwDQYJKoZIhvcNAQEBBQADggEPADCCAQoCggEBANPxpghfP5KtbndXVK6nxa73VgwWrzpb8IbMNTCWh0KG0YGNp7wVKhKK5VXeUe/R2106zhh5jOk/e7YN2y+S3H26V7//YanGWSjcaePzS/AkhzfymwiGwR0rAe4hvKkTN98mNORqwlzkPFM3G/jV5sUTR7y6QHr6fARMpB+uin1yahYzwV7gJRCVNhW2vzjns0E8YQUT8vb6PiptA1gCWSitHeralxS0fJOwBuHP8zrJzQUHg0oBtm2WOXg6TmbpMLSVCBUKHYMX98njgqFB7iuFZ6SUPo5qvCgvAkStEiGtgxLPTn94mqWyzoMi4sctAs1eFFUu+jGVJbqN9x94GBMCAwEAAaOCA4EwggN9MA4GA1UdDwEB/wQEAwIF4DAMBgNVHRMBAf8EAjAAMCAGA1UdJQEB/wQWMBQGCCsGAQUFBwMCBggrBgEFBQcDBDAdBgNVHQ4EFgQU2yzle3Ih2moQnJUJupldJ2I94zw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kFUSU1BQ09EQVNASE9UTUFJTC5DT00wDQYJKoZIhvcNAQELBQADggIBAFvT+iVjEasZiFcmsKnQslN0IHmwMzve/Q7wiRk4Kimc/prDqLC1KtiF6OfXgo0L/tzqiH35Oak/DUYkF8mvymoCVH2dWuMEzW2HqY9ydPXD4WEXITf48Ku7sVJyrUj4FCH+ZmNMO7wpOGFRBGZBaIB8VjeJjyzRSmYcvM+IQyzsYeeCb2j5ll2KZOaNy6GIzfF22OJUXd5blrYRndSTxKfdCz9jEeFhL+FEKSxKCdmw36NvmO0KdkYnzZYtl/RrkPI2YHa+279BuioNoRdJqKzU41edgCM7IM2S3U5mvBmIShD1T46hcbWo6cX9VXu04x7cxaf4DodNQi7k29oQa0+mHqbW7KvhGYQYs6hoDsCqTSHdSVgmKf7YsBc5v39VUQI3+knun+2qFrXUwekaQ8d3Qn8w3pPnsjPSEb9hI2DiThHvVRK8UKjA3SSD2FOSJFrskjtAqiimO0IXrExxIgDEWPgmnSR2jDhb4PqNeAaCyZBTpIj6D4mbKXRqJj1jvRc4UxqgVYzCY66YECST+t8GsQGO7F9bB7aDBPGWCy3q4kyaxNwwMlP7ERhZZ2xsY9dZBcnHbpZIcTqrOqrzPF0ZaPMPl0OYCWe+ZicEa0f7trQwEHHtudfUkP68nfpuQG3cTAG8G5ZN7TjUvFbmFtbLl4reu7D7vi3vOI1fDv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xkbCKtgq3M2kOrViP6joeGqWLGbjhVhoqUTcnjsZAkc=</DigestValue>
      </Reference>
      <Reference URI="/xl/calcChain.xml?ContentType=application/vnd.openxmlformats-officedocument.spreadsheetml.calcChain+xml">
        <DigestMethod Algorithm="http://www.w3.org/2001/04/xmlenc#sha256"/>
        <DigestValue>YI6ty6H6Dxli0Vv6rOB+g9NcWB9KppoyrO602ZumoDo=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g2tfW8esy+rdb5EzRqr20lkIAAsgs3379kKalnj11Zc=</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t2vkCRmwdmS60/OdtotUBWKmdRMSAuJOZJfjnSCfbJk=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qf7k0EiLBcK8ArWg8grJzJhhCGcNIs27g3t5lb5Y1v0=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AbAqHmUe7PeVq709WxDC/TzlBcMjAuC/be3iE9UAmQ4=</DigestValue>
      </Reference>
      <Reference URI="/xl/drawings/drawing10.xml?ContentType=application/vnd.openxmlformats-officedocument.drawing+xml">
        <DigestMethod Algorithm="http://www.w3.org/2001/04/xmlenc#sha256"/>
        <DigestValue>dvhPz8dZg8mVKtxy3U350vemwKEoiVYHdfWI3QqAhaI=</DigestValue>
      </Reference>
      <Reference URI="/xl/drawings/drawing11.xml?ContentType=application/vnd.openxmlformats-officedocument.drawing+xml">
        <DigestMethod Algorithm="http://www.w3.org/2001/04/xmlenc#sha256"/>
        <DigestValue>z/+Z/lby3V0zXXX062qKXsMGw2uxDvaE5iBUbuPXmkw=</DigestValue>
      </Reference>
      <Reference URI="/xl/drawings/drawing12.xml?ContentType=application/vnd.openxmlformats-officedocument.drawing+xml">
        <DigestMethod Algorithm="http://www.w3.org/2001/04/xmlenc#sha256"/>
        <DigestValue>r0TVPS94Ri+GD7BtRVWLwHTRLw5MYLcXDqYU/f7p2gs=</DigestValue>
      </Reference>
      <Reference URI="/xl/drawings/drawing13.xml?ContentType=application/vnd.openxmlformats-officedocument.drawing+xml">
        <DigestMethod Algorithm="http://www.w3.org/2001/04/xmlenc#sha256"/>
        <DigestValue>LMOAD8NycWb2MWINJA1YqvRjMegSIlFNpY9I1XkaMBk=</DigestValue>
      </Reference>
      <Reference URI="/xl/drawings/drawing14.xml?ContentType=application/vnd.openxmlformats-officedocument.drawing+xml">
        <DigestMethod Algorithm="http://www.w3.org/2001/04/xmlenc#sha256"/>
        <DigestValue>TF7JtIVBtZZ8Arq3RhVG1shl164v+KIFyUamy7hXdhM=</DigestValue>
      </Reference>
      <Reference URI="/xl/drawings/drawing15.xml?ContentType=application/vnd.openxmlformats-officedocument.drawing+xml">
        <DigestMethod Algorithm="http://www.w3.org/2001/04/xmlenc#sha256"/>
        <DigestValue>Jcz60EADToHBAgkjsyjoS5VnMg/0H9x9AqbBYoSyejo=</DigestValue>
      </Reference>
      <Reference URI="/xl/drawings/drawing16.xml?ContentType=application/vnd.openxmlformats-officedocument.drawing+xml">
        <DigestMethod Algorithm="http://www.w3.org/2001/04/xmlenc#sha256"/>
        <DigestValue>oTOJSbyDOHv85jvHw+4y/G8d6xjKtUvcbhWMh4SmgyE=</DigestValue>
      </Reference>
      <Reference URI="/xl/drawings/drawing2.xml?ContentType=application/vnd.openxmlformats-officedocument.drawing+xml">
        <DigestMethod Algorithm="http://www.w3.org/2001/04/xmlenc#sha256"/>
        <DigestValue>i7/OzVcvwXOiGjM/7s/5OKsiVIkibOrwYkfqigWjUMg=</DigestValue>
      </Reference>
      <Reference URI="/xl/drawings/drawing3.xml?ContentType=application/vnd.openxmlformats-officedocument.drawing+xml">
        <DigestMethod Algorithm="http://www.w3.org/2001/04/xmlenc#sha256"/>
        <DigestValue>gYsCNkqeGfjEaClZH08oxEDtYFav7JUQK85Ihu4gfaE=</DigestValue>
      </Reference>
      <Reference URI="/xl/drawings/drawing4.xml?ContentType=application/vnd.openxmlformats-officedocument.drawing+xml">
        <DigestMethod Algorithm="http://www.w3.org/2001/04/xmlenc#sha256"/>
        <DigestValue>GmIB8DrgugTMYWpkbDKOq6GzjhI0ysqvkuG8zD4yRuM=</DigestValue>
      </Reference>
      <Reference URI="/xl/drawings/drawing5.xml?ContentType=application/vnd.openxmlformats-officedocument.drawing+xml">
        <DigestMethod Algorithm="http://www.w3.org/2001/04/xmlenc#sha256"/>
        <DigestValue>aVHHgJnlI144LLDphxG5KoPwCGaYlc/Bod9oaokwhqA=</DigestValue>
      </Reference>
      <Reference URI="/xl/drawings/drawing6.xml?ContentType=application/vnd.openxmlformats-officedocument.drawing+xml">
        <DigestMethod Algorithm="http://www.w3.org/2001/04/xmlenc#sha256"/>
        <DigestValue>ycMyPaHq7hgzjBOGlvb6jqJb7Ag0e8z4XfKgcTpVScw=</DigestValue>
      </Reference>
      <Reference URI="/xl/drawings/drawing7.xml?ContentType=application/vnd.openxmlformats-officedocument.drawing+xml">
        <DigestMethod Algorithm="http://www.w3.org/2001/04/xmlenc#sha256"/>
        <DigestValue>27Y9ZY9va+eHbjdGQ40H++9kVdIZD5IQRkFP5SjfGK0=</DigestValue>
      </Reference>
      <Reference URI="/xl/drawings/drawing8.xml?ContentType=application/vnd.openxmlformats-officedocument.drawing+xml">
        <DigestMethod Algorithm="http://www.w3.org/2001/04/xmlenc#sha256"/>
        <DigestValue>TLYi2yRsjx23NfpvOjfgDpFqwN/IsS7aN+UapUfcOjk=</DigestValue>
      </Reference>
      <Reference URI="/xl/drawings/drawing9.xml?ContentType=application/vnd.openxmlformats-officedocument.drawing+xml">
        <DigestMethod Algorithm="http://www.w3.org/2001/04/xmlenc#sha256"/>
        <DigestValue>5P/F8TK0EevTMtr/8TBchzVAWKWoTzAnsH/sob6emo8=</DigestValue>
      </Reference>
      <Reference URI="/xl/drawings/vmlDrawing1.vml?ContentType=application/vnd.openxmlformats-officedocument.vmlDrawing">
        <DigestMethod Algorithm="http://www.w3.org/2001/04/xmlenc#sha256"/>
        <DigestValue>UIeK5JdhshkY2Zfll6l6SIp47fqkT11xBeE80Dk51M4=</DigestValue>
      </Reference>
      <Reference URI="/xl/drawings/vmlDrawing10.vml?ContentType=application/vnd.openxmlformats-officedocument.vmlDrawing">
        <DigestMethod Algorithm="http://www.w3.org/2001/04/xmlenc#sha256"/>
        <DigestValue>YlVdC1EkSzyPfbtRW6A1cfd+FrScG5tl31zhm1dlr3M=</DigestValue>
      </Reference>
      <Reference URI="/xl/drawings/vmlDrawing11.vml?ContentType=application/vnd.openxmlformats-officedocument.vmlDrawing">
        <DigestMethod Algorithm="http://www.w3.org/2001/04/xmlenc#sha256"/>
        <DigestValue>DuuUvaFCF4mWENm9TBckvEeu8Oi5B0lxwTGUtv+eJiY=</DigestValue>
      </Reference>
      <Reference URI="/xl/drawings/vmlDrawing12.vml?ContentType=application/vnd.openxmlformats-officedocument.vmlDrawing">
        <DigestMethod Algorithm="http://www.w3.org/2001/04/xmlenc#sha256"/>
        <DigestValue>s19iAkGI6gF1Vo0FYtTpzPZJxGaLeorGdLtzZb1xuPk=</DigestValue>
      </Reference>
      <Reference URI="/xl/drawings/vmlDrawing13.vml?ContentType=application/vnd.openxmlformats-officedocument.vmlDrawing">
        <DigestMethod Algorithm="http://www.w3.org/2001/04/xmlenc#sha256"/>
        <DigestValue>pDs5xP2aeR8O44LnLSg9SHg/eJUrB5l5X6XBmw/3vDk=</DigestValue>
      </Reference>
      <Reference URI="/xl/drawings/vmlDrawing14.vml?ContentType=application/vnd.openxmlformats-officedocument.vmlDrawing">
        <DigestMethod Algorithm="http://www.w3.org/2001/04/xmlenc#sha256"/>
        <DigestValue>MB07gBJ0RmIFXTddqHclp7bGdUqCUwDP1gGzwzBnjX8=</DigestValue>
      </Reference>
      <Reference URI="/xl/drawings/vmlDrawing15.vml?ContentType=application/vnd.openxmlformats-officedocument.vmlDrawing">
        <DigestMethod Algorithm="http://www.w3.org/2001/04/xmlenc#sha256"/>
        <DigestValue>GYLQU15N3miY4ZI29eMTumDDu2/XVVtUCMtLl2iJIp8=</DigestValue>
      </Reference>
      <Reference URI="/xl/drawings/vmlDrawing16.vml?ContentType=application/vnd.openxmlformats-officedocument.vmlDrawing">
        <DigestMethod Algorithm="http://www.w3.org/2001/04/xmlenc#sha256"/>
        <DigestValue>UNAUOqOQO5Niglp+OwHqFQ7SFRs4E9CxRV1nFWpuep0=</DigestValue>
      </Reference>
      <Reference URI="/xl/drawings/vmlDrawing17.vml?ContentType=application/vnd.openxmlformats-officedocument.vmlDrawing">
        <DigestMethod Algorithm="http://www.w3.org/2001/04/xmlenc#sha256"/>
        <DigestValue>1gguNHdPGaXGtDGOHbDUpUIfFYeCQwwXktuxh3ohG/s=</DigestValue>
      </Reference>
      <Reference URI="/xl/drawings/vmlDrawing18.vml?ContentType=application/vnd.openxmlformats-officedocument.vmlDrawing">
        <DigestMethod Algorithm="http://www.w3.org/2001/04/xmlenc#sha256"/>
        <DigestValue>KWMyEsfA48VQGBNWUpvvO3n3Dq4G/iX9V4e0wBN7oe0=</DigestValue>
      </Reference>
      <Reference URI="/xl/drawings/vmlDrawing19.vml?ContentType=application/vnd.openxmlformats-officedocument.vmlDrawing">
        <DigestMethod Algorithm="http://www.w3.org/2001/04/xmlenc#sha256"/>
        <DigestValue>DRR9+P1q48kYhv/PQ4Hn3uCzokMML7PF5P6RqVORJCU=</DigestValue>
      </Reference>
      <Reference URI="/xl/drawings/vmlDrawing2.vml?ContentType=application/vnd.openxmlformats-officedocument.vmlDrawing">
        <DigestMethod Algorithm="http://www.w3.org/2001/04/xmlenc#sha256"/>
        <DigestValue>1tHonnP/ZHF0GVRaltvJ6sVgqNF+KYwkUMxaqn81Dww=</DigestValue>
      </Reference>
      <Reference URI="/xl/drawings/vmlDrawing20.vml?ContentType=application/vnd.openxmlformats-officedocument.vmlDrawing">
        <DigestMethod Algorithm="http://www.w3.org/2001/04/xmlenc#sha256"/>
        <DigestValue>mvP29/3/DndqUMbHgrkyr6P5y8haMq5/nXWIwoRsimc=</DigestValue>
      </Reference>
      <Reference URI="/xl/drawings/vmlDrawing21.vml?ContentType=application/vnd.openxmlformats-officedocument.vmlDrawing">
        <DigestMethod Algorithm="http://www.w3.org/2001/04/xmlenc#sha256"/>
        <DigestValue>EQNRyG0aq97gLs5Lzu7kW36tJTWr0fW4/gsjDvd76Y4=</DigestValue>
      </Reference>
      <Reference URI="/xl/drawings/vmlDrawing22.vml?ContentType=application/vnd.openxmlformats-officedocument.vmlDrawing">
        <DigestMethod Algorithm="http://www.w3.org/2001/04/xmlenc#sha256"/>
        <DigestValue>BzmvB+XKcfW4XKyDlKhNfBQOzZvZwREF/V9h4kn9hRM=</DigestValue>
      </Reference>
      <Reference URI="/xl/drawings/vmlDrawing23.vml?ContentType=application/vnd.openxmlformats-officedocument.vmlDrawing">
        <DigestMethod Algorithm="http://www.w3.org/2001/04/xmlenc#sha256"/>
        <DigestValue>095flDm/hoZ8B4xuQkveQZ9tO3WDR/RgvW1J7Iy1lkQ=</DigestValue>
      </Reference>
      <Reference URI="/xl/drawings/vmlDrawing24.vml?ContentType=application/vnd.openxmlformats-officedocument.vmlDrawing">
        <DigestMethod Algorithm="http://www.w3.org/2001/04/xmlenc#sha256"/>
        <DigestValue>3X2n5K0V7kQt7vQvfAw/521ibrJjv8Cr89PtJ15KECQ=</DigestValue>
      </Reference>
      <Reference URI="/xl/drawings/vmlDrawing25.vml?ContentType=application/vnd.openxmlformats-officedocument.vmlDrawing">
        <DigestMethod Algorithm="http://www.w3.org/2001/04/xmlenc#sha256"/>
        <DigestValue>ZrkuLAVITkerrTXT7BkLd+yU3KJnBF9DL21rIaWzuIQ=</DigestValue>
      </Reference>
      <Reference URI="/xl/drawings/vmlDrawing26.vml?ContentType=application/vnd.openxmlformats-officedocument.vmlDrawing">
        <DigestMethod Algorithm="http://www.w3.org/2001/04/xmlenc#sha256"/>
        <DigestValue>EG8//R10Oy4Vjywg1kWoTMQ59xvQ+g3GcQt8lTvLWkM=</DigestValue>
      </Reference>
      <Reference URI="/xl/drawings/vmlDrawing27.vml?ContentType=application/vnd.openxmlformats-officedocument.vmlDrawing">
        <DigestMethod Algorithm="http://www.w3.org/2001/04/xmlenc#sha256"/>
        <DigestValue>erKd1EUaqDS5x+5o2PpbaQf0/4GfHVDgUg05BtprjhI=</DigestValue>
      </Reference>
      <Reference URI="/xl/drawings/vmlDrawing28.vml?ContentType=application/vnd.openxmlformats-officedocument.vmlDrawing">
        <DigestMethod Algorithm="http://www.w3.org/2001/04/xmlenc#sha256"/>
        <DigestValue>1TYTM5WvWjYDAlB9qX13gJ+DHKw2RCn9HJDf0R4SI18=</DigestValue>
      </Reference>
      <Reference URI="/xl/drawings/vmlDrawing29.vml?ContentType=application/vnd.openxmlformats-officedocument.vmlDrawing">
        <DigestMethod Algorithm="http://www.w3.org/2001/04/xmlenc#sha256"/>
        <DigestValue>BAde5jpVQiq2Lc9t1r4uazE2cXuGnoZqpCOvcGCo/Kw=</DigestValue>
      </Reference>
      <Reference URI="/xl/drawings/vmlDrawing3.vml?ContentType=application/vnd.openxmlformats-officedocument.vmlDrawing">
        <DigestMethod Algorithm="http://www.w3.org/2001/04/xmlenc#sha256"/>
        <DigestValue>+2uSUe08RaEdXc9BN3Rrxkl7/ybo1HeIH6jctvu5pT0=</DigestValue>
      </Reference>
      <Reference URI="/xl/drawings/vmlDrawing30.vml?ContentType=application/vnd.openxmlformats-officedocument.vmlDrawing">
        <DigestMethod Algorithm="http://www.w3.org/2001/04/xmlenc#sha256"/>
        <DigestValue>mW1QDLnjVbuQ4hunaj5GWppSfTBIVjHDRjQ3rhoX0kI=</DigestValue>
      </Reference>
      <Reference URI="/xl/drawings/vmlDrawing31.vml?ContentType=application/vnd.openxmlformats-officedocument.vmlDrawing">
        <DigestMethod Algorithm="http://www.w3.org/2001/04/xmlenc#sha256"/>
        <DigestValue>dOeDsj+HdvzkDNzaGHbYEsJLBIdXA1X7A99EGw3Xvf8=</DigestValue>
      </Reference>
      <Reference URI="/xl/drawings/vmlDrawing32.vml?ContentType=application/vnd.openxmlformats-officedocument.vmlDrawing">
        <DigestMethod Algorithm="http://www.w3.org/2001/04/xmlenc#sha256"/>
        <DigestValue>ozgOuMPrB7wekamaV1Eu6wHWyq0TR5Vfu+f90OSXRXg=</DigestValue>
      </Reference>
      <Reference URI="/xl/drawings/vmlDrawing4.vml?ContentType=application/vnd.openxmlformats-officedocument.vmlDrawing">
        <DigestMethod Algorithm="http://www.w3.org/2001/04/xmlenc#sha256"/>
        <DigestValue>RWaAYu/a10Mayuxw0IsPqn114G6nZqyNDM4Vvcv+kJg=</DigestValue>
      </Reference>
      <Reference URI="/xl/drawings/vmlDrawing5.vml?ContentType=application/vnd.openxmlformats-officedocument.vmlDrawing">
        <DigestMethod Algorithm="http://www.w3.org/2001/04/xmlenc#sha256"/>
        <DigestValue>PmOsqW4//zSLq17OgG4vJo9B0ISdFdw3/H76UA7zCIA=</DigestValue>
      </Reference>
      <Reference URI="/xl/drawings/vmlDrawing6.vml?ContentType=application/vnd.openxmlformats-officedocument.vmlDrawing">
        <DigestMethod Algorithm="http://www.w3.org/2001/04/xmlenc#sha256"/>
        <DigestValue>TikpSiH2f7KUmur2/gIRob7eoVK0Je2jKL2SyMSmmAk=</DigestValue>
      </Reference>
      <Reference URI="/xl/drawings/vmlDrawing7.vml?ContentType=application/vnd.openxmlformats-officedocument.vmlDrawing">
        <DigestMethod Algorithm="http://www.w3.org/2001/04/xmlenc#sha256"/>
        <DigestValue>Kkrm989nF1R8puV5DnTJ43vRePavzmyKByknpnuIg2o=</DigestValue>
      </Reference>
      <Reference URI="/xl/drawings/vmlDrawing8.vml?ContentType=application/vnd.openxmlformats-officedocument.vmlDrawing">
        <DigestMethod Algorithm="http://www.w3.org/2001/04/xmlenc#sha256"/>
        <DigestValue>qOE9JSm55NPXKGcHMTws+kWpWGkO0ahWYOmcYYWT9jE=</DigestValue>
      </Reference>
      <Reference URI="/xl/drawings/vmlDrawing9.vml?ContentType=application/vnd.openxmlformats-officedocument.vmlDrawing">
        <DigestMethod Algorithm="http://www.w3.org/2001/04/xmlenc#sha256"/>
        <DigestValue>0sfxOSfeT4KpSPntJBtzPPN9A3MaH378lD+fSW+ykPA=</DigestValue>
      </Reference>
      <Reference URI="/xl/embeddings/Documento_de_Microsoft_Word1.docx?ContentType=application/vnd.openxmlformats-officedocument.wordprocessingml.document">
        <DigestMethod Algorithm="http://www.w3.org/2001/04/xmlenc#sha256"/>
        <DigestValue>D6qWxPpGbXMZT17VnlbGewj7g0AUiESdOdSZ8+Qqmo4=</DigestValue>
      </Reference>
      <Reference URI="/xl/embeddings/Documento_de_Microsoft_Word10.docx?ContentType=application/vnd.openxmlformats-officedocument.wordprocessingml.document">
        <DigestMethod Algorithm="http://www.w3.org/2001/04/xmlenc#sha256"/>
        <DigestValue>rcupIIY8mEU+Pq2g1UGn1LOC9m31pWSpv57s0Z5sHxo=</DigestValue>
      </Reference>
      <Reference URI="/xl/embeddings/Documento_de_Microsoft_Word11.docx?ContentType=application/vnd.openxmlformats-officedocument.wordprocessingml.document">
        <DigestMethod Algorithm="http://www.w3.org/2001/04/xmlenc#sha256"/>
        <DigestValue>vaibDT/WYc4SoYmOPMdvEDqL2HgVWUY5yFJU6tDKmUs=</DigestValue>
      </Reference>
      <Reference URI="/xl/embeddings/Documento_de_Microsoft_Word12.docx?ContentType=application/vnd.openxmlformats-officedocument.wordprocessingml.document">
        <DigestMethod Algorithm="http://www.w3.org/2001/04/xmlenc#sha256"/>
        <DigestValue>/V1Z0h+KXfOjJ9yI4r0xYycazBMPRyiHIJhmy0Y1sjY=</DigestValue>
      </Reference>
      <Reference URI="/xl/embeddings/Documento_de_Microsoft_Word13.docx?ContentType=application/vnd.openxmlformats-officedocument.wordprocessingml.document">
        <DigestMethod Algorithm="http://www.w3.org/2001/04/xmlenc#sha256"/>
        <DigestValue>FSR2tM3vw81opk6zTErWSOY9IlFm7jN7Ntjh4K3M2i0=</DigestValue>
      </Reference>
      <Reference URI="/xl/embeddings/Documento_de_Microsoft_Word14.docx?ContentType=application/vnd.openxmlformats-officedocument.wordprocessingml.document">
        <DigestMethod Algorithm="http://www.w3.org/2001/04/xmlenc#sha256"/>
        <DigestValue>GB1mv2SHdRivfjBue61qtAWYnzgapTEoi+H90WINk6o=</DigestValue>
      </Reference>
      <Reference URI="/xl/embeddings/Documento_de_Microsoft_Word15.docx?ContentType=application/vnd.openxmlformats-officedocument.wordprocessingml.document">
        <DigestMethod Algorithm="http://www.w3.org/2001/04/xmlenc#sha256"/>
        <DigestValue>EpXWylAXdWlr7wewUF5OcqTt6cnOcS6DioT644s8VRU=</DigestValue>
      </Reference>
      <Reference URI="/xl/embeddings/Documento_de_Microsoft_Word16.docx?ContentType=application/vnd.openxmlformats-officedocument.wordprocessingml.document">
        <DigestMethod Algorithm="http://www.w3.org/2001/04/xmlenc#sha256"/>
        <DigestValue>wapD8I7WVOKYO5qbRKEhg7aUBWd7Q20i066Ngz4aST0=</DigestValue>
      </Reference>
      <Reference URI="/xl/embeddings/Documento_de_Microsoft_Word17.docx?ContentType=application/vnd.openxmlformats-officedocument.wordprocessingml.document">
        <DigestMethod Algorithm="http://www.w3.org/2001/04/xmlenc#sha256"/>
        <DigestValue>AfeMJflbauaNNJQSl61S4I1+84UDxZjLp4ttb2OWgUw=</DigestValue>
      </Reference>
      <Reference URI="/xl/embeddings/Documento_de_Microsoft_Word18.docx?ContentType=application/vnd.openxmlformats-officedocument.wordprocessingml.document">
        <DigestMethod Algorithm="http://www.w3.org/2001/04/xmlenc#sha256"/>
        <DigestValue>FvIwiltoZINYZlcfd3R5WMV/ouBGn31jUjCAufIDEK0=</DigestValue>
      </Reference>
      <Reference URI="/xl/embeddings/Documento_de_Microsoft_Word19.docx?ContentType=application/vnd.openxmlformats-officedocument.wordprocessingml.document">
        <DigestMethod Algorithm="http://www.w3.org/2001/04/xmlenc#sha256"/>
        <DigestValue>AvNBS6EqGzgBp31RT6kljqE/BgeueZJp9zRved+/SVw=</DigestValue>
      </Reference>
      <Reference URI="/xl/embeddings/Documento_de_Microsoft_Word2.docx?ContentType=application/vnd.openxmlformats-officedocument.wordprocessingml.document">
        <DigestMethod Algorithm="http://www.w3.org/2001/04/xmlenc#sha256"/>
        <DigestValue>1dn9yDe/jDqK6A11bOqIOrpwytvenhEGdVFksXu8eIw=</DigestValue>
      </Reference>
      <Reference URI="/xl/embeddings/Documento_de_Microsoft_Word20.docx?ContentType=application/vnd.openxmlformats-officedocument.wordprocessingml.document">
        <DigestMethod Algorithm="http://www.w3.org/2001/04/xmlenc#sha256"/>
        <DigestValue>QQfgd+C+0FQdyYeqABRoVGxa0+jEg55g+cpxKSDGbNU=</DigestValue>
      </Reference>
      <Reference URI="/xl/embeddings/Documento_de_Microsoft_Word21.docx?ContentType=application/vnd.openxmlformats-officedocument.wordprocessingml.document">
        <DigestMethod Algorithm="http://www.w3.org/2001/04/xmlenc#sha256"/>
        <DigestValue>wl40KFvD5MVCH2CPv6/k4+EX6/iDPUQukO1HvOoy95M=</DigestValue>
      </Reference>
      <Reference URI="/xl/embeddings/Documento_de_Microsoft_Word22.docx?ContentType=application/vnd.openxmlformats-officedocument.wordprocessingml.document">
        <DigestMethod Algorithm="http://www.w3.org/2001/04/xmlenc#sha256"/>
        <DigestValue>bwmSltqEP4QPnvPtzA5pIfhzb0D8VX3IBjx3dGa4WJk=</DigestValue>
      </Reference>
      <Reference URI="/xl/embeddings/Documento_de_Microsoft_Word23.docx?ContentType=application/vnd.openxmlformats-officedocument.wordprocessingml.document">
        <DigestMethod Algorithm="http://www.w3.org/2001/04/xmlenc#sha256"/>
        <DigestValue>tIf8LESw/qPCv6Q4o74hiPRmEsEkai4uomgdHT+aUPQ=</DigestValue>
      </Reference>
      <Reference URI="/xl/embeddings/Documento_de_Microsoft_Word24.docx?ContentType=application/vnd.openxmlformats-officedocument.wordprocessingml.document">
        <DigestMethod Algorithm="http://www.w3.org/2001/04/xmlenc#sha256"/>
        <DigestValue>IPFb/AgL3jmkLSlgSpqz0qS6KTWGsJfD2hrNvFrarSs=</DigestValue>
      </Reference>
      <Reference URI="/xl/embeddings/Documento_de_Microsoft_Word25.docx?ContentType=application/vnd.openxmlformats-officedocument.wordprocessingml.document">
        <DigestMethod Algorithm="http://www.w3.org/2001/04/xmlenc#sha256"/>
        <DigestValue>ZA7fOjIEHMGbFLZ+63pCdlcO2x+2dPNcU8o9t45jNC0=</DigestValue>
      </Reference>
      <Reference URI="/xl/embeddings/Documento_de_Microsoft_Word3.docx?ContentType=application/vnd.openxmlformats-officedocument.wordprocessingml.document">
        <DigestMethod Algorithm="http://www.w3.org/2001/04/xmlenc#sha256"/>
        <DigestValue>dX/Ro/YxVJUyHbsCswqxrZY6YobC18EbMx/Lec0J/uM=</DigestValue>
      </Reference>
      <Reference URI="/xl/embeddings/Documento_de_Microsoft_Word4.docx?ContentType=application/vnd.openxmlformats-officedocument.wordprocessingml.document">
        <DigestMethod Algorithm="http://www.w3.org/2001/04/xmlenc#sha256"/>
        <DigestValue>RurvUpY22oxX4FXRcohi0lZRsU/+1GOzyyUTDfVeBLo=</DigestValue>
      </Reference>
      <Reference URI="/xl/embeddings/Documento_de_Microsoft_Word5.docx?ContentType=application/vnd.openxmlformats-officedocument.wordprocessingml.document">
        <DigestMethod Algorithm="http://www.w3.org/2001/04/xmlenc#sha256"/>
        <DigestValue>Jyu0S2xVJV+mMkyRwYn6QhPEcRnzs7JZCDByAaMUkpc=</DigestValue>
      </Reference>
      <Reference URI="/xl/embeddings/Documento_de_Microsoft_Word6.docx?ContentType=application/vnd.openxmlformats-officedocument.wordprocessingml.document">
        <DigestMethod Algorithm="http://www.w3.org/2001/04/xmlenc#sha256"/>
        <DigestValue>wznkeH/6BOvpNjgNUXvYU3TVn9JHPRPxTpTyLNTaC3Y=</DigestValue>
      </Reference>
      <Reference URI="/xl/embeddings/Documento_de_Microsoft_Word7.docx?ContentType=application/vnd.openxmlformats-officedocument.wordprocessingml.document">
        <DigestMethod Algorithm="http://www.w3.org/2001/04/xmlenc#sha256"/>
        <DigestValue>UFtz4tcbUadUesmT8Bpwf6EvSIE81eoMikW6A+vA6N8=</DigestValue>
      </Reference>
      <Reference URI="/xl/embeddings/Documento_de_Microsoft_Word8.docx?ContentType=application/vnd.openxmlformats-officedocument.wordprocessingml.document">
        <DigestMethod Algorithm="http://www.w3.org/2001/04/xmlenc#sha256"/>
        <DigestValue>QzolBJH9ZZbe6XDbOXBwEN8D+AiR+Ix85YHMYIkNfTg=</DigestValue>
      </Reference>
      <Reference URI="/xl/embeddings/Documento_de_Microsoft_Word9.docx?ContentType=application/vnd.openxmlformats-officedocument.wordprocessingml.document">
        <DigestMethod Algorithm="http://www.w3.org/2001/04/xmlenc#sha256"/>
        <DigestValue>6QcwyFDbR4iyuy/x2T4ZasWreqr/wBiGObCYYzEGaq4=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GihkyZ3CBmY0HYSduqx+l5ygaa7OZODdf9FnmypP6Ys=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hA01gnPSCjsbBqdl4ZPMGPIfjJR6sGxamvV55QWIMek=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Nvl6x/C8dquAcEQ503zg4sE+MAoxvJJLyBOW37W3m6A=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A2DoTQz2CJAnpTztsyOwHDpzgsnyjb37HnDTqwaMK/k=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NQfGD6tA1NdqQxcFd+OpTmNnZ7KyYs2hCk3UX4/N3kU=</DigestValue>
      </Reference>
      <Reference URI="/xl/externalLinks/externalLink1.xml?ContentType=application/vnd.openxmlformats-officedocument.spreadsheetml.externalLink+xml">
        <DigestMethod Algorithm="http://www.w3.org/2001/04/xmlenc#sha256"/>
        <DigestValue>vlvmRH9MqIk5SrZYlDxmEucETSJTJBAmHv8f4DoKJ9o=</DigestValue>
      </Reference>
      <Reference URI="/xl/externalLinks/externalLink2.xml?ContentType=application/vnd.openxmlformats-officedocument.spreadsheetml.externalLink+xml">
        <DigestMethod Algorithm="http://www.w3.org/2001/04/xmlenc#sha256"/>
        <DigestValue>0G1bWfi990sPTlrFDc7D3UlPpTroQEvdaZcTyzgooHM=</DigestValue>
      </Reference>
      <Reference URI="/xl/externalLinks/externalLink3.xml?ContentType=application/vnd.openxmlformats-officedocument.spreadsheetml.externalLink+xml">
        <DigestMethod Algorithm="http://www.w3.org/2001/04/xmlenc#sha256"/>
        <DigestValue>7nvArp2vmQR7KEtXHUvalEqLYGFR+Do2sCvo+P4R12k=</DigestValue>
      </Reference>
      <Reference URI="/xl/externalLinks/externalLink4.xml?ContentType=application/vnd.openxmlformats-officedocument.spreadsheetml.externalLink+xml">
        <DigestMethod Algorithm="http://www.w3.org/2001/04/xmlenc#sha256"/>
        <DigestValue>4PXa1pzNS1dvV3El4rKhAbsiODecTkwB9t/m0Yg9JGw=</DigestValue>
      </Reference>
      <Reference URI="/xl/externalLinks/externalLink5.xml?ContentType=application/vnd.openxmlformats-officedocument.spreadsheetml.externalLink+xml">
        <DigestMethod Algorithm="http://www.w3.org/2001/04/xmlenc#sha256"/>
        <DigestValue>4PXa1pzNS1dvV3El4rKhAbsiODecTkwB9t/m0Yg9JGw=</DigestValue>
      </Reference>
      <Reference URI="/xl/media/image1.png?ContentType=image/png">
        <DigestMethod Algorithm="http://www.w3.org/2001/04/xmlenc#sha256"/>
        <DigestValue>AAervH3ClZKsJ/cGSODpiJCrtcZRhiPqeYDyXBOWCQE=</DigestValue>
      </Reference>
      <Reference URI="/xl/media/image10.emf?ContentType=image/x-emf">
        <DigestMethod Algorithm="http://www.w3.org/2001/04/xmlenc#sha256"/>
        <DigestValue>sOYlJtkxSYPrMfR6IcCyuSpA1iUVai2Gw9RabOAaRw8=</DigestValue>
      </Reference>
      <Reference URI="/xl/media/image11.emf?ContentType=image/x-emf">
        <DigestMethod Algorithm="http://www.w3.org/2001/04/xmlenc#sha256"/>
        <DigestValue>uiHDqo9AylZnvBSUVYOJkAlMQTDb9l2RFbNK+yoPIoo=</DigestValue>
      </Reference>
      <Reference URI="/xl/media/image12.emf?ContentType=image/x-emf">
        <DigestMethod Algorithm="http://www.w3.org/2001/04/xmlenc#sha256"/>
        <DigestValue>rlXjrrLu/FkAJcCWo4K9n9/93AQawTQLCWWJpdYSy0o=</DigestValue>
      </Reference>
      <Reference URI="/xl/media/image13.emf?ContentType=image/x-emf">
        <DigestMethod Algorithm="http://www.w3.org/2001/04/xmlenc#sha256"/>
        <DigestValue>B0ULjToxbhDzJGpTQp+45OvsV3AMs7ayzfuz3VaKxsQ=</DigestValue>
      </Reference>
      <Reference URI="/xl/media/image14.emf?ContentType=image/x-emf">
        <DigestMethod Algorithm="http://www.w3.org/2001/04/xmlenc#sha256"/>
        <DigestValue>FVakQXJyofa26bJpjg5BsHMYmbzsMyyHcXYsO/Z/bo8=</DigestValue>
      </Reference>
      <Reference URI="/xl/media/image15.emf?ContentType=image/x-emf">
        <DigestMethod Algorithm="http://www.w3.org/2001/04/xmlenc#sha256"/>
        <DigestValue>QRyojhlnzCfEXAZljpHeTv301NsridWEG3+9/IljfWI=</DigestValue>
      </Reference>
      <Reference URI="/xl/media/image16.emf?ContentType=image/x-emf">
        <DigestMethod Algorithm="http://www.w3.org/2001/04/xmlenc#sha256"/>
        <DigestValue>1NiKz1G9SonGpnxYozBCmW1w7CsRDUIFrC13nIQVldw=</DigestValue>
      </Reference>
      <Reference URI="/xl/media/image17.emf?ContentType=image/x-emf">
        <DigestMethod Algorithm="http://www.w3.org/2001/04/xmlenc#sha256"/>
        <DigestValue>ih8CQd7Sy3Sxl89c5EmGbv6KzXlrh6oyVuRMBfnkX3E=</DigestValue>
      </Reference>
      <Reference URI="/xl/media/image18.emf?ContentType=image/x-emf">
        <DigestMethod Algorithm="http://www.w3.org/2001/04/xmlenc#sha256"/>
        <DigestValue>rjLihySu6nlMOOCisPRF/g52e8OB5RTQVh4+qG4NZ50=</DigestValue>
      </Reference>
      <Reference URI="/xl/media/image19.emf?ContentType=image/x-emf">
        <DigestMethod Algorithm="http://www.w3.org/2001/04/xmlenc#sha256"/>
        <DigestValue>KAJ8UthOvhyCQqDG8YNqveInfimXQwtQNOCxECQ1TN0=</DigestValue>
      </Reference>
      <Reference URI="/xl/media/image2.emf?ContentType=image/x-emf">
        <DigestMethod Algorithm="http://www.w3.org/2001/04/xmlenc#sha256"/>
        <DigestValue>kHs1GbIkP2XKEC9pAgAGk7EmV8+plhTuYjEGyC676NE=</DigestValue>
      </Reference>
      <Reference URI="/xl/media/image20.emf?ContentType=image/x-emf">
        <DigestMethod Algorithm="http://www.w3.org/2001/04/xmlenc#sha256"/>
        <DigestValue>T6IxP3cRq01VI5fxLy/ui2frXcBMYwaOIEOlrX0Z+L4=</DigestValue>
      </Reference>
      <Reference URI="/xl/media/image21.emf?ContentType=image/x-emf">
        <DigestMethod Algorithm="http://www.w3.org/2001/04/xmlenc#sha256"/>
        <DigestValue>4qLd4b6J0mURrwCZgsiOLF1yPoUMmsuNti/PKEC3rzM=</DigestValue>
      </Reference>
      <Reference URI="/xl/media/image22.emf?ContentType=image/x-emf">
        <DigestMethod Algorithm="http://www.w3.org/2001/04/xmlenc#sha256"/>
        <DigestValue>2LNGCmSmcEMUuzdTSguUJSpRQ4J84A44FmKNELc6QOQ=</DigestValue>
      </Reference>
      <Reference URI="/xl/media/image23.emf?ContentType=image/x-emf">
        <DigestMethod Algorithm="http://www.w3.org/2001/04/xmlenc#sha256"/>
        <DigestValue>SO3EsIEMVmUQy2ZUqTK3D+ovv6e9ba0AGDZOn13DRLo=</DigestValue>
      </Reference>
      <Reference URI="/xl/media/image24.emf?ContentType=image/x-emf">
        <DigestMethod Algorithm="http://www.w3.org/2001/04/xmlenc#sha256"/>
        <DigestValue>JLmTtN30z0Ve403/HgZzaig7IXgiYryJbLK8si+p+C0=</DigestValue>
      </Reference>
      <Reference URI="/xl/media/image25.emf?ContentType=image/x-emf">
        <DigestMethod Algorithm="http://www.w3.org/2001/04/xmlenc#sha256"/>
        <DigestValue>bNvMBEN8sttUO+ZwBUmuH9f4iFLL30kzeiD2BatvQmM=</DigestValue>
      </Reference>
      <Reference URI="/xl/media/image26.emf?ContentType=image/x-emf">
        <DigestMethod Algorithm="http://www.w3.org/2001/04/xmlenc#sha256"/>
        <DigestValue>DxuMId+YsXJkhhz8n1cGaM5wjcRW4mEUnyrIrZntQTU=</DigestValue>
      </Reference>
      <Reference URI="/xl/media/image27.emf?ContentType=image/x-emf">
        <DigestMethod Algorithm="http://www.w3.org/2001/04/xmlenc#sha256"/>
        <DigestValue>ccBPMA0+9JILUr/2kxCaXDYr3SdWRQbAyw+mO8y6+rE=</DigestValue>
      </Reference>
      <Reference URI="/xl/media/image28.emf?ContentType=image/x-emf">
        <DigestMethod Algorithm="http://www.w3.org/2001/04/xmlenc#sha256"/>
        <DigestValue>eGcrtZ6ckB45r1muAQi4IA3Ej9bKcop0xjgCwFAGQpE=</DigestValue>
      </Reference>
      <Reference URI="/xl/media/image29.emf?ContentType=image/x-emf">
        <DigestMethod Algorithm="http://www.w3.org/2001/04/xmlenc#sha256"/>
        <DigestValue>Py9P2b/hHnLwf6dFY5++MuQDG9MmEymu1ZML8UcU4wY=</DigestValue>
      </Reference>
      <Reference URI="/xl/media/image3.emf?ContentType=image/x-emf">
        <DigestMethod Algorithm="http://www.w3.org/2001/04/xmlenc#sha256"/>
        <DigestValue>kHs1GbIkP2XKEC9pAgAGk7EmV8+plhTuYjEGyC676NE=</DigestValue>
      </Reference>
      <Reference URI="/xl/media/image30.png?ContentType=image/png">
        <DigestMethod Algorithm="http://www.w3.org/2001/04/xmlenc#sha256"/>
        <DigestValue>3L1rzbQL3xyA/EWRVAGHC/Y42CcmBzgCGPhIm3N1oEU=</DigestValue>
      </Reference>
      <Reference URI="/xl/media/image31.png?ContentType=image/png">
        <DigestMethod Algorithm="http://www.w3.org/2001/04/xmlenc#sha256"/>
        <DigestValue>/LMr0ytC2LatRPyi/ZFqiwekt1YlQFX8Z9aR0UX8hJc=</DigestValue>
      </Reference>
      <Reference URI="/xl/media/image32.jpeg?ContentType=image/jpeg">
        <DigestMethod Algorithm="http://www.w3.org/2001/04/xmlenc#sha256"/>
        <DigestValue>CPTHFOXxiP4cUv4gOoWrNOmGdtMYcX6J0OSaOF+mQgQ=</DigestValue>
      </Reference>
      <Reference URI="/xl/media/image33.png?ContentType=image/png">
        <DigestMethod Algorithm="http://www.w3.org/2001/04/xmlenc#sha256"/>
        <DigestValue>8eiYjXxp2LBy87psyufvs2hs0/m+dwLzLSbwWqMHVMo=</DigestValue>
      </Reference>
      <Reference URI="/xl/media/image4.png?ContentType=image/png">
        <DigestMethod Algorithm="http://www.w3.org/2001/04/xmlenc#sha256"/>
        <DigestValue>WmuBFgz4zEDDoX0cm9iLW2YLcemisqQaiOzIi14M+oE=</DigestValue>
      </Reference>
      <Reference URI="/xl/media/image5.emf?ContentType=image/x-emf">
        <DigestMethod Algorithm="http://www.w3.org/2001/04/xmlenc#sha256"/>
        <DigestValue>bqV3hoMrroAwVzp6OwjoX8kfe36v5oRgyYExGy3gg7E=</DigestValue>
      </Reference>
      <Reference URI="/xl/media/image6.emf?ContentType=image/x-emf">
        <DigestMethod Algorithm="http://www.w3.org/2001/04/xmlenc#sha256"/>
        <DigestValue>/RAXwOCbqrcdIQvZNgZ6rH2rl6moS0/shyMePivunn0=</DigestValue>
      </Reference>
      <Reference URI="/xl/media/image7.emf?ContentType=image/x-emf">
        <DigestMethod Algorithm="http://www.w3.org/2001/04/xmlenc#sha256"/>
        <DigestValue>9jt5QSoR87smCOfsBnmNJXMF86lPtCnj5MNVYbW5f7g=</DigestValue>
      </Reference>
      <Reference URI="/xl/media/image8.emf?ContentType=image/x-emf">
        <DigestMethod Algorithm="http://www.w3.org/2001/04/xmlenc#sha256"/>
        <DigestValue>eWvdktGPgwo67jspvkPNGMAZoVGOjJSfjEeuONesxmg=</DigestValue>
      </Reference>
      <Reference URI="/xl/media/image9.emf?ContentType=image/x-emf">
        <DigestMethod Algorithm="http://www.w3.org/2001/04/xmlenc#sha256"/>
        <DigestValue>EaGocgfEj/3Mk1cp8Li5AZ+517H8JI6RJKPSVRxgHL0=</DigestValue>
      </Reference>
      <Reference URI="/xl/printerSettings/printerSettings1.bin?ContentType=application/vnd.openxmlformats-officedocument.spreadsheetml.printerSettings">
        <DigestMethod Algorithm="http://www.w3.org/2001/04/xmlenc#sha256"/>
        <DigestValue>G+wdRt/eKDXh2jiw1fJ88rM0vUu16274bk7LyWs2aIg=</DigestValue>
      </Reference>
      <Reference URI="/xl/printerSettings/printerSettings10.bin?ContentType=application/vnd.openxmlformats-officedocument.spreadsheetml.printerSettings">
        <DigestMethod Algorithm="http://www.w3.org/2001/04/xmlenc#sha256"/>
        <DigestValue>G+wdRt/eKDXh2jiw1fJ88rM0vUu16274bk7LyWs2aIg=</DigestValue>
      </Reference>
      <Reference URI="/xl/printerSettings/printerSettings11.bin?ContentType=application/vnd.openxmlformats-officedocument.spreadsheetml.printerSettings">
        <DigestMethod Algorithm="http://www.w3.org/2001/04/xmlenc#sha256"/>
        <DigestValue>G+wdRt/eKDXh2jiw1fJ88rM0vUu16274bk7LyWs2aIg=</DigestValue>
      </Reference>
      <Reference URI="/xl/printerSettings/printerSettings12.bin?ContentType=application/vnd.openxmlformats-officedocument.spreadsheetml.printerSettings">
        <DigestMethod Algorithm="http://www.w3.org/2001/04/xmlenc#sha256"/>
        <DigestValue>G+wdRt/eKDXh2jiw1fJ88rM0vUu16274bk7LyWs2aIg=</DigestValue>
      </Reference>
      <Reference URI="/xl/printerSettings/printerSettings13.bin?ContentType=application/vnd.openxmlformats-officedocument.spreadsheetml.printerSettings">
        <DigestMethod Algorithm="http://www.w3.org/2001/04/xmlenc#sha256"/>
        <DigestValue>MLTDDowN7352l61uNn2FJTmYNcSD4GLcnyyacqHfR+I=</DigestValue>
      </Reference>
      <Reference URI="/xl/printerSettings/printerSettings14.bin?ContentType=application/vnd.openxmlformats-officedocument.spreadsheetml.printerSettings">
        <DigestMethod Algorithm="http://www.w3.org/2001/04/xmlenc#sha256"/>
        <DigestValue>G+wdRt/eKDXh2jiw1fJ88rM0vUu16274bk7LyWs2aIg=</DigestValue>
      </Reference>
      <Reference URI="/xl/printerSettings/printerSettings15.bin?ContentType=application/vnd.openxmlformats-officedocument.spreadsheetml.printerSettings">
        <DigestMethod Algorithm="http://www.w3.org/2001/04/xmlenc#sha256"/>
        <DigestValue>G+wdRt/eKDXh2jiw1fJ88rM0vUu16274bk7LyWs2aIg=</DigestValue>
      </Reference>
      <Reference URI="/xl/printerSettings/printerSettings16.bin?ContentType=application/vnd.openxmlformats-officedocument.spreadsheetml.printerSettings">
        <DigestMethod Algorithm="http://www.w3.org/2001/04/xmlenc#sha256"/>
        <DigestValue>PeZJBFNODwgGXbIjHTLOBzOeUzel94WObTgbOl9kEtE=</DigestValue>
      </Reference>
      <Reference URI="/xl/printerSettings/printerSettings2.bin?ContentType=application/vnd.openxmlformats-officedocument.spreadsheetml.printerSettings">
        <DigestMethod Algorithm="http://www.w3.org/2001/04/xmlenc#sha256"/>
        <DigestValue>pIV5tZbd+bkXXX7WabjQ6+JqVSy35/RXjVdje9AwIhw=</DigestValue>
      </Reference>
      <Reference URI="/xl/printerSettings/printerSettings3.bin?ContentType=application/vnd.openxmlformats-officedocument.spreadsheetml.printerSettings">
        <DigestMethod Algorithm="http://www.w3.org/2001/04/xmlenc#sha256"/>
        <DigestValue>G+wdRt/eKDXh2jiw1fJ88rM0vUu16274bk7LyWs2aIg=</DigestValue>
      </Reference>
      <Reference URI="/xl/printerSettings/printerSettings4.bin?ContentType=application/vnd.openxmlformats-officedocument.spreadsheetml.printerSettings">
        <DigestMethod Algorithm="http://www.w3.org/2001/04/xmlenc#sha256"/>
        <DigestValue>pIV5tZbd+bkXXX7WabjQ6+JqVSy35/RXjVdje9AwIhw=</DigestValue>
      </Reference>
      <Reference URI="/xl/printerSettings/printerSettings5.bin?ContentType=application/vnd.openxmlformats-officedocument.spreadsheetml.printerSettings">
        <DigestMethod Algorithm="http://www.w3.org/2001/04/xmlenc#sha256"/>
        <DigestValue>G+wdRt/eKDXh2jiw1fJ88rM0vUu16274bk7LyWs2aIg=</DigestValue>
      </Reference>
      <Reference URI="/xl/printerSettings/printerSettings6.bin?ContentType=application/vnd.openxmlformats-officedocument.spreadsheetml.printerSettings">
        <DigestMethod Algorithm="http://www.w3.org/2001/04/xmlenc#sha256"/>
        <DigestValue>pIV5tZbd+bkXXX7WabjQ6+JqVSy35/RXjVdje9AwIhw=</DigestValue>
      </Reference>
      <Reference URI="/xl/printerSettings/printerSettings7.bin?ContentType=application/vnd.openxmlformats-officedocument.spreadsheetml.printerSettings">
        <DigestMethod Algorithm="http://www.w3.org/2001/04/xmlenc#sha256"/>
        <DigestValue>pIV5tZbd+bkXXX7WabjQ6+JqVSy35/RXjVdje9AwIhw=</DigestValue>
      </Reference>
      <Reference URI="/xl/printerSettings/printerSettings8.bin?ContentType=application/vnd.openxmlformats-officedocument.spreadsheetml.printerSettings">
        <DigestMethod Algorithm="http://www.w3.org/2001/04/xmlenc#sha256"/>
        <DigestValue>pIV5tZbd+bkXXX7WabjQ6+JqVSy35/RXjVdje9AwIhw=</DigestValue>
      </Reference>
      <Reference URI="/xl/printerSettings/printerSettings9.bin?ContentType=application/vnd.openxmlformats-officedocument.spreadsheetml.printerSettings">
        <DigestMethod Algorithm="http://www.w3.org/2001/04/xmlenc#sha256"/>
        <DigestValue>G+wdRt/eKDXh2jiw1fJ88rM0vUu16274bk7LyWs2aIg=</DigestValue>
      </Reference>
      <Reference URI="/xl/sharedStrings.xml?ContentType=application/vnd.openxmlformats-officedocument.spreadsheetml.sharedStrings+xml">
        <DigestMethod Algorithm="http://www.w3.org/2001/04/xmlenc#sha256"/>
        <DigestValue>1VfYyGClm36D6IWqe32ZrzX9QUOPFjk7PIqpInd6Ae8=</DigestValue>
      </Reference>
      <Reference URI="/xl/styles.xml?ContentType=application/vnd.openxmlformats-officedocument.spreadsheetml.styles+xml">
        <DigestMethod Algorithm="http://www.w3.org/2001/04/xmlenc#sha256"/>
        <DigestValue>clLfTT23/eZkTVHwsrke1j4ks8UmyE37P/XgPuclGE4=</DigestValue>
      </Reference>
      <Reference URI="/xl/theme/theme1.xml?ContentType=application/vnd.openxmlformats-officedocument.theme+xml">
        <DigestMethod Algorithm="http://www.w3.org/2001/04/xmlenc#sha256"/>
        <DigestValue>jqXKemcnX0rU9t3ehKow99HPLMDTdK9CeTMprat68lo=</DigestValue>
      </Reference>
      <Reference URI="/xl/workbook.xml?ContentType=application/vnd.openxmlformats-officedocument.spreadsheetml.sheet.main+xml">
        <DigestMethod Algorithm="http://www.w3.org/2001/04/xmlenc#sha256"/>
        <DigestValue>z1xZaHPZfFXeOnsX9IDdN5WVKUkXN5usIfiU+ltHHaE=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W3RPxSH0R08RqR/qdQt2gZLhzgpg8vR0JQsBQv5QmqA=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7V950pByMf7BvpDBhDcFm2zrKSKWwFLKK5pwqXoiXNE=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ypfhFneKsxpAB38Ve88EOAtHJRI3vuI69Sm7hsdHTLs=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cvWXBbN5zjh70PnEHEmjw9FHqrtHUOJiMZgGzOvE0Ws=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Ieyvnp5FucyeLiNPmjTPy5REwtdYKH23SCmQwNGps0o=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5x7BJ1RN0mWYWYdlQ6uCfgm14RUA21tNLvDh3+pyAPU=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RjY8mSnQA110XZyj171Dwdj3XHdVYxyT5Kg74/tOFEs=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zfO6WcOvDMEb7OVRFF/TohdKFWGHOFLERsLJeZJe/J0=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mmG0J1OpNLTfWH9M1X0fH9rvWMWf30fbZl5A2bNnZtE=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JJcpqErQvTTvFy+/JUcDm06tKzOdrN6o2xgXitOgQgU=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ucpH7ZnTWteS4KDMAlwTz+alZebYs8vO+EN1WtNraRg=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2BkD7lpyWrorQZGAy6ZKRjH+zJpd9ku8y3Kk3He09lE=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AeoHIZov0CPa++Ywpn4wCQHCGvYd5Lj2kWWTEXxFb/0=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ZXHHL1zEn4hlBmh/3cLUoGQqiJ/hGV1rzEV+s7fnTfU=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wnKqAN6yWLfTBwxSdGWA7ZFxUumyjGPaOu+IE9iPuwU=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oGf3mjWzZPA0Xlz1KLUTuuOsxaWWYvUUWt6sGrLp5aE=</DigestValue>
      </Reference>
      <Reference URI="/xl/worksheets/sheet1.xml?ContentType=application/vnd.openxmlformats-officedocument.spreadsheetml.worksheet+xml">
        <DigestMethod Algorithm="http://www.w3.org/2001/04/xmlenc#sha256"/>
        <DigestValue>tvyp9mWiLbB2j3gZhInEGUNzDlJEt12TRNpnO0FE0Kw=</DigestValue>
      </Reference>
      <Reference URI="/xl/worksheets/sheet10.xml?ContentType=application/vnd.openxmlformats-officedocument.spreadsheetml.worksheet+xml">
        <DigestMethod Algorithm="http://www.w3.org/2001/04/xmlenc#sha256"/>
        <DigestValue>3tuGoJmeX/c/Hrub/QgwtzZ8mVpCu6hcdea09Sylco4=</DigestValue>
      </Reference>
      <Reference URI="/xl/worksheets/sheet11.xml?ContentType=application/vnd.openxmlformats-officedocument.spreadsheetml.worksheet+xml">
        <DigestMethod Algorithm="http://www.w3.org/2001/04/xmlenc#sha256"/>
        <DigestValue>LHnl8X0hu1rVRWWmbotQNNOC4/WzrOrI9DE5dCpFpS0=</DigestValue>
      </Reference>
      <Reference URI="/xl/worksheets/sheet12.xml?ContentType=application/vnd.openxmlformats-officedocument.spreadsheetml.worksheet+xml">
        <DigestMethod Algorithm="http://www.w3.org/2001/04/xmlenc#sha256"/>
        <DigestValue>ISRCgKtd23DXwrGQUHMcVxJNV73l9CKd79oiqka4QQQ=</DigestValue>
      </Reference>
      <Reference URI="/xl/worksheets/sheet13.xml?ContentType=application/vnd.openxmlformats-officedocument.spreadsheetml.worksheet+xml">
        <DigestMethod Algorithm="http://www.w3.org/2001/04/xmlenc#sha256"/>
        <DigestValue>F/6L0qxAO6XsadcwSXLjFQz9N1fuu0An4nQjXOkfmrI=</DigestValue>
      </Reference>
      <Reference URI="/xl/worksheets/sheet14.xml?ContentType=application/vnd.openxmlformats-officedocument.spreadsheetml.worksheet+xml">
        <DigestMethod Algorithm="http://www.w3.org/2001/04/xmlenc#sha256"/>
        <DigestValue>uWPiXolhtEJ5DKpuXEoVPbJ7vrINbxOGRqNxQp/iXwc=</DigestValue>
      </Reference>
      <Reference URI="/xl/worksheets/sheet15.xml?ContentType=application/vnd.openxmlformats-officedocument.spreadsheetml.worksheet+xml">
        <DigestMethod Algorithm="http://www.w3.org/2001/04/xmlenc#sha256"/>
        <DigestValue>lgmp7eg2L6GbqOxeBFS+lbkSef0w/K2mGdN4d5ugVtM=</DigestValue>
      </Reference>
      <Reference URI="/xl/worksheets/sheet16.xml?ContentType=application/vnd.openxmlformats-officedocument.spreadsheetml.worksheet+xml">
        <DigestMethod Algorithm="http://www.w3.org/2001/04/xmlenc#sha256"/>
        <DigestValue>bnfv33gLV/y1ngRb2WdgzATpeI9Dw83446iJQVf/O0I=</DigestValue>
      </Reference>
      <Reference URI="/xl/worksheets/sheet2.xml?ContentType=application/vnd.openxmlformats-officedocument.spreadsheetml.worksheet+xml">
        <DigestMethod Algorithm="http://www.w3.org/2001/04/xmlenc#sha256"/>
        <DigestValue>6hpnpH2g3SeGRnnlhO7iL/+moJdD7D/AYihJTnZOkfI=</DigestValue>
      </Reference>
      <Reference URI="/xl/worksheets/sheet3.xml?ContentType=application/vnd.openxmlformats-officedocument.spreadsheetml.worksheet+xml">
        <DigestMethod Algorithm="http://www.w3.org/2001/04/xmlenc#sha256"/>
        <DigestValue>4aIy8Xzi+3ditPR/IB2soFGd82B2S6GFbh56ZZjAqiU=</DigestValue>
      </Reference>
      <Reference URI="/xl/worksheets/sheet4.xml?ContentType=application/vnd.openxmlformats-officedocument.spreadsheetml.worksheet+xml">
        <DigestMethod Algorithm="http://www.w3.org/2001/04/xmlenc#sha256"/>
        <DigestValue>LwPozZyXqVr/4ahT8X8WCpgSpfpKCqpVvsVCuQhLZ1I=</DigestValue>
      </Reference>
      <Reference URI="/xl/worksheets/sheet5.xml?ContentType=application/vnd.openxmlformats-officedocument.spreadsheetml.worksheet+xml">
        <DigestMethod Algorithm="http://www.w3.org/2001/04/xmlenc#sha256"/>
        <DigestValue>eT2fPxCcaAgklpJ+0k9FnnIdDfohdhrMt2lDk/+Ir3I=</DigestValue>
      </Reference>
      <Reference URI="/xl/worksheets/sheet6.xml?ContentType=application/vnd.openxmlformats-officedocument.spreadsheetml.worksheet+xml">
        <DigestMethod Algorithm="http://www.w3.org/2001/04/xmlenc#sha256"/>
        <DigestValue>eKd0If6AEwi40kfLQkaJnyyIJWx8cN7RDOzpVGV/gLI=</DigestValue>
      </Reference>
      <Reference URI="/xl/worksheets/sheet7.xml?ContentType=application/vnd.openxmlformats-officedocument.spreadsheetml.worksheet+xml">
        <DigestMethod Algorithm="http://www.w3.org/2001/04/xmlenc#sha256"/>
        <DigestValue>VBPRsMoGOMdKEVAlYCwDh0LxNVpzd9wrrW0Xu14hkhw=</DigestValue>
      </Reference>
      <Reference URI="/xl/worksheets/sheet8.xml?ContentType=application/vnd.openxmlformats-officedocument.spreadsheetml.worksheet+xml">
        <DigestMethod Algorithm="http://www.w3.org/2001/04/xmlenc#sha256"/>
        <DigestValue>LuvLnv3zmNQ13aRIqQsPCxYsPJ2S1PR/26B2hyJ3ahQ=</DigestValue>
      </Reference>
      <Reference URI="/xl/worksheets/sheet9.xml?ContentType=application/vnd.openxmlformats-officedocument.spreadsheetml.worksheet+xml">
        <DigestMethod Algorithm="http://www.w3.org/2001/04/xmlenc#sha256"/>
        <DigestValue>KhhsIzvCP7C5w7behVExd1xD8g1nLbMCwZ3mQ/LLsSk=</DigestValue>
      </Reference>
    </Manifest>
    <SignatureProperties>
      <SignatureProperty Id="idSignatureTime" Target="#idPackageSignature">
        <mdssi:SignatureTime xmlns:mdssi="http://schemas.openxmlformats.org/package/2006/digital-signature">
          <mdssi:Format>YYYY-MM-DDThh:mm:ssTZD</mdssi:Format>
          <mdssi:Value>2020-06-03T17:37:16Z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16.0.12730/20</OfficeVersion>
          <ApplicationVersion>16.0.12730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2020-06-03T17:37:16Z</xd:SigningTime>
          <xd:SigningCertificate>
            <xd:Cert>
              <xd:CertDigest>
                <DigestMethod Algorithm="http://www.w3.org/2001/04/xmlenc#sha256"/>
                <DigestValue>wWc8U1hUybAu9Ixzx0CGs1MQCcwPESblWIG1gcY0zXM=</DigestValue>
              </xd:CertDigest>
              <xd:IssuerSerial>
                <X509IssuerName>CN=CA-CODE100 S.A., C=PY, O=CODE100 S.A., SERIALNUMBER=RUC 80080610-7</X509IssuerName>
                <X509SerialNumber>2051668595109744911781356740375601524810718136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DMzt34u0gguh0ssglZ7ZDY/xwlYGIbpXQ0phDHs5nho=</DigestValue>
    </Reference>
    <Reference Type="http://www.w3.org/2000/09/xmldsig#Object" URI="#idOfficeObject">
      <DigestMethod Algorithm="http://www.w3.org/2001/04/xmlenc#sha256"/>
      <DigestValue>5Im0GIqTPrkAdvUdYCyeolvMJigQm1OPnar3MbmYsxE=</DigestValue>
    </Reference>
    <Reference Type="http://uri.etsi.org/01903#SignedProperties" URI="#idSignedProperties">
      <Transforms>
        <Transform Algorithm="http://www.w3.org/TR/2001/REC-xml-c14n-20010315"/>
      </Transforms>
      <DigestMethod Algorithm="http://www.w3.org/2001/04/xmlenc#sha256"/>
      <DigestValue>ElmCbtQlNmLcm2QUfmLPNI4lKDLbUZaXU9gHJdqGm84=</DigestValue>
    </Reference>
  </SignedInfo>
  <SignatureValue>CkRwI+G3gAUx1BQpAWfzIiQYAzONboqDZtYYsc0BS72P71htVAUEwUAJiXX7czk0t30Ujhog4i2I
gxnVwV024ezWO+DWha/Rqw/or7lS+mpW5ETABzpZ6Zncqn+LRtDbg1/7jqFkQRO56YgHSbsmkd//
1O8xqopo5OXkiiWChvAZCl6E2V4L1A1PxEgWnL6f5sfoBq/6dZXejKd0939F/JPJk4dNu9ZkShDE
ky1b4cYMNf36YItDQefhvGmcQLUIwfr8eLuJDQklXweFWxOQ9Xm86b3tz3LIkjY2M6KAPT8ez91a
4v6w+UZEip4mifH9l4ckbuEY+CIgBK0lhVRI1Q==</SignatureValue>
  <KeyInfo>
    <X509Data>
      <X509Certificate>MIIIgDCCBmigAwIBAgITXAAAG+YzHB7cJP19NgAAAAAb5jANBgkqhkiG9w0BAQsFADBXMRcwFQYDVQQFEw5SVUMgODAwODA2MTAtNzEVMBMGA1UEChMMQ09ERTEwMCBTLkEuMQswCQYDVQQGEwJQWTEYMBYGA1UEAxMPQ0EtQ09ERTEwMCBTLkEuMB4XDTE5MTAzMDEzMzYwNFoXDTIxMTAzMDEzMzYwNFowgacxJjAkBgNVBAMTHUFSVFVSTyBEQU5JRUwgVE9MRURPIEdPTlpBTEVaMRcwFQYDVQQKEw5QRVJTT05BIEZJU0lDQTELMAkGA1UEBhMCUFkxFjAUBgNVBCoTDUFSVFVSTyBEQU5JRUwxGDAWBgNVBAQTD1RPTEVETyBHT05aQUxFWjESMBAGA1UEBRMJQ0kxMDk2NTkwMREwDwYDVQQLEwhGSVJNQSBGMjCCASIwDQYJKoZIhvcNAQEBBQADggEPADCCAQoCggEBALjufMF95n8O6im3lbaxbUYf+DNIuYeerKzLHn5KS8UmGZrh0Znhm1ItVTVnAHfjmdwJhAdx+q40T6c//sqJioqHEcLlPfsJqmbNF4yAB8WVo3BB9483Zvfr7vw1dOpe1Ntao04g5fmHAC9bUjmUqlKu7JMpNwpAL9LIN9HO8Duu8I7WieOdii8T9Oz58mDJzBVHfBffnB7Qgh/0zjUPRUbnXhDJLTj4ZNVT8vs+LS9zXWSy3uLdU5kcCVwadSPUlMu0iM0qu3NvNaFPF+PtZu1XVYuUWY93Zj+mNM0jF9+6asRDskz2uXUZK3L0GHqzJHdthC3IoZWESnRoHQ/iLKcCAwEAAaOCA/IwggPuMA4GA1UdDwEB/wQEAwIF4DAMBgNVHRMBAf8EAjAAMCAGA1UdJQEB/wQWMBQGCCsGAQUFBwMCBggrBgEFBQcDBDAdBgNVHQ4EFgQUIDNFUCX9zza6wuFph1/XELQ5odE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gZIGA1UdEQSBijCBh4EZQVRPTEVET0BBVURJVEdST1VQLkNPTS5QWaRqMGgxFjAUBgNVBAwTDVNPQ0lPIEdFUkVOVEUxFjAUBgNVBAUTDVJVQzgwMDE5MDMzLTUxETAPBgNVBAsTCEdFUkVOQ0lBMSMwIQYDVQQKExpBVURJVEdST1VQIFNPQ0lFREFEIFNJTVBMRTANBgkqhkiG9w0BAQsFAAOCAgEAlvw8Gm7IO1UUHXKlvu/4a/hjRNxWEjQmTiMC4rtQg8Qt1n3STeaJjNplu2rhxyCFuQQaZinwflB6wNhFjuzokpc5hSMtlwVa1Fmw9aVXoTuiqmC7QNE8TCFkOXdC1lHuo3a9QKMKNDG6h/T7CaARJkTqn0XreVTA0BFuRfb07W04hYbfVrXqVQCmam3N9g5tlsM0aIGBsibIbiiwXzkNExx/kR5GbMidtpuPWElezfaTScDiRp4VLxJKbNFhaF0pBHERIfDcHUh+JxW3IMiMvYvHdYejjLfrV40IuYUvbt5nR3qTIP8Sj0wD6p7BI0k0JtHmLAm3WETblzZAv0Wfmj4ScG2Smvf95B3fqv1Q1gZtNynzwF4o2BVrYqzYu7xI8m/Fqm1DOlUkWdgOd0XhgLsqO82gyJQW5T8KrEdOC8vpEfwOl/W8Uos6fZqVKM9qVW32ltSejESwWlJ9F1sk12q0QljSsNTwOUbsV01gF/iF9RQFW0vm8pnKZUyoMvD2kloo0u9V7KIt0vChEOyfIG4f4e637YlffpZwNXCY9zkyz/BVyY3Z5mnIOTGtbbm59LD3T5qZu6e+kuqjbwJRbe6VKLUTgiWFTGpvr0Sd0XjYj7E5QE0gxJlkodfuDbprkWVaK0LIb3vXtPnB7Oa72OOCvBEX4ytqmiiUQhat5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xkbCKtgq3M2kOrViP6joeGqWLGbjhVhoqUTcnjsZAkc=</DigestValue>
      </Reference>
      <Reference URI="/xl/calcChain.xml?ContentType=application/vnd.openxmlformats-officedocument.spreadsheetml.calcChain+xml">
        <DigestMethod Algorithm="http://www.w3.org/2001/04/xmlenc#sha256"/>
        <DigestValue>YI6ty6H6Dxli0Vv6rOB+g9NcWB9KppoyrO602ZumoDo=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g2tfW8esy+rdb5EzRqr20lkIAAsgs3379kKalnj11Zc=</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t2vkCRmwdmS60/OdtotUBWKmdRMSAuJOZJfjnSCfbJk=</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qf7k0EiLBcK8ArWg8grJzJhhCGcNIs27g3t5lb5Y1v0=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AbAqHmUe7PeVq709WxDC/TzlBcMjAuC/be3iE9UAmQ4=</DigestValue>
      </Reference>
      <Reference URI="/xl/drawings/drawing10.xml?ContentType=application/vnd.openxmlformats-officedocument.drawing+xml">
        <DigestMethod Algorithm="http://www.w3.org/2001/04/xmlenc#sha256"/>
        <DigestValue>dvhPz8dZg8mVKtxy3U350vemwKEoiVYHdfWI3QqAhaI=</DigestValue>
      </Reference>
      <Reference URI="/xl/drawings/drawing11.xml?ContentType=application/vnd.openxmlformats-officedocument.drawing+xml">
        <DigestMethod Algorithm="http://www.w3.org/2001/04/xmlenc#sha256"/>
        <DigestValue>z/+Z/lby3V0zXXX062qKXsMGw2uxDvaE5iBUbuPXmkw=</DigestValue>
      </Reference>
      <Reference URI="/xl/drawings/drawing12.xml?ContentType=application/vnd.openxmlformats-officedocument.drawing+xml">
        <DigestMethod Algorithm="http://www.w3.org/2001/04/xmlenc#sha256"/>
        <DigestValue>r0TVPS94Ri+GD7BtRVWLwHTRLw5MYLcXDqYU/f7p2gs=</DigestValue>
      </Reference>
      <Reference URI="/xl/drawings/drawing13.xml?ContentType=application/vnd.openxmlformats-officedocument.drawing+xml">
        <DigestMethod Algorithm="http://www.w3.org/2001/04/xmlenc#sha256"/>
        <DigestValue>LMOAD8NycWb2MWINJA1YqvRjMegSIlFNpY9I1XkaMBk=</DigestValue>
      </Reference>
      <Reference URI="/xl/drawings/drawing14.xml?ContentType=application/vnd.openxmlformats-officedocument.drawing+xml">
        <DigestMethod Algorithm="http://www.w3.org/2001/04/xmlenc#sha256"/>
        <DigestValue>TF7JtIVBtZZ8Arq3RhVG1shl164v+KIFyUamy7hXdhM=</DigestValue>
      </Reference>
      <Reference URI="/xl/drawings/drawing15.xml?ContentType=application/vnd.openxmlformats-officedocument.drawing+xml">
        <DigestMethod Algorithm="http://www.w3.org/2001/04/xmlenc#sha256"/>
        <DigestValue>Jcz60EADToHBAgkjsyjoS5VnMg/0H9x9AqbBYoSyejo=</DigestValue>
      </Reference>
      <Reference URI="/xl/drawings/drawing16.xml?ContentType=application/vnd.openxmlformats-officedocument.drawing+xml">
        <DigestMethod Algorithm="http://www.w3.org/2001/04/xmlenc#sha256"/>
        <DigestValue>oTOJSbyDOHv85jvHw+4y/G8d6xjKtUvcbhWMh4SmgyE=</DigestValue>
      </Reference>
      <Reference URI="/xl/drawings/drawing2.xml?ContentType=application/vnd.openxmlformats-officedocument.drawing+xml">
        <DigestMethod Algorithm="http://www.w3.org/2001/04/xmlenc#sha256"/>
        <DigestValue>i7/OzVcvwXOiGjM/7s/5OKsiVIkibOrwYkfqigWjUMg=</DigestValue>
      </Reference>
      <Reference URI="/xl/drawings/drawing3.xml?ContentType=application/vnd.openxmlformats-officedocument.drawing+xml">
        <DigestMethod Algorithm="http://www.w3.org/2001/04/xmlenc#sha256"/>
        <DigestValue>gYsCNkqeGfjEaClZH08oxEDtYFav7JUQK85Ihu4gfaE=</DigestValue>
      </Reference>
      <Reference URI="/xl/drawings/drawing4.xml?ContentType=application/vnd.openxmlformats-officedocument.drawing+xml">
        <DigestMethod Algorithm="http://www.w3.org/2001/04/xmlenc#sha256"/>
        <DigestValue>GmIB8DrgugTMYWpkbDKOq6GzjhI0ysqvkuG8zD4yRuM=</DigestValue>
      </Reference>
      <Reference URI="/xl/drawings/drawing5.xml?ContentType=application/vnd.openxmlformats-officedocument.drawing+xml">
        <DigestMethod Algorithm="http://www.w3.org/2001/04/xmlenc#sha256"/>
        <DigestValue>aVHHgJnlI144LLDphxG5KoPwCGaYlc/Bod9oaokwhqA=</DigestValue>
      </Reference>
      <Reference URI="/xl/drawings/drawing6.xml?ContentType=application/vnd.openxmlformats-officedocument.drawing+xml">
        <DigestMethod Algorithm="http://www.w3.org/2001/04/xmlenc#sha256"/>
        <DigestValue>ycMyPaHq7hgzjBOGlvb6jqJb7Ag0e8z4XfKgcTpVScw=</DigestValue>
      </Reference>
      <Reference URI="/xl/drawings/drawing7.xml?ContentType=application/vnd.openxmlformats-officedocument.drawing+xml">
        <DigestMethod Algorithm="http://www.w3.org/2001/04/xmlenc#sha256"/>
        <DigestValue>27Y9ZY9va+eHbjdGQ40H++9kVdIZD5IQRkFP5SjfGK0=</DigestValue>
      </Reference>
      <Reference URI="/xl/drawings/drawing8.xml?ContentType=application/vnd.openxmlformats-officedocument.drawing+xml">
        <DigestMethod Algorithm="http://www.w3.org/2001/04/xmlenc#sha256"/>
        <DigestValue>TLYi2yRsjx23NfpvOjfgDpFqwN/IsS7aN+UapUfcOjk=</DigestValue>
      </Reference>
      <Reference URI="/xl/drawings/drawing9.xml?ContentType=application/vnd.openxmlformats-officedocument.drawing+xml">
        <DigestMethod Algorithm="http://www.w3.org/2001/04/xmlenc#sha256"/>
        <DigestValue>5P/F8TK0EevTMtr/8TBchzVAWKWoTzAnsH/sob6emo8=</DigestValue>
      </Reference>
      <Reference URI="/xl/drawings/vmlDrawing1.vml?ContentType=application/vnd.openxmlformats-officedocument.vmlDrawing">
        <DigestMethod Algorithm="http://www.w3.org/2001/04/xmlenc#sha256"/>
        <DigestValue>UIeK5JdhshkY2Zfll6l6SIp47fqkT11xBeE80Dk51M4=</DigestValue>
      </Reference>
      <Reference URI="/xl/drawings/vmlDrawing10.vml?ContentType=application/vnd.openxmlformats-officedocument.vmlDrawing">
        <DigestMethod Algorithm="http://www.w3.org/2001/04/xmlenc#sha256"/>
        <DigestValue>YlVdC1EkSzyPfbtRW6A1cfd+FrScG5tl31zhm1dlr3M=</DigestValue>
      </Reference>
      <Reference URI="/xl/drawings/vmlDrawing11.vml?ContentType=application/vnd.openxmlformats-officedocument.vmlDrawing">
        <DigestMethod Algorithm="http://www.w3.org/2001/04/xmlenc#sha256"/>
        <DigestValue>DuuUvaFCF4mWENm9TBckvEeu8Oi5B0lxwTGUtv+eJiY=</DigestValue>
      </Reference>
      <Reference URI="/xl/drawings/vmlDrawing12.vml?ContentType=application/vnd.openxmlformats-officedocument.vmlDrawing">
        <DigestMethod Algorithm="http://www.w3.org/2001/04/xmlenc#sha256"/>
        <DigestValue>s19iAkGI6gF1Vo0FYtTpzPZJxGaLeorGdLtzZb1xuPk=</DigestValue>
      </Reference>
      <Reference URI="/xl/drawings/vmlDrawing13.vml?ContentType=application/vnd.openxmlformats-officedocument.vmlDrawing">
        <DigestMethod Algorithm="http://www.w3.org/2001/04/xmlenc#sha256"/>
        <DigestValue>pDs5xP2aeR8O44LnLSg9SHg/eJUrB5l5X6XBmw/3vDk=</DigestValue>
      </Reference>
      <Reference URI="/xl/drawings/vmlDrawing14.vml?ContentType=application/vnd.openxmlformats-officedocument.vmlDrawing">
        <DigestMethod Algorithm="http://www.w3.org/2001/04/xmlenc#sha256"/>
        <DigestValue>MB07gBJ0RmIFXTddqHclp7bGdUqCUwDP1gGzwzBnjX8=</DigestValue>
      </Reference>
      <Reference URI="/xl/drawings/vmlDrawing15.vml?ContentType=application/vnd.openxmlformats-officedocument.vmlDrawing">
        <DigestMethod Algorithm="http://www.w3.org/2001/04/xmlenc#sha256"/>
        <DigestValue>GYLQU15N3miY4ZI29eMTumDDu2/XVVtUCMtLl2iJIp8=</DigestValue>
      </Reference>
      <Reference URI="/xl/drawings/vmlDrawing16.vml?ContentType=application/vnd.openxmlformats-officedocument.vmlDrawing">
        <DigestMethod Algorithm="http://www.w3.org/2001/04/xmlenc#sha256"/>
        <DigestValue>UNAUOqOQO5Niglp+OwHqFQ7SFRs4E9CxRV1nFWpuep0=</DigestValue>
      </Reference>
      <Reference URI="/xl/drawings/vmlDrawing17.vml?ContentType=application/vnd.openxmlformats-officedocument.vmlDrawing">
        <DigestMethod Algorithm="http://www.w3.org/2001/04/xmlenc#sha256"/>
        <DigestValue>1gguNHdPGaXGtDGOHbDUpUIfFYeCQwwXktuxh3ohG/s=</DigestValue>
      </Reference>
      <Reference URI="/xl/drawings/vmlDrawing18.vml?ContentType=application/vnd.openxmlformats-officedocument.vmlDrawing">
        <DigestMethod Algorithm="http://www.w3.org/2001/04/xmlenc#sha256"/>
        <DigestValue>KWMyEsfA48VQGBNWUpvvO3n3Dq4G/iX9V4e0wBN7oe0=</DigestValue>
      </Reference>
      <Reference URI="/xl/drawings/vmlDrawing19.vml?ContentType=application/vnd.openxmlformats-officedocument.vmlDrawing">
        <DigestMethod Algorithm="http://www.w3.org/2001/04/xmlenc#sha256"/>
        <DigestValue>DRR9+P1q48kYhv/PQ4Hn3uCzokMML7PF5P6RqVORJCU=</DigestValue>
      </Reference>
      <Reference URI="/xl/drawings/vmlDrawing2.vml?ContentType=application/vnd.openxmlformats-officedocument.vmlDrawing">
        <DigestMethod Algorithm="http://www.w3.org/2001/04/xmlenc#sha256"/>
        <DigestValue>1tHonnP/ZHF0GVRaltvJ6sVgqNF+KYwkUMxaqn81Dww=</DigestValue>
      </Reference>
      <Reference URI="/xl/drawings/vmlDrawing20.vml?ContentType=application/vnd.openxmlformats-officedocument.vmlDrawing">
        <DigestMethod Algorithm="http://www.w3.org/2001/04/xmlenc#sha256"/>
        <DigestValue>mvP29/3/DndqUMbHgrkyr6P5y8haMq5/nXWIwoRsimc=</DigestValue>
      </Reference>
      <Reference URI="/xl/drawings/vmlDrawing21.vml?ContentType=application/vnd.openxmlformats-officedocument.vmlDrawing">
        <DigestMethod Algorithm="http://www.w3.org/2001/04/xmlenc#sha256"/>
        <DigestValue>EQNRyG0aq97gLs5Lzu7kW36tJTWr0fW4/gsjDvd76Y4=</DigestValue>
      </Reference>
      <Reference URI="/xl/drawings/vmlDrawing22.vml?ContentType=application/vnd.openxmlformats-officedocument.vmlDrawing">
        <DigestMethod Algorithm="http://www.w3.org/2001/04/xmlenc#sha256"/>
        <DigestValue>BzmvB+XKcfW4XKyDlKhNfBQOzZvZwREF/V9h4kn9hRM=</DigestValue>
      </Reference>
      <Reference URI="/xl/drawings/vmlDrawing23.vml?ContentType=application/vnd.openxmlformats-officedocument.vmlDrawing">
        <DigestMethod Algorithm="http://www.w3.org/2001/04/xmlenc#sha256"/>
        <DigestValue>095flDm/hoZ8B4xuQkveQZ9tO3WDR/RgvW1J7Iy1lkQ=</DigestValue>
      </Reference>
      <Reference URI="/xl/drawings/vmlDrawing24.vml?ContentType=application/vnd.openxmlformats-officedocument.vmlDrawing">
        <DigestMethod Algorithm="http://www.w3.org/2001/04/xmlenc#sha256"/>
        <DigestValue>3X2n5K0V7kQt7vQvfAw/521ibrJjv8Cr89PtJ15KECQ=</DigestValue>
      </Reference>
      <Reference URI="/xl/drawings/vmlDrawing25.vml?ContentType=application/vnd.openxmlformats-officedocument.vmlDrawing">
        <DigestMethod Algorithm="http://www.w3.org/2001/04/xmlenc#sha256"/>
        <DigestValue>ZrkuLAVITkerrTXT7BkLd+yU3KJnBF9DL21rIaWzuIQ=</DigestValue>
      </Reference>
      <Reference URI="/xl/drawings/vmlDrawing26.vml?ContentType=application/vnd.openxmlformats-officedocument.vmlDrawing">
        <DigestMethod Algorithm="http://www.w3.org/2001/04/xmlenc#sha256"/>
        <DigestValue>EG8//R10Oy4Vjywg1kWoTMQ59xvQ+g3GcQt8lTvLWkM=</DigestValue>
      </Reference>
      <Reference URI="/xl/drawings/vmlDrawing27.vml?ContentType=application/vnd.openxmlformats-officedocument.vmlDrawing">
        <DigestMethod Algorithm="http://www.w3.org/2001/04/xmlenc#sha256"/>
        <DigestValue>erKd1EUaqDS5x+5o2PpbaQf0/4GfHVDgUg05BtprjhI=</DigestValue>
      </Reference>
      <Reference URI="/xl/drawings/vmlDrawing28.vml?ContentType=application/vnd.openxmlformats-officedocument.vmlDrawing">
        <DigestMethod Algorithm="http://www.w3.org/2001/04/xmlenc#sha256"/>
        <DigestValue>1TYTM5WvWjYDAlB9qX13gJ+DHKw2RCn9HJDf0R4SI18=</DigestValue>
      </Reference>
      <Reference URI="/xl/drawings/vmlDrawing29.vml?ContentType=application/vnd.openxmlformats-officedocument.vmlDrawing">
        <DigestMethod Algorithm="http://www.w3.org/2001/04/xmlenc#sha256"/>
        <DigestValue>BAde5jpVQiq2Lc9t1r4uazE2cXuGnoZqpCOvcGCo/Kw=</DigestValue>
      </Reference>
      <Reference URI="/xl/drawings/vmlDrawing3.vml?ContentType=application/vnd.openxmlformats-officedocument.vmlDrawing">
        <DigestMethod Algorithm="http://www.w3.org/2001/04/xmlenc#sha256"/>
        <DigestValue>+2uSUe08RaEdXc9BN3Rrxkl7/ybo1HeIH6jctvu5pT0=</DigestValue>
      </Reference>
      <Reference URI="/xl/drawings/vmlDrawing30.vml?ContentType=application/vnd.openxmlformats-officedocument.vmlDrawing">
        <DigestMethod Algorithm="http://www.w3.org/2001/04/xmlenc#sha256"/>
        <DigestValue>mW1QDLnjVbuQ4hunaj5GWppSfTBIVjHDRjQ3rhoX0kI=</DigestValue>
      </Reference>
      <Reference URI="/xl/drawings/vmlDrawing31.vml?ContentType=application/vnd.openxmlformats-officedocument.vmlDrawing">
        <DigestMethod Algorithm="http://www.w3.org/2001/04/xmlenc#sha256"/>
        <DigestValue>dOeDsj+HdvzkDNzaGHbYEsJLBIdXA1X7A99EGw3Xvf8=</DigestValue>
      </Reference>
      <Reference URI="/xl/drawings/vmlDrawing32.vml?ContentType=application/vnd.openxmlformats-officedocument.vmlDrawing">
        <DigestMethod Algorithm="http://www.w3.org/2001/04/xmlenc#sha256"/>
        <DigestValue>ozgOuMPrB7wekamaV1Eu6wHWyq0TR5Vfu+f90OSXRXg=</DigestValue>
      </Reference>
      <Reference URI="/xl/drawings/vmlDrawing4.vml?ContentType=application/vnd.openxmlformats-officedocument.vmlDrawing">
        <DigestMethod Algorithm="http://www.w3.org/2001/04/xmlenc#sha256"/>
        <DigestValue>RWaAYu/a10Mayuxw0IsPqn114G6nZqyNDM4Vvcv+kJg=</DigestValue>
      </Reference>
      <Reference URI="/xl/drawings/vmlDrawing5.vml?ContentType=application/vnd.openxmlformats-officedocument.vmlDrawing">
        <DigestMethod Algorithm="http://www.w3.org/2001/04/xmlenc#sha256"/>
        <DigestValue>PmOsqW4//zSLq17OgG4vJo9B0ISdFdw3/H76UA7zCIA=</DigestValue>
      </Reference>
      <Reference URI="/xl/drawings/vmlDrawing6.vml?ContentType=application/vnd.openxmlformats-officedocument.vmlDrawing">
        <DigestMethod Algorithm="http://www.w3.org/2001/04/xmlenc#sha256"/>
        <DigestValue>TikpSiH2f7KUmur2/gIRob7eoVK0Je2jKL2SyMSmmAk=</DigestValue>
      </Reference>
      <Reference URI="/xl/drawings/vmlDrawing7.vml?ContentType=application/vnd.openxmlformats-officedocument.vmlDrawing">
        <DigestMethod Algorithm="http://www.w3.org/2001/04/xmlenc#sha256"/>
        <DigestValue>Kkrm989nF1R8puV5DnTJ43vRePavzmyKByknpnuIg2o=</DigestValue>
      </Reference>
      <Reference URI="/xl/drawings/vmlDrawing8.vml?ContentType=application/vnd.openxmlformats-officedocument.vmlDrawing">
        <DigestMethod Algorithm="http://www.w3.org/2001/04/xmlenc#sha256"/>
        <DigestValue>qOE9JSm55NPXKGcHMTws+kWpWGkO0ahWYOmcYYWT9jE=</DigestValue>
      </Reference>
      <Reference URI="/xl/drawings/vmlDrawing9.vml?ContentType=application/vnd.openxmlformats-officedocument.vmlDrawing">
        <DigestMethod Algorithm="http://www.w3.org/2001/04/xmlenc#sha256"/>
        <DigestValue>0sfxOSfeT4KpSPntJBtzPPN9A3MaH378lD+fSW+ykPA=</DigestValue>
      </Reference>
      <Reference URI="/xl/embeddings/Documento_de_Microsoft_Word1.docx?ContentType=application/vnd.openxmlformats-officedocument.wordprocessingml.document">
        <DigestMethod Algorithm="http://www.w3.org/2001/04/xmlenc#sha256"/>
        <DigestValue>D6qWxPpGbXMZT17VnlbGewj7g0AUiESdOdSZ8+Qqmo4=</DigestValue>
      </Reference>
      <Reference URI="/xl/embeddings/Documento_de_Microsoft_Word10.docx?ContentType=application/vnd.openxmlformats-officedocument.wordprocessingml.document">
        <DigestMethod Algorithm="http://www.w3.org/2001/04/xmlenc#sha256"/>
        <DigestValue>rcupIIY8mEU+Pq2g1UGn1LOC9m31pWSpv57s0Z5sHxo=</DigestValue>
      </Reference>
      <Reference URI="/xl/embeddings/Documento_de_Microsoft_Word11.docx?ContentType=application/vnd.openxmlformats-officedocument.wordprocessingml.document">
        <DigestMethod Algorithm="http://www.w3.org/2001/04/xmlenc#sha256"/>
        <DigestValue>vaibDT/WYc4SoYmOPMdvEDqL2HgVWUY5yFJU6tDKmUs=</DigestValue>
      </Reference>
      <Reference URI="/xl/embeddings/Documento_de_Microsoft_Word12.docx?ContentType=application/vnd.openxmlformats-officedocument.wordprocessingml.document">
        <DigestMethod Algorithm="http://www.w3.org/2001/04/xmlenc#sha256"/>
        <DigestValue>/V1Z0h+KXfOjJ9yI4r0xYycazBMPRyiHIJhmy0Y1sjY=</DigestValue>
      </Reference>
      <Reference URI="/xl/embeddings/Documento_de_Microsoft_Word13.docx?ContentType=application/vnd.openxmlformats-officedocument.wordprocessingml.document">
        <DigestMethod Algorithm="http://www.w3.org/2001/04/xmlenc#sha256"/>
        <DigestValue>FSR2tM3vw81opk6zTErWSOY9IlFm7jN7Ntjh4K3M2i0=</DigestValue>
      </Reference>
      <Reference URI="/xl/embeddings/Documento_de_Microsoft_Word14.docx?ContentType=application/vnd.openxmlformats-officedocument.wordprocessingml.document">
        <DigestMethod Algorithm="http://www.w3.org/2001/04/xmlenc#sha256"/>
        <DigestValue>GB1mv2SHdRivfjBue61qtAWYnzgapTEoi+H90WINk6o=</DigestValue>
      </Reference>
      <Reference URI="/xl/embeddings/Documento_de_Microsoft_Word15.docx?ContentType=application/vnd.openxmlformats-officedocument.wordprocessingml.document">
        <DigestMethod Algorithm="http://www.w3.org/2001/04/xmlenc#sha256"/>
        <DigestValue>EpXWylAXdWlr7wewUF5OcqTt6cnOcS6DioT644s8VRU=</DigestValue>
      </Reference>
      <Reference URI="/xl/embeddings/Documento_de_Microsoft_Word16.docx?ContentType=application/vnd.openxmlformats-officedocument.wordprocessingml.document">
        <DigestMethod Algorithm="http://www.w3.org/2001/04/xmlenc#sha256"/>
        <DigestValue>wapD8I7WVOKYO5qbRKEhg7aUBWd7Q20i066Ngz4aST0=</DigestValue>
      </Reference>
      <Reference URI="/xl/embeddings/Documento_de_Microsoft_Word17.docx?ContentType=application/vnd.openxmlformats-officedocument.wordprocessingml.document">
        <DigestMethod Algorithm="http://www.w3.org/2001/04/xmlenc#sha256"/>
        <DigestValue>AfeMJflbauaNNJQSl61S4I1+84UDxZjLp4ttb2OWgUw=</DigestValue>
      </Reference>
      <Reference URI="/xl/embeddings/Documento_de_Microsoft_Word18.docx?ContentType=application/vnd.openxmlformats-officedocument.wordprocessingml.document">
        <DigestMethod Algorithm="http://www.w3.org/2001/04/xmlenc#sha256"/>
        <DigestValue>FvIwiltoZINYZlcfd3R5WMV/ouBGn31jUjCAufIDEK0=</DigestValue>
      </Reference>
      <Reference URI="/xl/embeddings/Documento_de_Microsoft_Word19.docx?ContentType=application/vnd.openxmlformats-officedocument.wordprocessingml.document">
        <DigestMethod Algorithm="http://www.w3.org/2001/04/xmlenc#sha256"/>
        <DigestValue>AvNBS6EqGzgBp31RT6kljqE/BgeueZJp9zRved+/SVw=</DigestValue>
      </Reference>
      <Reference URI="/xl/embeddings/Documento_de_Microsoft_Word2.docx?ContentType=application/vnd.openxmlformats-officedocument.wordprocessingml.document">
        <DigestMethod Algorithm="http://www.w3.org/2001/04/xmlenc#sha256"/>
        <DigestValue>1dn9yDe/jDqK6A11bOqIOrpwytvenhEGdVFksXu8eIw=</DigestValue>
      </Reference>
      <Reference URI="/xl/embeddings/Documento_de_Microsoft_Word20.docx?ContentType=application/vnd.openxmlformats-officedocument.wordprocessingml.document">
        <DigestMethod Algorithm="http://www.w3.org/2001/04/xmlenc#sha256"/>
        <DigestValue>QQfgd+C+0FQdyYeqABRoVGxa0+jEg55g+cpxKSDGbNU=</DigestValue>
      </Reference>
      <Reference URI="/xl/embeddings/Documento_de_Microsoft_Word21.docx?ContentType=application/vnd.openxmlformats-officedocument.wordprocessingml.document">
        <DigestMethod Algorithm="http://www.w3.org/2001/04/xmlenc#sha256"/>
        <DigestValue>wl40KFvD5MVCH2CPv6/k4+EX6/iDPUQukO1HvOoy95M=</DigestValue>
      </Reference>
      <Reference URI="/xl/embeddings/Documento_de_Microsoft_Word22.docx?ContentType=application/vnd.openxmlformats-officedocument.wordprocessingml.document">
        <DigestMethod Algorithm="http://www.w3.org/2001/04/xmlenc#sha256"/>
        <DigestValue>bwmSltqEP4QPnvPtzA5pIfhzb0D8VX3IBjx3dGa4WJk=</DigestValue>
      </Reference>
      <Reference URI="/xl/embeddings/Documento_de_Microsoft_Word23.docx?ContentType=application/vnd.openxmlformats-officedocument.wordprocessingml.document">
        <DigestMethod Algorithm="http://www.w3.org/2001/04/xmlenc#sha256"/>
        <DigestValue>tIf8LESw/qPCv6Q4o74hiPRmEsEkai4uomgdHT+aUPQ=</DigestValue>
      </Reference>
      <Reference URI="/xl/embeddings/Documento_de_Microsoft_Word24.docx?ContentType=application/vnd.openxmlformats-officedocument.wordprocessingml.document">
        <DigestMethod Algorithm="http://www.w3.org/2001/04/xmlenc#sha256"/>
        <DigestValue>IPFb/AgL3jmkLSlgSpqz0qS6KTWGsJfD2hrNvFrarSs=</DigestValue>
      </Reference>
      <Reference URI="/xl/embeddings/Documento_de_Microsoft_Word25.docx?ContentType=application/vnd.openxmlformats-officedocument.wordprocessingml.document">
        <DigestMethod Algorithm="http://www.w3.org/2001/04/xmlenc#sha256"/>
        <DigestValue>ZA7fOjIEHMGbFLZ+63pCdlcO2x+2dPNcU8o9t45jNC0=</DigestValue>
      </Reference>
      <Reference URI="/xl/embeddings/Documento_de_Microsoft_Word3.docx?ContentType=application/vnd.openxmlformats-officedocument.wordprocessingml.document">
        <DigestMethod Algorithm="http://www.w3.org/2001/04/xmlenc#sha256"/>
        <DigestValue>dX/Ro/YxVJUyHbsCswqxrZY6YobC18EbMx/Lec0J/uM=</DigestValue>
      </Reference>
      <Reference URI="/xl/embeddings/Documento_de_Microsoft_Word4.docx?ContentType=application/vnd.openxmlformats-officedocument.wordprocessingml.document">
        <DigestMethod Algorithm="http://www.w3.org/2001/04/xmlenc#sha256"/>
        <DigestValue>RurvUpY22oxX4FXRcohi0lZRsU/+1GOzyyUTDfVeBLo=</DigestValue>
      </Reference>
      <Reference URI="/xl/embeddings/Documento_de_Microsoft_Word5.docx?ContentType=application/vnd.openxmlformats-officedocument.wordprocessingml.document">
        <DigestMethod Algorithm="http://www.w3.org/2001/04/xmlenc#sha256"/>
        <DigestValue>Jyu0S2xVJV+mMkyRwYn6QhPEcRnzs7JZCDByAaMUkpc=</DigestValue>
      </Reference>
      <Reference URI="/xl/embeddings/Documento_de_Microsoft_Word6.docx?ContentType=application/vnd.openxmlformats-officedocument.wordprocessingml.document">
        <DigestMethod Algorithm="http://www.w3.org/2001/04/xmlenc#sha256"/>
        <DigestValue>wznkeH/6BOvpNjgNUXvYU3TVn9JHPRPxTpTyLNTaC3Y=</DigestValue>
      </Reference>
      <Reference URI="/xl/embeddings/Documento_de_Microsoft_Word7.docx?ContentType=application/vnd.openxmlformats-officedocument.wordprocessingml.document">
        <DigestMethod Algorithm="http://www.w3.org/2001/04/xmlenc#sha256"/>
        <DigestValue>UFtz4tcbUadUesmT8Bpwf6EvSIE81eoMikW6A+vA6N8=</DigestValue>
      </Reference>
      <Reference URI="/xl/embeddings/Documento_de_Microsoft_Word8.docx?ContentType=application/vnd.openxmlformats-officedocument.wordprocessingml.document">
        <DigestMethod Algorithm="http://www.w3.org/2001/04/xmlenc#sha256"/>
        <DigestValue>QzolBJH9ZZbe6XDbOXBwEN8D+AiR+Ix85YHMYIkNfTg=</DigestValue>
      </Reference>
      <Reference URI="/xl/embeddings/Documento_de_Microsoft_Word9.docx?ContentType=application/vnd.openxmlformats-officedocument.wordprocessingml.document">
        <DigestMethod Algorithm="http://www.w3.org/2001/04/xmlenc#sha256"/>
        <DigestValue>6QcwyFDbR4iyuy/x2T4ZasWreqr/wBiGObCYYzEGaq4=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GihkyZ3CBmY0HYSduqx+l5ygaa7OZODdf9FnmypP6Ys=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hA01gnPSCjsbBqdl4ZPMGPIfjJR6sGxamvV55QWIMek=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Nvl6x/C8dquAcEQ503zg4sE+MAoxvJJLyBOW37W3m6A=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A2DoTQz2CJAnpTztsyOwHDpzgsnyjb37HnDTqwaMK/k=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NQfGD6tA1NdqQxcFd+OpTmNnZ7KyYs2hCk3UX4/N3kU=</DigestValue>
      </Reference>
      <Reference URI="/xl/externalLinks/externalLink1.xml?ContentType=application/vnd.openxmlformats-officedocument.spreadsheetml.externalLink+xml">
        <DigestMethod Algorithm="http://www.w3.org/2001/04/xmlenc#sha256"/>
        <DigestValue>vlvmRH9MqIk5SrZYlDxmEucETSJTJBAmHv8f4DoKJ9o=</DigestValue>
      </Reference>
      <Reference URI="/xl/externalLinks/externalLink2.xml?ContentType=application/vnd.openxmlformats-officedocument.spreadsheetml.externalLink+xml">
        <DigestMethod Algorithm="http://www.w3.org/2001/04/xmlenc#sha256"/>
        <DigestValue>0G1bWfi990sPTlrFDc7D3UlPpTroQEvdaZcTyzgooHM=</DigestValue>
      </Reference>
      <Reference URI="/xl/externalLinks/externalLink3.xml?ContentType=application/vnd.openxmlformats-officedocument.spreadsheetml.externalLink+xml">
        <DigestMethod Algorithm="http://www.w3.org/2001/04/xmlenc#sha256"/>
        <DigestValue>7nvArp2vmQR7KEtXHUvalEqLYGFR+Do2sCvo+P4R12k=</DigestValue>
      </Reference>
      <Reference URI="/xl/externalLinks/externalLink4.xml?ContentType=application/vnd.openxmlformats-officedocument.spreadsheetml.externalLink+xml">
        <DigestMethod Algorithm="http://www.w3.org/2001/04/xmlenc#sha256"/>
        <DigestValue>4PXa1pzNS1dvV3El4rKhAbsiODecTkwB9t/m0Yg9JGw=</DigestValue>
      </Reference>
      <Reference URI="/xl/externalLinks/externalLink5.xml?ContentType=application/vnd.openxmlformats-officedocument.spreadsheetml.externalLink+xml">
        <DigestMethod Algorithm="http://www.w3.org/2001/04/xmlenc#sha256"/>
        <DigestValue>4PXa1pzNS1dvV3El4rKhAbsiODecTkwB9t/m0Yg9JGw=</DigestValue>
      </Reference>
      <Reference URI="/xl/media/image1.png?ContentType=image/png">
        <DigestMethod Algorithm="http://www.w3.org/2001/04/xmlenc#sha256"/>
        <DigestValue>AAervH3ClZKsJ/cGSODpiJCrtcZRhiPqeYDyXBOWCQE=</DigestValue>
      </Reference>
      <Reference URI="/xl/media/image10.emf?ContentType=image/x-emf">
        <DigestMethod Algorithm="http://www.w3.org/2001/04/xmlenc#sha256"/>
        <DigestValue>sOYlJtkxSYPrMfR6IcCyuSpA1iUVai2Gw9RabOAaRw8=</DigestValue>
      </Reference>
      <Reference URI="/xl/media/image11.emf?ContentType=image/x-emf">
        <DigestMethod Algorithm="http://www.w3.org/2001/04/xmlenc#sha256"/>
        <DigestValue>uiHDqo9AylZnvBSUVYOJkAlMQTDb9l2RFbNK+yoPIoo=</DigestValue>
      </Reference>
      <Reference URI="/xl/media/image12.emf?ContentType=image/x-emf">
        <DigestMethod Algorithm="http://www.w3.org/2001/04/xmlenc#sha256"/>
        <DigestValue>rlXjrrLu/FkAJcCWo4K9n9/93AQawTQLCWWJpdYSy0o=</DigestValue>
      </Reference>
      <Reference URI="/xl/media/image13.emf?ContentType=image/x-emf">
        <DigestMethod Algorithm="http://www.w3.org/2001/04/xmlenc#sha256"/>
        <DigestValue>B0ULjToxbhDzJGpTQp+45OvsV3AMs7ayzfuz3VaKxsQ=</DigestValue>
      </Reference>
      <Reference URI="/xl/media/image14.emf?ContentType=image/x-emf">
        <DigestMethod Algorithm="http://www.w3.org/2001/04/xmlenc#sha256"/>
        <DigestValue>FVakQXJyofa26bJpjg5BsHMYmbzsMyyHcXYsO/Z/bo8=</DigestValue>
      </Reference>
      <Reference URI="/xl/media/image15.emf?ContentType=image/x-emf">
        <DigestMethod Algorithm="http://www.w3.org/2001/04/xmlenc#sha256"/>
        <DigestValue>QRyojhlnzCfEXAZljpHeTv301NsridWEG3+9/IljfWI=</DigestValue>
      </Reference>
      <Reference URI="/xl/media/image16.emf?ContentType=image/x-emf">
        <DigestMethod Algorithm="http://www.w3.org/2001/04/xmlenc#sha256"/>
        <DigestValue>1NiKz1G9SonGpnxYozBCmW1w7CsRDUIFrC13nIQVldw=</DigestValue>
      </Reference>
      <Reference URI="/xl/media/image17.emf?ContentType=image/x-emf">
        <DigestMethod Algorithm="http://www.w3.org/2001/04/xmlenc#sha256"/>
        <DigestValue>ih8CQd7Sy3Sxl89c5EmGbv6KzXlrh6oyVuRMBfnkX3E=</DigestValue>
      </Reference>
      <Reference URI="/xl/media/image18.emf?ContentType=image/x-emf">
        <DigestMethod Algorithm="http://www.w3.org/2001/04/xmlenc#sha256"/>
        <DigestValue>rjLihySu6nlMOOCisPRF/g52e8OB5RTQVh4+qG4NZ50=</DigestValue>
      </Reference>
      <Reference URI="/xl/media/image19.emf?ContentType=image/x-emf">
        <DigestMethod Algorithm="http://www.w3.org/2001/04/xmlenc#sha256"/>
        <DigestValue>KAJ8UthOvhyCQqDG8YNqveInfimXQwtQNOCxECQ1TN0=</DigestValue>
      </Reference>
      <Reference URI="/xl/media/image2.emf?ContentType=image/x-emf">
        <DigestMethod Algorithm="http://www.w3.org/2001/04/xmlenc#sha256"/>
        <DigestValue>kHs1GbIkP2XKEC9pAgAGk7EmV8+plhTuYjEGyC676NE=</DigestValue>
      </Reference>
      <Reference URI="/xl/media/image20.emf?ContentType=image/x-emf">
        <DigestMethod Algorithm="http://www.w3.org/2001/04/xmlenc#sha256"/>
        <DigestValue>T6IxP3cRq01VI5fxLy/ui2frXcBMYwaOIEOlrX0Z+L4=</DigestValue>
      </Reference>
      <Reference URI="/xl/media/image21.emf?ContentType=image/x-emf">
        <DigestMethod Algorithm="http://www.w3.org/2001/04/xmlenc#sha256"/>
        <DigestValue>4qLd4b6J0mURrwCZgsiOLF1yPoUMmsuNti/PKEC3rzM=</DigestValue>
      </Reference>
      <Reference URI="/xl/media/image22.emf?ContentType=image/x-emf">
        <DigestMethod Algorithm="http://www.w3.org/2001/04/xmlenc#sha256"/>
        <DigestValue>2LNGCmSmcEMUuzdTSguUJSpRQ4J84A44FmKNELc6QOQ=</DigestValue>
      </Reference>
      <Reference URI="/xl/media/image23.emf?ContentType=image/x-emf">
        <DigestMethod Algorithm="http://www.w3.org/2001/04/xmlenc#sha256"/>
        <DigestValue>SO3EsIEMVmUQy2ZUqTK3D+ovv6e9ba0AGDZOn13DRLo=</DigestValue>
      </Reference>
      <Reference URI="/xl/media/image24.emf?ContentType=image/x-emf">
        <DigestMethod Algorithm="http://www.w3.org/2001/04/xmlenc#sha256"/>
        <DigestValue>JLmTtN30z0Ve403/HgZzaig7IXgiYryJbLK8si+p+C0=</DigestValue>
      </Reference>
      <Reference URI="/xl/media/image25.emf?ContentType=image/x-emf">
        <DigestMethod Algorithm="http://www.w3.org/2001/04/xmlenc#sha256"/>
        <DigestValue>bNvMBEN8sttUO+ZwBUmuH9f4iFLL30kzeiD2BatvQmM=</DigestValue>
      </Reference>
      <Reference URI="/xl/media/image26.emf?ContentType=image/x-emf">
        <DigestMethod Algorithm="http://www.w3.org/2001/04/xmlenc#sha256"/>
        <DigestValue>DxuMId+YsXJkhhz8n1cGaM5wjcRW4mEUnyrIrZntQTU=</DigestValue>
      </Reference>
      <Reference URI="/xl/media/image27.emf?ContentType=image/x-emf">
        <DigestMethod Algorithm="http://www.w3.org/2001/04/xmlenc#sha256"/>
        <DigestValue>ccBPMA0+9JILUr/2kxCaXDYr3SdWRQbAyw+mO8y6+rE=</DigestValue>
      </Reference>
      <Reference URI="/xl/media/image28.emf?ContentType=image/x-emf">
        <DigestMethod Algorithm="http://www.w3.org/2001/04/xmlenc#sha256"/>
        <DigestValue>eGcrtZ6ckB45r1muAQi4IA3Ej9bKcop0xjgCwFAGQpE=</DigestValue>
      </Reference>
      <Reference URI="/xl/media/image29.emf?ContentType=image/x-emf">
        <DigestMethod Algorithm="http://www.w3.org/2001/04/xmlenc#sha256"/>
        <DigestValue>Py9P2b/hHnLwf6dFY5++MuQDG9MmEymu1ZML8UcU4wY=</DigestValue>
      </Reference>
      <Reference URI="/xl/media/image3.emf?ContentType=image/x-emf">
        <DigestMethod Algorithm="http://www.w3.org/2001/04/xmlenc#sha256"/>
        <DigestValue>kHs1GbIkP2XKEC9pAgAGk7EmV8+plhTuYjEGyC676NE=</DigestValue>
      </Reference>
      <Reference URI="/xl/media/image30.png?ContentType=image/png">
        <DigestMethod Algorithm="http://www.w3.org/2001/04/xmlenc#sha256"/>
        <DigestValue>3L1rzbQL3xyA/EWRVAGHC/Y42CcmBzgCGPhIm3N1oEU=</DigestValue>
      </Reference>
      <Reference URI="/xl/media/image31.png?ContentType=image/png">
        <DigestMethod Algorithm="http://www.w3.org/2001/04/xmlenc#sha256"/>
        <DigestValue>/LMr0ytC2LatRPyi/ZFqiwekt1YlQFX8Z9aR0UX8hJc=</DigestValue>
      </Reference>
      <Reference URI="/xl/media/image32.jpeg?ContentType=image/jpeg">
        <DigestMethod Algorithm="http://www.w3.org/2001/04/xmlenc#sha256"/>
        <DigestValue>CPTHFOXxiP4cUv4gOoWrNOmGdtMYcX6J0OSaOF+mQgQ=</DigestValue>
      </Reference>
      <Reference URI="/xl/media/image33.png?ContentType=image/png">
        <DigestMethod Algorithm="http://www.w3.org/2001/04/xmlenc#sha256"/>
        <DigestValue>8eiYjXxp2LBy87psyufvs2hs0/m+dwLzLSbwWqMHVMo=</DigestValue>
      </Reference>
      <Reference URI="/xl/media/image4.png?ContentType=image/png">
        <DigestMethod Algorithm="http://www.w3.org/2001/04/xmlenc#sha256"/>
        <DigestValue>WmuBFgz4zEDDoX0cm9iLW2YLcemisqQaiOzIi14M+oE=</DigestValue>
      </Reference>
      <Reference URI="/xl/media/image5.emf?ContentType=image/x-emf">
        <DigestMethod Algorithm="http://www.w3.org/2001/04/xmlenc#sha256"/>
        <DigestValue>bqV3hoMrroAwVzp6OwjoX8kfe36v5oRgyYExGy3gg7E=</DigestValue>
      </Reference>
      <Reference URI="/xl/media/image6.emf?ContentType=image/x-emf">
        <DigestMethod Algorithm="http://www.w3.org/2001/04/xmlenc#sha256"/>
        <DigestValue>/RAXwOCbqrcdIQvZNgZ6rH2rl6moS0/shyMePivunn0=</DigestValue>
      </Reference>
      <Reference URI="/xl/media/image7.emf?ContentType=image/x-emf">
        <DigestMethod Algorithm="http://www.w3.org/2001/04/xmlenc#sha256"/>
        <DigestValue>9jt5QSoR87smCOfsBnmNJXMF86lPtCnj5MNVYbW5f7g=</DigestValue>
      </Reference>
      <Reference URI="/xl/media/image8.emf?ContentType=image/x-emf">
        <DigestMethod Algorithm="http://www.w3.org/2001/04/xmlenc#sha256"/>
        <DigestValue>eWvdktGPgwo67jspvkPNGMAZoVGOjJSfjEeuONesxmg=</DigestValue>
      </Reference>
      <Reference URI="/xl/media/image9.emf?ContentType=image/x-emf">
        <DigestMethod Algorithm="http://www.w3.org/2001/04/xmlenc#sha256"/>
        <DigestValue>EaGocgfEj/3Mk1cp8Li5AZ+517H8JI6RJKPSVRxgHL0=</DigestValue>
      </Reference>
      <Reference URI="/xl/printerSettings/printerSettings1.bin?ContentType=application/vnd.openxmlformats-officedocument.spreadsheetml.printerSettings">
        <DigestMethod Algorithm="http://www.w3.org/2001/04/xmlenc#sha256"/>
        <DigestValue>G+wdRt/eKDXh2jiw1fJ88rM0vUu16274bk7LyWs2aIg=</DigestValue>
      </Reference>
      <Reference URI="/xl/printerSettings/printerSettings10.bin?ContentType=application/vnd.openxmlformats-officedocument.spreadsheetml.printerSettings">
        <DigestMethod Algorithm="http://www.w3.org/2001/04/xmlenc#sha256"/>
        <DigestValue>G+wdRt/eKDXh2jiw1fJ88rM0vUu16274bk7LyWs2aIg=</DigestValue>
      </Reference>
      <Reference URI="/xl/printerSettings/printerSettings11.bin?ContentType=application/vnd.openxmlformats-officedocument.spreadsheetml.printerSettings">
        <DigestMethod Algorithm="http://www.w3.org/2001/04/xmlenc#sha256"/>
        <DigestValue>G+wdRt/eKDXh2jiw1fJ88rM0vUu16274bk7LyWs2aIg=</DigestValue>
      </Reference>
      <Reference URI="/xl/printerSettings/printerSettings12.bin?ContentType=application/vnd.openxmlformats-officedocument.spreadsheetml.printerSettings">
        <DigestMethod Algorithm="http://www.w3.org/2001/04/xmlenc#sha256"/>
        <DigestValue>G+wdRt/eKDXh2jiw1fJ88rM0vUu16274bk7LyWs2aIg=</DigestValue>
      </Reference>
      <Reference URI="/xl/printerSettings/printerSettings13.bin?ContentType=application/vnd.openxmlformats-officedocument.spreadsheetml.printerSettings">
        <DigestMethod Algorithm="http://www.w3.org/2001/04/xmlenc#sha256"/>
        <DigestValue>MLTDDowN7352l61uNn2FJTmYNcSD4GLcnyyacqHfR+I=</DigestValue>
      </Reference>
      <Reference URI="/xl/printerSettings/printerSettings14.bin?ContentType=application/vnd.openxmlformats-officedocument.spreadsheetml.printerSettings">
        <DigestMethod Algorithm="http://www.w3.org/2001/04/xmlenc#sha256"/>
        <DigestValue>G+wdRt/eKDXh2jiw1fJ88rM0vUu16274bk7LyWs2aIg=</DigestValue>
      </Reference>
      <Reference URI="/xl/printerSettings/printerSettings15.bin?ContentType=application/vnd.openxmlformats-officedocument.spreadsheetml.printerSettings">
        <DigestMethod Algorithm="http://www.w3.org/2001/04/xmlenc#sha256"/>
        <DigestValue>G+wdRt/eKDXh2jiw1fJ88rM0vUu16274bk7LyWs2aIg=</DigestValue>
      </Reference>
      <Reference URI="/xl/printerSettings/printerSettings16.bin?ContentType=application/vnd.openxmlformats-officedocument.spreadsheetml.printerSettings">
        <DigestMethod Algorithm="http://www.w3.org/2001/04/xmlenc#sha256"/>
        <DigestValue>PeZJBFNODwgGXbIjHTLOBzOeUzel94WObTgbOl9kEtE=</DigestValue>
      </Reference>
      <Reference URI="/xl/printerSettings/printerSettings2.bin?ContentType=application/vnd.openxmlformats-officedocument.spreadsheetml.printerSettings">
        <DigestMethod Algorithm="http://www.w3.org/2001/04/xmlenc#sha256"/>
        <DigestValue>pIV5tZbd+bkXXX7WabjQ6+JqVSy35/RXjVdje9AwIhw=</DigestValue>
      </Reference>
      <Reference URI="/xl/printerSettings/printerSettings3.bin?ContentType=application/vnd.openxmlformats-officedocument.spreadsheetml.printerSettings">
        <DigestMethod Algorithm="http://www.w3.org/2001/04/xmlenc#sha256"/>
        <DigestValue>G+wdRt/eKDXh2jiw1fJ88rM0vUu16274bk7LyWs2aIg=</DigestValue>
      </Reference>
      <Reference URI="/xl/printerSettings/printerSettings4.bin?ContentType=application/vnd.openxmlformats-officedocument.spreadsheetml.printerSettings">
        <DigestMethod Algorithm="http://www.w3.org/2001/04/xmlenc#sha256"/>
        <DigestValue>pIV5tZbd+bkXXX7WabjQ6+JqVSy35/RXjVdje9AwIhw=</DigestValue>
      </Reference>
      <Reference URI="/xl/printerSettings/printerSettings5.bin?ContentType=application/vnd.openxmlformats-officedocument.spreadsheetml.printerSettings">
        <DigestMethod Algorithm="http://www.w3.org/2001/04/xmlenc#sha256"/>
        <DigestValue>G+wdRt/eKDXh2jiw1fJ88rM0vUu16274bk7LyWs2aIg=</DigestValue>
      </Reference>
      <Reference URI="/xl/printerSettings/printerSettings6.bin?ContentType=application/vnd.openxmlformats-officedocument.spreadsheetml.printerSettings">
        <DigestMethod Algorithm="http://www.w3.org/2001/04/xmlenc#sha256"/>
        <DigestValue>pIV5tZbd+bkXXX7WabjQ6+JqVSy35/RXjVdje9AwIhw=</DigestValue>
      </Reference>
      <Reference URI="/xl/printerSettings/printerSettings7.bin?ContentType=application/vnd.openxmlformats-officedocument.spreadsheetml.printerSettings">
        <DigestMethod Algorithm="http://www.w3.org/2001/04/xmlenc#sha256"/>
        <DigestValue>pIV5tZbd+bkXXX7WabjQ6+JqVSy35/RXjVdje9AwIhw=</DigestValue>
      </Reference>
      <Reference URI="/xl/printerSettings/printerSettings8.bin?ContentType=application/vnd.openxmlformats-officedocument.spreadsheetml.printerSettings">
        <DigestMethod Algorithm="http://www.w3.org/2001/04/xmlenc#sha256"/>
        <DigestValue>pIV5tZbd+bkXXX7WabjQ6+JqVSy35/RXjVdje9AwIhw=</DigestValue>
      </Reference>
      <Reference URI="/xl/printerSettings/printerSettings9.bin?ContentType=application/vnd.openxmlformats-officedocument.spreadsheetml.printerSettings">
        <DigestMethod Algorithm="http://www.w3.org/2001/04/xmlenc#sha256"/>
        <DigestValue>G+wdRt/eKDXh2jiw1fJ88rM0vUu16274bk7LyWs2aIg=</DigestValue>
      </Reference>
      <Reference URI="/xl/sharedStrings.xml?ContentType=application/vnd.openxmlformats-officedocument.spreadsheetml.sharedStrings+xml">
        <DigestMethod Algorithm="http://www.w3.org/2001/04/xmlenc#sha256"/>
        <DigestValue>1VfYyGClm36D6IWqe32ZrzX9QUOPFjk7PIqpInd6Ae8=</DigestValue>
      </Reference>
      <Reference URI="/xl/styles.xml?ContentType=application/vnd.openxmlformats-officedocument.spreadsheetml.styles+xml">
        <DigestMethod Algorithm="http://www.w3.org/2001/04/xmlenc#sha256"/>
        <DigestValue>clLfTT23/eZkTVHwsrke1j4ks8UmyE37P/XgPuclGE4=</DigestValue>
      </Reference>
      <Reference URI="/xl/theme/theme1.xml?ContentType=application/vnd.openxmlformats-officedocument.theme+xml">
        <DigestMethod Algorithm="http://www.w3.org/2001/04/xmlenc#sha256"/>
        <DigestValue>jqXKemcnX0rU9t3ehKow99HPLMDTdK9CeTMprat68lo=</DigestValue>
      </Reference>
      <Reference URI="/xl/workbook.xml?ContentType=application/vnd.openxmlformats-officedocument.spreadsheetml.sheet.main+xml">
        <DigestMethod Algorithm="http://www.w3.org/2001/04/xmlenc#sha256"/>
        <DigestValue>z1xZaHPZfFXeOnsX9IDdN5WVKUkXN5usIfiU+ltHHaE=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W3RPxSH0R08RqR/qdQt2gZLhzgpg8vR0JQsBQv5QmqA=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7V950pByMf7BvpDBhDcFm2zrKSKWwFLKK5pwqXoiXNE=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ypfhFneKsxpAB38Ve88EOAtHJRI3vuI69Sm7hsdHTLs=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cvWXBbN5zjh70PnEHEmjw9FHqrtHUOJiMZgGzOvE0Ws=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Ieyvnp5FucyeLiNPmjTPy5REwtdYKH23SCmQwNGps0o=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5x7BJ1RN0mWYWYdlQ6uCfgm14RUA21tNLvDh3+pyAPU=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RjY8mSnQA110XZyj171Dwdj3XHdVYxyT5Kg74/tOFEs=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zfO6WcOvDMEb7OVRFF/TohdKFWGHOFLERsLJeZJe/J0=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mmG0J1OpNLTfWH9M1X0fH9rvWMWf30fbZl5A2bNnZtE=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JJcpqErQvTTvFy+/JUcDm06tKzOdrN6o2xgXitOgQgU=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ucpH7ZnTWteS4KDMAlwTz+alZebYs8vO+EN1WtNraRg=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2BkD7lpyWrorQZGAy6ZKRjH+zJpd9ku8y3Kk3He09lE=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AeoHIZov0CPa++Ywpn4wCQHCGvYd5Lj2kWWTEXxFb/0=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ZXHHL1zEn4hlBmh/3cLUoGQqiJ/hGV1rzEV+s7fnTfU=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wnKqAN6yWLfTBwxSdGWA7ZFxUumyjGPaOu+IE9iPuwU=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oGf3mjWzZPA0Xlz1KLUTuuOsxaWWYvUUWt6sGrLp5aE=</DigestValue>
      </Reference>
      <Reference URI="/xl/worksheets/sheet1.xml?ContentType=application/vnd.openxmlformats-officedocument.spreadsheetml.worksheet+xml">
        <DigestMethod Algorithm="http://www.w3.org/2001/04/xmlenc#sha256"/>
        <DigestValue>tvyp9mWiLbB2j3gZhInEGUNzDlJEt12TRNpnO0FE0Kw=</DigestValue>
      </Reference>
      <Reference URI="/xl/worksheets/sheet10.xml?ContentType=application/vnd.openxmlformats-officedocument.spreadsheetml.worksheet+xml">
        <DigestMethod Algorithm="http://www.w3.org/2001/04/xmlenc#sha256"/>
        <DigestValue>3tuGoJmeX/c/Hrub/QgwtzZ8mVpCu6hcdea09Sylco4=</DigestValue>
      </Reference>
      <Reference URI="/xl/worksheets/sheet11.xml?ContentType=application/vnd.openxmlformats-officedocument.spreadsheetml.worksheet+xml">
        <DigestMethod Algorithm="http://www.w3.org/2001/04/xmlenc#sha256"/>
        <DigestValue>LHnl8X0hu1rVRWWmbotQNNOC4/WzrOrI9DE5dCpFpS0=</DigestValue>
      </Reference>
      <Reference URI="/xl/worksheets/sheet12.xml?ContentType=application/vnd.openxmlformats-officedocument.spreadsheetml.worksheet+xml">
        <DigestMethod Algorithm="http://www.w3.org/2001/04/xmlenc#sha256"/>
        <DigestValue>ISRCgKtd23DXwrGQUHMcVxJNV73l9CKd79oiqka4QQQ=</DigestValue>
      </Reference>
      <Reference URI="/xl/worksheets/sheet13.xml?ContentType=application/vnd.openxmlformats-officedocument.spreadsheetml.worksheet+xml">
        <DigestMethod Algorithm="http://www.w3.org/2001/04/xmlenc#sha256"/>
        <DigestValue>F/6L0qxAO6XsadcwSXLjFQz9N1fuu0An4nQjXOkfmrI=</DigestValue>
      </Reference>
      <Reference URI="/xl/worksheets/sheet14.xml?ContentType=application/vnd.openxmlformats-officedocument.spreadsheetml.worksheet+xml">
        <DigestMethod Algorithm="http://www.w3.org/2001/04/xmlenc#sha256"/>
        <DigestValue>uWPiXolhtEJ5DKpuXEoVPbJ7vrINbxOGRqNxQp/iXwc=</DigestValue>
      </Reference>
      <Reference URI="/xl/worksheets/sheet15.xml?ContentType=application/vnd.openxmlformats-officedocument.spreadsheetml.worksheet+xml">
        <DigestMethod Algorithm="http://www.w3.org/2001/04/xmlenc#sha256"/>
        <DigestValue>lgmp7eg2L6GbqOxeBFS+lbkSef0w/K2mGdN4d5ugVtM=</DigestValue>
      </Reference>
      <Reference URI="/xl/worksheets/sheet16.xml?ContentType=application/vnd.openxmlformats-officedocument.spreadsheetml.worksheet+xml">
        <DigestMethod Algorithm="http://www.w3.org/2001/04/xmlenc#sha256"/>
        <DigestValue>bnfv33gLV/y1ngRb2WdgzATpeI9Dw83446iJQVf/O0I=</DigestValue>
      </Reference>
      <Reference URI="/xl/worksheets/sheet2.xml?ContentType=application/vnd.openxmlformats-officedocument.spreadsheetml.worksheet+xml">
        <DigestMethod Algorithm="http://www.w3.org/2001/04/xmlenc#sha256"/>
        <DigestValue>6hpnpH2g3SeGRnnlhO7iL/+moJdD7D/AYihJTnZOkfI=</DigestValue>
      </Reference>
      <Reference URI="/xl/worksheets/sheet3.xml?ContentType=application/vnd.openxmlformats-officedocument.spreadsheetml.worksheet+xml">
        <DigestMethod Algorithm="http://www.w3.org/2001/04/xmlenc#sha256"/>
        <DigestValue>4aIy8Xzi+3ditPR/IB2soFGd82B2S6GFbh56ZZjAqiU=</DigestValue>
      </Reference>
      <Reference URI="/xl/worksheets/sheet4.xml?ContentType=application/vnd.openxmlformats-officedocument.spreadsheetml.worksheet+xml">
        <DigestMethod Algorithm="http://www.w3.org/2001/04/xmlenc#sha256"/>
        <DigestValue>LwPozZyXqVr/4ahT8X8WCpgSpfpKCqpVvsVCuQhLZ1I=</DigestValue>
      </Reference>
      <Reference URI="/xl/worksheets/sheet5.xml?ContentType=application/vnd.openxmlformats-officedocument.spreadsheetml.worksheet+xml">
        <DigestMethod Algorithm="http://www.w3.org/2001/04/xmlenc#sha256"/>
        <DigestValue>eT2fPxCcaAgklpJ+0k9FnnIdDfohdhrMt2lDk/+Ir3I=</DigestValue>
      </Reference>
      <Reference URI="/xl/worksheets/sheet6.xml?ContentType=application/vnd.openxmlformats-officedocument.spreadsheetml.worksheet+xml">
        <DigestMethod Algorithm="http://www.w3.org/2001/04/xmlenc#sha256"/>
        <DigestValue>eKd0If6AEwi40kfLQkaJnyyIJWx8cN7RDOzpVGV/gLI=</DigestValue>
      </Reference>
      <Reference URI="/xl/worksheets/sheet7.xml?ContentType=application/vnd.openxmlformats-officedocument.spreadsheetml.worksheet+xml">
        <DigestMethod Algorithm="http://www.w3.org/2001/04/xmlenc#sha256"/>
        <DigestValue>VBPRsMoGOMdKEVAlYCwDh0LxNVpzd9wrrW0Xu14hkhw=</DigestValue>
      </Reference>
      <Reference URI="/xl/worksheets/sheet8.xml?ContentType=application/vnd.openxmlformats-officedocument.spreadsheetml.worksheet+xml">
        <DigestMethod Algorithm="http://www.w3.org/2001/04/xmlenc#sha256"/>
        <DigestValue>LuvLnv3zmNQ13aRIqQsPCxYsPJ2S1PR/26B2hyJ3ahQ=</DigestValue>
      </Reference>
      <Reference URI="/xl/worksheets/sheet9.xml?ContentType=application/vnd.openxmlformats-officedocument.spreadsheetml.worksheet+xml">
        <DigestMethod Algorithm="http://www.w3.org/2001/04/xmlenc#sha256"/>
        <DigestValue>KhhsIzvCP7C5w7behVExd1xD8g1nLbMCwZ3mQ/LLsSk=</DigestValue>
      </Reference>
    </Manifest>
    <SignatureProperties>
      <SignatureProperty Id="idSignatureTime" Target="#idPackageSignature">
        <mdssi:SignatureTime xmlns:mdssi="http://schemas.openxmlformats.org/package/2006/digital-signature">
          <mdssi:Format>YYYY-MM-DDThh:mm:ssTZD</mdssi:Format>
          <mdssi:Value>2020-06-03T21:44:28Z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Auditoria Externa</SignatureComments>
          <WindowsVersion>10.0</WindowsVersion>
          <OfficeVersion>16.0.12730/20</OfficeVersion>
          <ApplicationVersion>16.0.12730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2020-06-03T21:44:28Z</xd:SigningTime>
          <xd:SigningCertificate>
            <xd:Cert>
              <xd:CertDigest>
                <DigestMethod Algorithm="http://www.w3.org/2001/04/xmlenc#sha256"/>
                <DigestValue>20b9+edcMSZiiTalNKXaW5VkRxr99lJgLfwSam3MI4o=</DigestValue>
              </xd:CertDigest>
              <xd:IssuerSerial>
                <X509IssuerName>CN=CA-CODE100 S.A., C=PY, O=CODE100 S.A., SERIALNUMBER=RUC 80080610-7</X509IssuerName>
                <X509SerialNumber>2051668595349238123506050294839131310292736998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Auditoria Externa</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17</vt:i4>
      </vt:variant>
    </vt:vector>
  </HeadingPairs>
  <TitlesOfParts>
    <vt:vector size="33" baseType="lpstr">
      <vt:lpstr>Portada</vt:lpstr>
      <vt:lpstr>BG</vt:lpstr>
      <vt:lpstr>ER</vt:lpstr>
      <vt:lpstr>VPN</vt:lpstr>
      <vt:lpstr>EFE</vt:lpstr>
      <vt:lpstr>Anexo A</vt:lpstr>
      <vt:lpstr>Anexo B</vt:lpstr>
      <vt:lpstr>Anexo C</vt:lpstr>
      <vt:lpstr>Anexo D</vt:lpstr>
      <vt:lpstr>Anexo E</vt:lpstr>
      <vt:lpstr>Anexo F</vt:lpstr>
      <vt:lpstr>Anexo G</vt:lpstr>
      <vt:lpstr>Anexo H</vt:lpstr>
      <vt:lpstr>Anexo I</vt:lpstr>
      <vt:lpstr>Anexo J</vt:lpstr>
      <vt:lpstr>NC</vt:lpstr>
      <vt:lpstr>'Anexo A'!Área_de_impresión</vt:lpstr>
      <vt:lpstr>'Anexo B'!Área_de_impresión</vt:lpstr>
      <vt:lpstr>'Anexo C'!Área_de_impresión</vt:lpstr>
      <vt:lpstr>'Anexo D'!Área_de_impresión</vt:lpstr>
      <vt:lpstr>'Anexo E'!Área_de_impresión</vt:lpstr>
      <vt:lpstr>'Anexo F'!Área_de_impresión</vt:lpstr>
      <vt:lpstr>'Anexo G'!Área_de_impresión</vt:lpstr>
      <vt:lpstr>'Anexo H'!Área_de_impresión</vt:lpstr>
      <vt:lpstr>'Anexo I'!Área_de_impresión</vt:lpstr>
      <vt:lpstr>'Anexo J'!Área_de_impresión</vt:lpstr>
      <vt:lpstr>BG!Área_de_impresión</vt:lpstr>
      <vt:lpstr>EFE!Área_de_impresión</vt:lpstr>
      <vt:lpstr>ER!Área_de_impresión</vt:lpstr>
      <vt:lpstr>NC!Área_de_impresión</vt:lpstr>
      <vt:lpstr>VPN!Área_de_impresión</vt:lpstr>
      <vt:lpstr>NC!OLE_LINK40</vt:lpstr>
      <vt:lpstr>NC!OLE_LINK62</vt:lpstr>
    </vt:vector>
  </TitlesOfParts>
  <Company>PARTICILAR}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Zárate</dc:creator>
  <cp:lastModifiedBy>Contabilidad</cp:lastModifiedBy>
  <cp:lastPrinted>2020-04-14T14:40:42Z</cp:lastPrinted>
  <dcterms:created xsi:type="dcterms:W3CDTF">2000-07-18T12:26:06Z</dcterms:created>
  <dcterms:modified xsi:type="dcterms:W3CDTF">2020-06-03T01:22:44Z</dcterms:modified>
</cp:coreProperties>
</file>