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5.xml" ContentType="application/vnd.openxmlformats-officedocument.drawing+xml"/>
  <Override PartName="/xl/drawings/drawing4.xml" ContentType="application/vnd.openxmlformats-officedocument.drawing+xml"/>
  <Override PartName="/xl/drawings/drawing3.xml" ContentType="application/vnd.openxmlformats-officedocument.drawing+xml"/>
  <Override PartName="/xl/worksheets/sheet1.xml" ContentType="application/vnd.openxmlformats-officedocument.spreadsheetml.worksheet+xml"/>
  <Override PartName="/xl/theme/theme1.xml" ContentType="application/vnd.openxmlformats-officedocument.theme+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calcChain.xml" ContentType="application/vnd.openxmlformats-officedocument.spreadsheetml.calcChain+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Override PartName="/_xmlsignatures/sig5.xml" ContentType="application/vnd.openxmlformats-package.digital-signature-xmlsignature+xml"/>
  <Override PartName="/_xmlsignatures/sig6.xml" ContentType="application/vnd.openxmlformats-package.digital-signature-xmlsignature+xml"/>
  <Override PartName="/_xmlsignatures/sig7.xml" ContentType="application/vnd.openxmlformats-package.digital-signature-xmlsignature+xml"/>
  <Override PartName="/_xmlsignatures/sig8.xml" ContentType="application/vnd.openxmlformats-package.digital-signature-xmlsignature+xml"/>
  <Override PartName="/_xmlsignatures/sig9.xml" ContentType="application/vnd.openxmlformats-package.digital-signature-xmlsignature+xml"/>
  <Override PartName="/_xmlsignatures/sig10.xml" ContentType="application/vnd.openxmlformats-package.digital-signature-xmlsignature+xml"/>
  <Override PartName="/_xmlsignatures/sig11.xml" ContentType="application/vnd.openxmlformats-package.digital-signature-xmlsignature+xml"/>
  <Override PartName="/_xmlsignatures/sig12.xml" ContentType="application/vnd.openxmlformats-package.digital-signature-xmlsignature+xml"/>
  <Override PartName="/_xmlsignatures/sig13.xml" ContentType="application/vnd.openxmlformats-package.digital-signature-xmlsignature+xml"/>
  <Override PartName="/_xmlsignatures/sig14.xml" ContentType="application/vnd.openxmlformats-package.digital-signature-xmlsignature+xml"/>
  <Override PartName="/_xmlsignatures/sig15.xml" ContentType="application/vnd.openxmlformats-package.digital-signature-xmlsignature+xml"/>
  <Override PartName="/_xmlsignatures/sig16.xml" ContentType="application/vnd.openxmlformats-package.digital-signature-xmlsignature+xml"/>
  <Override PartName="/_xmlsignatures/sig17.xml" ContentType="application/vnd.openxmlformats-package.digital-signature-xmlsignature+xml"/>
  <Override PartName="/_xmlsignatures/sig18.xml" ContentType="application/vnd.openxmlformats-package.digital-signature-xmlsignature+xml"/>
  <Override PartName="/_xmlsignatures/sig19.xml" ContentType="application/vnd.openxmlformats-package.digital-signature-xmlsignature+xml"/>
  <Override PartName="/_xmlsignatures/sig20.xml" ContentType="application/vnd.openxmlformats-package.digital-signature-xmlsignature+xml"/>
  <Override PartName="/_xmlsignatures/sig21.xml" ContentType="application/vnd.openxmlformats-package.digital-signature-xmlsignature+xml"/>
  <Override PartName="/_xmlsignatures/sig22.xml" ContentType="application/vnd.openxmlformats-package.digital-signature-xmlsignature+xml"/>
  <Override PartName="/_xmlsignatures/sig23.xml" ContentType="application/vnd.openxmlformats-package.digital-signature-xmlsignature+xml"/>
  <Override PartName="/_xmlsignatures/sig24.xml" ContentType="application/vnd.openxmlformats-package.digital-signature-xmlsignature+xml"/>
  <Override PartName="/_xmlsignatures/sig25.xml" ContentType="application/vnd.openxmlformats-package.digital-signature-xmlsignature+xml"/>
  <Override PartName="/_xmlsignatures/sig26.xml" ContentType="application/vnd.openxmlformats-package.digital-signature-xmlsignature+xml"/>
  <Override PartName="/_xmlsignatures/sig27.xml" ContentType="application/vnd.openxmlformats-package.digital-signature-xmlsignature+xml"/>
  <Override PartName="/_xmlsignatures/sig28.xml" ContentType="application/vnd.openxmlformats-package.digital-signature-xmlsignature+xml"/>
  <Override PartName="/_xmlsignatures/sig29.xml" ContentType="application/vnd.openxmlformats-package.digital-signature-xmlsignature+xml"/>
  <Override PartName="/_xmlsignatures/sig30.xml" ContentType="application/vnd.openxmlformats-package.digital-signature-xmlsignature+xml"/>
  <Override PartName="/_xmlsignatures/sig31.xml" ContentType="application/vnd.openxmlformats-package.digital-signature-xmlsignature+xml"/>
  <Override PartName="/_xmlsignatures/sig32.xml" ContentType="application/vnd.openxmlformats-package.digital-signature-xmlsignature+xml"/>
  <Override PartName="/_xmlsignatures/sig33.xml" ContentType="application/vnd.openxmlformats-package.digital-signature-xmlsignature+xml"/>
  <Override PartName="/_xmlsignatures/sig34.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Contabilidad\Desktop\CONTABILIDAD\Amanda\INFORME DE BOLSA\2020\"/>
    </mc:Choice>
  </mc:AlternateContent>
  <bookViews>
    <workbookView xWindow="0" yWindow="0" windowWidth="13845" windowHeight="7080" tabRatio="799" activeTab="18"/>
  </bookViews>
  <sheets>
    <sheet name="ENCABEZADO" sheetId="35" r:id="rId1"/>
    <sheet name="ACTIVO" sheetId="1" r:id="rId2"/>
    <sheet name="PASIVO" sheetId="4" r:id="rId3"/>
    <sheet name="RESULTADO" sheetId="15" r:id="rId4"/>
    <sheet name="EPN" sheetId="5" r:id="rId5"/>
    <sheet name="FE" sheetId="2" r:id="rId6"/>
    <sheet name="NOTAS ECC" sheetId="33" r:id="rId7"/>
    <sheet name="A" sheetId="7" r:id="rId8"/>
    <sheet name="B" sheetId="6" r:id="rId9"/>
    <sheet name="C" sheetId="10" r:id="rId10"/>
    <sheet name="D" sheetId="11" r:id="rId11"/>
    <sheet name="E" sheetId="9" r:id="rId12"/>
    <sheet name="F" sheetId="8" r:id="rId13"/>
    <sheet name="G" sheetId="20" r:id="rId14"/>
    <sheet name="H" sheetId="13" r:id="rId15"/>
    <sheet name="H2" sheetId="16" state="hidden" r:id="rId16"/>
    <sheet name="H3" sheetId="17" state="hidden" r:id="rId17"/>
    <sheet name="I" sheetId="14" r:id="rId18"/>
    <sheet name="J" sheetId="3" r:id="rId19"/>
    <sheet name="ACTIVO (2)" sheetId="19" state="hidden" r:id="rId20"/>
    <sheet name="Hoja1" sheetId="22" state="hidden" r:id="rId21"/>
    <sheet name="Hoja2" sheetId="23" state="hidden" r:id="rId22"/>
    <sheet name="Hoja3" sheetId="24" state="hidden" r:id="rId23"/>
    <sheet name="Hoja4" sheetId="25" state="hidden" r:id="rId24"/>
    <sheet name="Hoja5" sheetId="26" state="hidden" r:id="rId25"/>
    <sheet name="Hoja6" sheetId="27" state="hidden" r:id="rId26"/>
    <sheet name="Hoja7" sheetId="28" state="hidden" r:id="rId27"/>
    <sheet name="Hoja8" sheetId="29" state="hidden"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_xlnm.Print_Area" localSheetId="7">A!$A$1:$O$39</definedName>
    <definedName name="_xlnm.Print_Area" localSheetId="1">ACTIVO!$A$2:$F$103</definedName>
    <definedName name="_xlnm.Print_Area" localSheetId="19">'ACTIVO (2)'!$A$2:$G$71</definedName>
    <definedName name="_xlnm.Print_Area" localSheetId="8">B!$A$1:$K$30</definedName>
    <definedName name="_xlnm.Print_Area" localSheetId="9">'C'!$A$1:$M$45</definedName>
    <definedName name="_xlnm.Print_Area" localSheetId="10">D!$A$1:$F$38</definedName>
    <definedName name="_xlnm.Print_Area" localSheetId="11">E!$B$1:$G$35</definedName>
    <definedName name="_xlnm.Print_Area" localSheetId="4">EPN!$B$2:$M$38</definedName>
    <definedName name="_xlnm.Print_Area" localSheetId="12">F!$B$1:$G$53</definedName>
    <definedName name="_xlnm.Print_Area" localSheetId="5">FE!$A$1:$F$89</definedName>
    <definedName name="_xlnm.Print_Area" localSheetId="13">G!$A$1:$G$116</definedName>
    <definedName name="_xlnm.Print_Area" localSheetId="14">H!$B$1:$I$44</definedName>
    <definedName name="_xlnm.Print_Area" localSheetId="17">I!$B$1:$F$34</definedName>
    <definedName name="_xlnm.Print_Area" localSheetId="18">J!$A$1:$K$40</definedName>
    <definedName name="_xlnm.Print_Area" localSheetId="2">PASIVO!$A$1:$G$89</definedName>
    <definedName name="_xlnm.Print_Area" localSheetId="3">RESULTADO!$A$1:$F$44</definedName>
    <definedName name="OLE_LINK1" localSheetId="25">Hoja6!$D$4</definedName>
  </definedNames>
  <calcPr calcId="152511"/>
</workbook>
</file>

<file path=xl/calcChain.xml><?xml version="1.0" encoding="utf-8"?>
<calcChain xmlns="http://schemas.openxmlformats.org/spreadsheetml/2006/main">
  <c r="G47" i="20" l="1"/>
  <c r="G53" i="20" l="1"/>
  <c r="G54" i="20"/>
  <c r="F81" i="20"/>
  <c r="F51" i="20"/>
  <c r="F53" i="20" s="1"/>
  <c r="F99" i="20"/>
  <c r="E64" i="20"/>
  <c r="E63" i="20"/>
  <c r="E97" i="20"/>
  <c r="D97" i="20" s="1"/>
  <c r="G99" i="20"/>
  <c r="D96" i="20"/>
  <c r="D91" i="20"/>
  <c r="D90" i="20"/>
  <c r="F82" i="20"/>
  <c r="F74" i="20"/>
  <c r="G74" i="20" s="1"/>
  <c r="F73" i="20"/>
  <c r="G73" i="20" s="1"/>
  <c r="F72" i="20"/>
  <c r="G72" i="20" s="1"/>
  <c r="F71" i="20"/>
  <c r="G71" i="20" s="1"/>
  <c r="F70" i="20"/>
  <c r="G70" i="20" s="1"/>
  <c r="G84" i="20" s="1"/>
  <c r="G102" i="20" s="1"/>
  <c r="F69" i="20"/>
  <c r="G69" i="20" s="1"/>
  <c r="D68" i="20"/>
  <c r="D67" i="20"/>
  <c r="D64" i="20"/>
  <c r="D63" i="20"/>
  <c r="D84" i="20" s="1"/>
  <c r="D53" i="20"/>
  <c r="F45" i="20"/>
  <c r="F47" i="20" s="1"/>
  <c r="D41" i="20"/>
  <c r="D40" i="20"/>
  <c r="D39" i="20"/>
  <c r="D38" i="20"/>
  <c r="D37" i="20"/>
  <c r="D36" i="20"/>
  <c r="D35" i="20"/>
  <c r="D34" i="20"/>
  <c r="D33" i="20"/>
  <c r="D32" i="20"/>
  <c r="D29" i="20"/>
  <c r="D28" i="20"/>
  <c r="D27" i="20"/>
  <c r="C27" i="20"/>
  <c r="C28" i="20" s="1"/>
  <c r="C29" i="20" s="1"/>
  <c r="D26" i="20"/>
  <c r="D25" i="20"/>
  <c r="D24" i="20"/>
  <c r="D23" i="20"/>
  <c r="D20" i="20"/>
  <c r="D19" i="20"/>
  <c r="F54" i="20" l="1"/>
  <c r="F84" i="20"/>
  <c r="F102" i="20" s="1"/>
  <c r="D47" i="20"/>
  <c r="D54" i="20" s="1"/>
  <c r="D99" i="20"/>
  <c r="D102" i="20" s="1"/>
  <c r="F18" i="9" l="1"/>
  <c r="F64" i="8"/>
  <c r="F63" i="8"/>
  <c r="D11" i="2" l="1"/>
  <c r="J17" i="5"/>
  <c r="D72" i="2" s="1"/>
  <c r="K15" i="5"/>
  <c r="J15" i="5"/>
  <c r="G19" i="5" l="1"/>
  <c r="E17" i="6"/>
  <c r="H15" i="6"/>
  <c r="I37" i="13"/>
  <c r="G64" i="8"/>
  <c r="G66" i="8" s="1"/>
  <c r="F66" i="8"/>
  <c r="D26" i="8" s="1"/>
  <c r="E31" i="8" s="1"/>
  <c r="G36" i="8"/>
  <c r="D33" i="8"/>
  <c r="E36" i="8" s="1"/>
  <c r="K31" i="8"/>
  <c r="G31" i="8"/>
  <c r="G22" i="8"/>
  <c r="D19" i="8"/>
  <c r="E22" i="8" s="1"/>
  <c r="B3" i="8"/>
  <c r="G43" i="8" l="1"/>
  <c r="G69" i="8" s="1"/>
  <c r="E43" i="8"/>
  <c r="F69" i="8" s="1"/>
  <c r="C21" i="6" l="1"/>
  <c r="D21" i="6"/>
  <c r="E21" i="6"/>
  <c r="G21" i="6"/>
  <c r="H21" i="6"/>
  <c r="I21" i="6"/>
  <c r="F20" i="2"/>
  <c r="F19" i="2"/>
  <c r="F18" i="2"/>
  <c r="F17" i="2"/>
  <c r="F16" i="2"/>
  <c r="F15" i="2"/>
  <c r="F14" i="2"/>
  <c r="F11" i="2"/>
  <c r="M28" i="5"/>
  <c r="G52" i="4" l="1"/>
  <c r="G36" i="4"/>
  <c r="J29" i="7" l="1"/>
  <c r="G29" i="7"/>
  <c r="J27" i="7"/>
  <c r="G27" i="7"/>
  <c r="J25" i="7"/>
  <c r="G25" i="7"/>
  <c r="J23" i="7"/>
  <c r="G23" i="7"/>
  <c r="E23" i="7"/>
  <c r="J21" i="7"/>
  <c r="G21" i="7"/>
  <c r="J19" i="7"/>
  <c r="E19" i="7"/>
  <c r="G19" i="7"/>
  <c r="J17" i="7"/>
  <c r="G17" i="7"/>
  <c r="J15" i="7"/>
  <c r="G15" i="7"/>
  <c r="G13" i="7"/>
  <c r="E52" i="4"/>
  <c r="D84" i="1"/>
  <c r="D83" i="1"/>
  <c r="D85" i="1" s="1"/>
  <c r="D80" i="1"/>
  <c r="D68" i="1"/>
  <c r="D21" i="1"/>
  <c r="D75" i="2" l="1"/>
  <c r="E20" i="4" l="1"/>
  <c r="F54" i="2" l="1"/>
  <c r="H14" i="13" l="1"/>
  <c r="M27" i="7"/>
  <c r="M15" i="7"/>
  <c r="D73" i="1" l="1"/>
  <c r="F17" i="6"/>
  <c r="G7" i="4" l="1"/>
  <c r="F7" i="2" s="1"/>
  <c r="E7" i="4"/>
  <c r="D9" i="15" s="1"/>
  <c r="D7" i="2" s="1"/>
  <c r="F31" i="7"/>
  <c r="F9" i="15" l="1"/>
  <c r="G45" i="4"/>
  <c r="G27" i="5" l="1"/>
  <c r="F27" i="5"/>
  <c r="F91" i="1" l="1"/>
  <c r="E45" i="4"/>
  <c r="E39" i="4"/>
  <c r="E26" i="4"/>
  <c r="D59" i="1"/>
  <c r="D54" i="1"/>
  <c r="F43" i="1"/>
  <c r="D43" i="1"/>
  <c r="D32" i="1"/>
  <c r="J17" i="6" l="1"/>
  <c r="J15" i="6"/>
  <c r="F15" i="6"/>
  <c r="F21" i="6" s="1"/>
  <c r="B2" i="6"/>
  <c r="D91" i="1"/>
  <c r="D93" i="1" s="1"/>
  <c r="D49" i="1"/>
  <c r="D25" i="1"/>
  <c r="D14" i="1"/>
  <c r="F73" i="1"/>
  <c r="J21" i="6" l="1"/>
  <c r="K15" i="6"/>
  <c r="K17" i="6"/>
  <c r="K21" i="6" l="1"/>
  <c r="M13" i="5"/>
  <c r="E373" i="16" l="1"/>
  <c r="E347" i="16" l="1"/>
  <c r="BL346" i="16"/>
  <c r="BK346" i="16"/>
  <c r="BJ346" i="16"/>
  <c r="BI346" i="16"/>
  <c r="BH346" i="16"/>
  <c r="BG346" i="16"/>
  <c r="BF346" i="16"/>
  <c r="BE346" i="16"/>
  <c r="BD346" i="16"/>
  <c r="BC346" i="16"/>
  <c r="BB346" i="16"/>
  <c r="BA346" i="16"/>
  <c r="AZ346" i="16"/>
  <c r="AX346" i="16"/>
  <c r="AW346" i="16"/>
  <c r="AV346" i="16"/>
  <c r="AU346" i="16"/>
  <c r="AT346" i="16"/>
  <c r="AS346" i="16"/>
  <c r="AR346" i="16"/>
  <c r="AQ346" i="16"/>
  <c r="AP346" i="16"/>
  <c r="AO346" i="16"/>
  <c r="AN346" i="16"/>
  <c r="AM346" i="16"/>
  <c r="AL346" i="16"/>
  <c r="AJ346" i="16"/>
  <c r="AI346" i="16"/>
  <c r="AH346" i="16"/>
  <c r="AG346" i="16"/>
  <c r="AF346" i="16"/>
  <c r="AE346" i="16"/>
  <c r="AD346" i="16"/>
  <c r="AC346" i="16"/>
  <c r="AB346" i="16"/>
  <c r="AA346" i="16"/>
  <c r="Z346" i="16"/>
  <c r="Y346" i="16"/>
  <c r="X346" i="16"/>
  <c r="V346" i="16"/>
  <c r="U346" i="16"/>
  <c r="T346" i="16"/>
  <c r="S346" i="16"/>
  <c r="R346" i="16"/>
  <c r="Q346" i="16"/>
  <c r="P346" i="16"/>
  <c r="O346" i="16"/>
  <c r="N346" i="16"/>
  <c r="M346" i="16"/>
  <c r="L346" i="16"/>
  <c r="K346" i="16"/>
  <c r="J346" i="16"/>
  <c r="BL345" i="16"/>
  <c r="BK345" i="16"/>
  <c r="BJ345" i="16"/>
  <c r="BI345" i="16"/>
  <c r="BH345" i="16"/>
  <c r="BG345" i="16"/>
  <c r="BF345" i="16"/>
  <c r="BE345" i="16"/>
  <c r="BD345" i="16"/>
  <c r="BC345" i="16"/>
  <c r="BB345" i="16"/>
  <c r="BA345" i="16"/>
  <c r="AZ345" i="16"/>
  <c r="AX345" i="16"/>
  <c r="AW345" i="16"/>
  <c r="AV345" i="16"/>
  <c r="AU345" i="16"/>
  <c r="AT345" i="16"/>
  <c r="AS345" i="16"/>
  <c r="AR345" i="16"/>
  <c r="AQ345" i="16"/>
  <c r="AP345" i="16"/>
  <c r="AO345" i="16"/>
  <c r="AN345" i="16"/>
  <c r="AM345" i="16"/>
  <c r="AL345" i="16"/>
  <c r="AJ345" i="16"/>
  <c r="AI345" i="16"/>
  <c r="AH345" i="16"/>
  <c r="AG345" i="16"/>
  <c r="AF345" i="16"/>
  <c r="AE345" i="16"/>
  <c r="AD345" i="16"/>
  <c r="AC345" i="16"/>
  <c r="AB345" i="16"/>
  <c r="AA345" i="16"/>
  <c r="Z345" i="16"/>
  <c r="Y345" i="16"/>
  <c r="X345" i="16"/>
  <c r="V345" i="16"/>
  <c r="U345" i="16"/>
  <c r="T345" i="16"/>
  <c r="S345" i="16"/>
  <c r="R345" i="16"/>
  <c r="Q345" i="16"/>
  <c r="P345" i="16"/>
  <c r="O345" i="16"/>
  <c r="N345" i="16"/>
  <c r="M345" i="16"/>
  <c r="L345" i="16"/>
  <c r="K345" i="16"/>
  <c r="J345" i="16"/>
  <c r="BL344" i="16"/>
  <c r="BK344" i="16"/>
  <c r="BJ344" i="16"/>
  <c r="BI344" i="16"/>
  <c r="BH344" i="16"/>
  <c r="BG344" i="16"/>
  <c r="BF344" i="16"/>
  <c r="BE344" i="16"/>
  <c r="BD344" i="16"/>
  <c r="BC344" i="16"/>
  <c r="BB344" i="16"/>
  <c r="BA344" i="16"/>
  <c r="AZ344" i="16"/>
  <c r="AX344" i="16"/>
  <c r="AW344" i="16"/>
  <c r="AV344" i="16"/>
  <c r="AU344" i="16"/>
  <c r="AT344" i="16"/>
  <c r="AS344" i="16"/>
  <c r="AR344" i="16"/>
  <c r="AQ344" i="16"/>
  <c r="AP344" i="16"/>
  <c r="AO344" i="16"/>
  <c r="AN344" i="16"/>
  <c r="AM344" i="16"/>
  <c r="AL344" i="16"/>
  <c r="AJ344" i="16"/>
  <c r="AI344" i="16"/>
  <c r="AH344" i="16"/>
  <c r="AG344" i="16"/>
  <c r="AF344" i="16"/>
  <c r="AE344" i="16"/>
  <c r="AD344" i="16"/>
  <c r="AC344" i="16"/>
  <c r="AB344" i="16"/>
  <c r="AA344" i="16"/>
  <c r="Z344" i="16"/>
  <c r="Y344" i="16"/>
  <c r="X344" i="16"/>
  <c r="V344" i="16"/>
  <c r="U344" i="16"/>
  <c r="T344" i="16"/>
  <c r="S344" i="16"/>
  <c r="R344" i="16"/>
  <c r="Q344" i="16"/>
  <c r="P344" i="16"/>
  <c r="O344" i="16"/>
  <c r="N344" i="16"/>
  <c r="M344" i="16"/>
  <c r="L344" i="16"/>
  <c r="K344" i="16"/>
  <c r="J344" i="16"/>
  <c r="BL343" i="16"/>
  <c r="BK343" i="16"/>
  <c r="BJ343" i="16"/>
  <c r="BI343" i="16"/>
  <c r="BH343" i="16"/>
  <c r="BG343" i="16"/>
  <c r="BF343" i="16"/>
  <c r="BE343" i="16"/>
  <c r="BD343" i="16"/>
  <c r="BC343" i="16"/>
  <c r="BB343" i="16"/>
  <c r="BA343" i="16"/>
  <c r="AZ343" i="16"/>
  <c r="AX343" i="16"/>
  <c r="AW343" i="16"/>
  <c r="AV343" i="16"/>
  <c r="AU343" i="16"/>
  <c r="AT343" i="16"/>
  <c r="AS343" i="16"/>
  <c r="AR343" i="16"/>
  <c r="AQ343" i="16"/>
  <c r="AP343" i="16"/>
  <c r="AO343" i="16"/>
  <c r="AN343" i="16"/>
  <c r="AM343" i="16"/>
  <c r="AL343" i="16"/>
  <c r="AJ343" i="16"/>
  <c r="AI343" i="16"/>
  <c r="AH343" i="16"/>
  <c r="AG343" i="16"/>
  <c r="AF343" i="16"/>
  <c r="AE343" i="16"/>
  <c r="AD343" i="16"/>
  <c r="AC343" i="16"/>
  <c r="AB343" i="16"/>
  <c r="AA343" i="16"/>
  <c r="Z343" i="16"/>
  <c r="Y343" i="16"/>
  <c r="X343" i="16"/>
  <c r="V343" i="16"/>
  <c r="U343" i="16"/>
  <c r="T343" i="16"/>
  <c r="S343" i="16"/>
  <c r="R343" i="16"/>
  <c r="Q343" i="16"/>
  <c r="P343" i="16"/>
  <c r="O343" i="16"/>
  <c r="N343" i="16"/>
  <c r="M343" i="16"/>
  <c r="L343" i="16"/>
  <c r="K343" i="16"/>
  <c r="J343" i="16"/>
  <c r="BL342" i="16"/>
  <c r="BK342" i="16"/>
  <c r="BJ342" i="16"/>
  <c r="BI342" i="16"/>
  <c r="BH342" i="16"/>
  <c r="BG342" i="16"/>
  <c r="BF342" i="16"/>
  <c r="BE342" i="16"/>
  <c r="BD342" i="16"/>
  <c r="BC342" i="16"/>
  <c r="BB342" i="16"/>
  <c r="BA342" i="16"/>
  <c r="AZ342" i="16"/>
  <c r="AX342" i="16"/>
  <c r="AW342" i="16"/>
  <c r="AV342" i="16"/>
  <c r="AU342" i="16"/>
  <c r="AT342" i="16"/>
  <c r="AS342" i="16"/>
  <c r="AR342" i="16"/>
  <c r="AQ342" i="16"/>
  <c r="AP342" i="16"/>
  <c r="AO342" i="16"/>
  <c r="AN342" i="16"/>
  <c r="AM342" i="16"/>
  <c r="AL342" i="16"/>
  <c r="AJ342" i="16"/>
  <c r="AI342" i="16"/>
  <c r="AH342" i="16"/>
  <c r="AG342" i="16"/>
  <c r="AF342" i="16"/>
  <c r="AE342" i="16"/>
  <c r="AD342" i="16"/>
  <c r="AC342" i="16"/>
  <c r="AB342" i="16"/>
  <c r="AA342" i="16"/>
  <c r="Z342" i="16"/>
  <c r="Y342" i="16"/>
  <c r="X342" i="16"/>
  <c r="V342" i="16"/>
  <c r="U342" i="16"/>
  <c r="T342" i="16"/>
  <c r="S342" i="16"/>
  <c r="R342" i="16"/>
  <c r="Q342" i="16"/>
  <c r="P342" i="16"/>
  <c r="O342" i="16"/>
  <c r="N342" i="16"/>
  <c r="M342" i="16"/>
  <c r="L342" i="16"/>
  <c r="K342" i="16"/>
  <c r="J342" i="16"/>
  <c r="BL341" i="16"/>
  <c r="BK341" i="16"/>
  <c r="BJ341" i="16"/>
  <c r="BI341" i="16"/>
  <c r="BH341" i="16"/>
  <c r="BG341" i="16"/>
  <c r="BF341" i="16"/>
  <c r="BE341" i="16"/>
  <c r="BD341" i="16"/>
  <c r="BC341" i="16"/>
  <c r="BB341" i="16"/>
  <c r="BA341" i="16"/>
  <c r="AZ341" i="16"/>
  <c r="AX341" i="16"/>
  <c r="AW341" i="16"/>
  <c r="AV341" i="16"/>
  <c r="AU341" i="16"/>
  <c r="AT341" i="16"/>
  <c r="AS341" i="16"/>
  <c r="AR341" i="16"/>
  <c r="AQ341" i="16"/>
  <c r="AP341" i="16"/>
  <c r="AO341" i="16"/>
  <c r="AN341" i="16"/>
  <c r="AM341" i="16"/>
  <c r="AL341" i="16"/>
  <c r="AJ341" i="16"/>
  <c r="AI341" i="16"/>
  <c r="AH341" i="16"/>
  <c r="AG341" i="16"/>
  <c r="AF341" i="16"/>
  <c r="AE341" i="16"/>
  <c r="AD341" i="16"/>
  <c r="AC341" i="16"/>
  <c r="AB341" i="16"/>
  <c r="AA341" i="16"/>
  <c r="Z341" i="16"/>
  <c r="Y341" i="16"/>
  <c r="X341" i="16"/>
  <c r="V341" i="16"/>
  <c r="U341" i="16"/>
  <c r="T341" i="16"/>
  <c r="S341" i="16"/>
  <c r="R341" i="16"/>
  <c r="Q341" i="16"/>
  <c r="P341" i="16"/>
  <c r="O341" i="16"/>
  <c r="N341" i="16"/>
  <c r="M341" i="16"/>
  <c r="L341" i="16"/>
  <c r="K341" i="16"/>
  <c r="J341" i="16"/>
  <c r="BL340" i="16"/>
  <c r="BK340" i="16"/>
  <c r="BJ340" i="16"/>
  <c r="BI340" i="16"/>
  <c r="BH340" i="16"/>
  <c r="BG340" i="16"/>
  <c r="BF340" i="16"/>
  <c r="BE340" i="16"/>
  <c r="BD340" i="16"/>
  <c r="BC340" i="16"/>
  <c r="BB340" i="16"/>
  <c r="BA340" i="16"/>
  <c r="AZ340" i="16"/>
  <c r="AX340" i="16"/>
  <c r="AW340" i="16"/>
  <c r="AV340" i="16"/>
  <c r="AU340" i="16"/>
  <c r="AT340" i="16"/>
  <c r="AS340" i="16"/>
  <c r="AR340" i="16"/>
  <c r="AQ340" i="16"/>
  <c r="AP340" i="16"/>
  <c r="AO340" i="16"/>
  <c r="AN340" i="16"/>
  <c r="AM340" i="16"/>
  <c r="AL340" i="16"/>
  <c r="AJ340" i="16"/>
  <c r="AI340" i="16"/>
  <c r="AH340" i="16"/>
  <c r="AG340" i="16"/>
  <c r="AF340" i="16"/>
  <c r="AE340" i="16"/>
  <c r="AD340" i="16"/>
  <c r="AC340" i="16"/>
  <c r="AB340" i="16"/>
  <c r="AA340" i="16"/>
  <c r="Z340" i="16"/>
  <c r="Y340" i="16"/>
  <c r="X340" i="16"/>
  <c r="V340" i="16"/>
  <c r="U340" i="16"/>
  <c r="T340" i="16"/>
  <c r="S340" i="16"/>
  <c r="R340" i="16"/>
  <c r="Q340" i="16"/>
  <c r="P340" i="16"/>
  <c r="O340" i="16"/>
  <c r="N340" i="16"/>
  <c r="M340" i="16"/>
  <c r="L340" i="16"/>
  <c r="K340" i="16"/>
  <c r="J340" i="16"/>
  <c r="BL339" i="16"/>
  <c r="BK339" i="16"/>
  <c r="BJ339" i="16"/>
  <c r="BI339" i="16"/>
  <c r="BH339" i="16"/>
  <c r="BG339" i="16"/>
  <c r="BF339" i="16"/>
  <c r="BE339" i="16"/>
  <c r="BD339" i="16"/>
  <c r="BC339" i="16"/>
  <c r="BB339" i="16"/>
  <c r="BA339" i="16"/>
  <c r="AZ339" i="16"/>
  <c r="AX339" i="16"/>
  <c r="AW339" i="16"/>
  <c r="AV339" i="16"/>
  <c r="AU339" i="16"/>
  <c r="AT339" i="16"/>
  <c r="AS339" i="16"/>
  <c r="AR339" i="16"/>
  <c r="AQ339" i="16"/>
  <c r="AP339" i="16"/>
  <c r="AO339" i="16"/>
  <c r="AN339" i="16"/>
  <c r="AM339" i="16"/>
  <c r="AL339" i="16"/>
  <c r="AJ339" i="16"/>
  <c r="AI339" i="16"/>
  <c r="AH339" i="16"/>
  <c r="AG339" i="16"/>
  <c r="AF339" i="16"/>
  <c r="AE339" i="16"/>
  <c r="AD339" i="16"/>
  <c r="AC339" i="16"/>
  <c r="AB339" i="16"/>
  <c r="AA339" i="16"/>
  <c r="Z339" i="16"/>
  <c r="Y339" i="16"/>
  <c r="X339" i="16"/>
  <c r="V339" i="16"/>
  <c r="U339" i="16"/>
  <c r="T339" i="16"/>
  <c r="S339" i="16"/>
  <c r="R339" i="16"/>
  <c r="Q339" i="16"/>
  <c r="P339" i="16"/>
  <c r="O339" i="16"/>
  <c r="N339" i="16"/>
  <c r="M339" i="16"/>
  <c r="L339" i="16"/>
  <c r="K339" i="16"/>
  <c r="J339" i="16"/>
  <c r="BL338" i="16"/>
  <c r="BK338" i="16"/>
  <c r="BJ338" i="16"/>
  <c r="BI338" i="16"/>
  <c r="BH338" i="16"/>
  <c r="BG338" i="16"/>
  <c r="BF338" i="16"/>
  <c r="BE338" i="16"/>
  <c r="BD338" i="16"/>
  <c r="BC338" i="16"/>
  <c r="BB338" i="16"/>
  <c r="BA338" i="16"/>
  <c r="AZ338" i="16"/>
  <c r="AX338" i="16"/>
  <c r="AW338" i="16"/>
  <c r="AV338" i="16"/>
  <c r="AU338" i="16"/>
  <c r="AT338" i="16"/>
  <c r="AS338" i="16"/>
  <c r="AR338" i="16"/>
  <c r="AQ338" i="16"/>
  <c r="AP338" i="16"/>
  <c r="AO338" i="16"/>
  <c r="AN338" i="16"/>
  <c r="AM338" i="16"/>
  <c r="AL338" i="16"/>
  <c r="AJ338" i="16"/>
  <c r="AI338" i="16"/>
  <c r="AH338" i="16"/>
  <c r="AG338" i="16"/>
  <c r="AF338" i="16"/>
  <c r="AE338" i="16"/>
  <c r="AD338" i="16"/>
  <c r="AC338" i="16"/>
  <c r="AB338" i="16"/>
  <c r="AA338" i="16"/>
  <c r="Z338" i="16"/>
  <c r="Y338" i="16"/>
  <c r="X338" i="16"/>
  <c r="V338" i="16"/>
  <c r="U338" i="16"/>
  <c r="T338" i="16"/>
  <c r="S338" i="16"/>
  <c r="R338" i="16"/>
  <c r="Q338" i="16"/>
  <c r="P338" i="16"/>
  <c r="O338" i="16"/>
  <c r="N338" i="16"/>
  <c r="M338" i="16"/>
  <c r="L338" i="16"/>
  <c r="K338" i="16"/>
  <c r="J338" i="16"/>
  <c r="BL337" i="16"/>
  <c r="BK337" i="16"/>
  <c r="BJ337" i="16"/>
  <c r="BI337" i="16"/>
  <c r="BH337" i="16"/>
  <c r="BG337" i="16"/>
  <c r="BF337" i="16"/>
  <c r="BE337" i="16"/>
  <c r="BD337" i="16"/>
  <c r="BC337" i="16"/>
  <c r="BB337" i="16"/>
  <c r="BA337" i="16"/>
  <c r="AZ337" i="16"/>
  <c r="AX337" i="16"/>
  <c r="AW337" i="16"/>
  <c r="AV337" i="16"/>
  <c r="AU337" i="16"/>
  <c r="AT337" i="16"/>
  <c r="AS337" i="16"/>
  <c r="AR337" i="16"/>
  <c r="AQ337" i="16"/>
  <c r="AP337" i="16"/>
  <c r="AO337" i="16"/>
  <c r="AN337" i="16"/>
  <c r="AM337" i="16"/>
  <c r="AL337" i="16"/>
  <c r="AJ337" i="16"/>
  <c r="AI337" i="16"/>
  <c r="AH337" i="16"/>
  <c r="AG337" i="16"/>
  <c r="AF337" i="16"/>
  <c r="AE337" i="16"/>
  <c r="AD337" i="16"/>
  <c r="AC337" i="16"/>
  <c r="AB337" i="16"/>
  <c r="AA337" i="16"/>
  <c r="Z337" i="16"/>
  <c r="Y337" i="16"/>
  <c r="X337" i="16"/>
  <c r="V337" i="16"/>
  <c r="U337" i="16"/>
  <c r="T337" i="16"/>
  <c r="S337" i="16"/>
  <c r="R337" i="16"/>
  <c r="Q337" i="16"/>
  <c r="P337" i="16"/>
  <c r="O337" i="16"/>
  <c r="N337" i="16"/>
  <c r="M337" i="16"/>
  <c r="L337" i="16"/>
  <c r="K337" i="16"/>
  <c r="J337" i="16"/>
  <c r="BL336" i="16"/>
  <c r="BK336" i="16"/>
  <c r="BJ336" i="16"/>
  <c r="BI336" i="16"/>
  <c r="BH336" i="16"/>
  <c r="BG336" i="16"/>
  <c r="BF336" i="16"/>
  <c r="BE336" i="16"/>
  <c r="BD336" i="16"/>
  <c r="BC336" i="16"/>
  <c r="BB336" i="16"/>
  <c r="BA336" i="16"/>
  <c r="AZ336" i="16"/>
  <c r="AX336" i="16"/>
  <c r="AW336" i="16"/>
  <c r="AV336" i="16"/>
  <c r="AU336" i="16"/>
  <c r="AT336" i="16"/>
  <c r="AS336" i="16"/>
  <c r="AR336" i="16"/>
  <c r="AQ336" i="16"/>
  <c r="AP336" i="16"/>
  <c r="AO336" i="16"/>
  <c r="AN336" i="16"/>
  <c r="AM336" i="16"/>
  <c r="AL336" i="16"/>
  <c r="AJ336" i="16"/>
  <c r="AI336" i="16"/>
  <c r="AH336" i="16"/>
  <c r="AG336" i="16"/>
  <c r="AF336" i="16"/>
  <c r="AE336" i="16"/>
  <c r="AD336" i="16"/>
  <c r="AC336" i="16"/>
  <c r="AB336" i="16"/>
  <c r="AA336" i="16"/>
  <c r="Z336" i="16"/>
  <c r="Y336" i="16"/>
  <c r="X336" i="16"/>
  <c r="V336" i="16"/>
  <c r="U336" i="16"/>
  <c r="T336" i="16"/>
  <c r="S336" i="16"/>
  <c r="R336" i="16"/>
  <c r="Q336" i="16"/>
  <c r="P336" i="16"/>
  <c r="O336" i="16"/>
  <c r="N336" i="16"/>
  <c r="M336" i="16"/>
  <c r="L336" i="16"/>
  <c r="K336" i="16"/>
  <c r="J336" i="16"/>
  <c r="BL335" i="16"/>
  <c r="BK335" i="16"/>
  <c r="BJ335" i="16"/>
  <c r="BI335" i="16"/>
  <c r="BH335" i="16"/>
  <c r="BG335" i="16"/>
  <c r="BF335" i="16"/>
  <c r="BE335" i="16"/>
  <c r="BD335" i="16"/>
  <c r="BC335" i="16"/>
  <c r="BB335" i="16"/>
  <c r="BA335" i="16"/>
  <c r="AZ335" i="16"/>
  <c r="AX335" i="16"/>
  <c r="AW335" i="16"/>
  <c r="AV335" i="16"/>
  <c r="AU335" i="16"/>
  <c r="AT335" i="16"/>
  <c r="AS335" i="16"/>
  <c r="AR335" i="16"/>
  <c r="AQ335" i="16"/>
  <c r="AP335" i="16"/>
  <c r="AO335" i="16"/>
  <c r="AN335" i="16"/>
  <c r="AM335" i="16"/>
  <c r="AL335" i="16"/>
  <c r="AJ335" i="16"/>
  <c r="AI335" i="16"/>
  <c r="AH335" i="16"/>
  <c r="AG335" i="16"/>
  <c r="AF335" i="16"/>
  <c r="AE335" i="16"/>
  <c r="AD335" i="16"/>
  <c r="AC335" i="16"/>
  <c r="AB335" i="16"/>
  <c r="AA335" i="16"/>
  <c r="Z335" i="16"/>
  <c r="Y335" i="16"/>
  <c r="X335" i="16"/>
  <c r="V335" i="16"/>
  <c r="U335" i="16"/>
  <c r="T335" i="16"/>
  <c r="S335" i="16"/>
  <c r="R335" i="16"/>
  <c r="Q335" i="16"/>
  <c r="P335" i="16"/>
  <c r="O335" i="16"/>
  <c r="N335" i="16"/>
  <c r="M335" i="16"/>
  <c r="L335" i="16"/>
  <c r="K335" i="16"/>
  <c r="J335" i="16"/>
  <c r="BL334" i="16"/>
  <c r="BK334" i="16"/>
  <c r="BJ334" i="16"/>
  <c r="BI334" i="16"/>
  <c r="BH334" i="16"/>
  <c r="BG334" i="16"/>
  <c r="BF334" i="16"/>
  <c r="BE334" i="16"/>
  <c r="BD334" i="16"/>
  <c r="BC334" i="16"/>
  <c r="BB334" i="16"/>
  <c r="BA334" i="16"/>
  <c r="AZ334" i="16"/>
  <c r="AX334" i="16"/>
  <c r="AW334" i="16"/>
  <c r="AV334" i="16"/>
  <c r="AU334" i="16"/>
  <c r="AT334" i="16"/>
  <c r="AS334" i="16"/>
  <c r="AR334" i="16"/>
  <c r="AQ334" i="16"/>
  <c r="AP334" i="16"/>
  <c r="AO334" i="16"/>
  <c r="AN334" i="16"/>
  <c r="AM334" i="16"/>
  <c r="AL334" i="16"/>
  <c r="AJ334" i="16"/>
  <c r="AI334" i="16"/>
  <c r="AH334" i="16"/>
  <c r="AG334" i="16"/>
  <c r="AF334" i="16"/>
  <c r="AE334" i="16"/>
  <c r="AD334" i="16"/>
  <c r="AC334" i="16"/>
  <c r="AB334" i="16"/>
  <c r="AA334" i="16"/>
  <c r="Z334" i="16"/>
  <c r="Y334" i="16"/>
  <c r="X334" i="16"/>
  <c r="V334" i="16"/>
  <c r="U334" i="16"/>
  <c r="T334" i="16"/>
  <c r="S334" i="16"/>
  <c r="R334" i="16"/>
  <c r="Q334" i="16"/>
  <c r="P334" i="16"/>
  <c r="O334" i="16"/>
  <c r="N334" i="16"/>
  <c r="M334" i="16"/>
  <c r="L334" i="16"/>
  <c r="K334" i="16"/>
  <c r="J334" i="16"/>
  <c r="BL333" i="16"/>
  <c r="BK333" i="16"/>
  <c r="BJ333" i="16"/>
  <c r="BI333" i="16"/>
  <c r="BH333" i="16"/>
  <c r="BG333" i="16"/>
  <c r="BF333" i="16"/>
  <c r="BE333" i="16"/>
  <c r="BD333" i="16"/>
  <c r="BC333" i="16"/>
  <c r="BB333" i="16"/>
  <c r="BA333" i="16"/>
  <c r="AZ333" i="16"/>
  <c r="AX333" i="16"/>
  <c r="AW333" i="16"/>
  <c r="AV333" i="16"/>
  <c r="AU333" i="16"/>
  <c r="AT333" i="16"/>
  <c r="AS333" i="16"/>
  <c r="AR333" i="16"/>
  <c r="AQ333" i="16"/>
  <c r="AP333" i="16"/>
  <c r="AO333" i="16"/>
  <c r="AN333" i="16"/>
  <c r="AM333" i="16"/>
  <c r="AL333" i="16"/>
  <c r="AJ333" i="16"/>
  <c r="AI333" i="16"/>
  <c r="AH333" i="16"/>
  <c r="AG333" i="16"/>
  <c r="AF333" i="16"/>
  <c r="AE333" i="16"/>
  <c r="AD333" i="16"/>
  <c r="AC333" i="16"/>
  <c r="AB333" i="16"/>
  <c r="AA333" i="16"/>
  <c r="Z333" i="16"/>
  <c r="Y333" i="16"/>
  <c r="X333" i="16"/>
  <c r="V333" i="16"/>
  <c r="U333" i="16"/>
  <c r="T333" i="16"/>
  <c r="S333" i="16"/>
  <c r="R333" i="16"/>
  <c r="Q333" i="16"/>
  <c r="P333" i="16"/>
  <c r="O333" i="16"/>
  <c r="N333" i="16"/>
  <c r="M333" i="16"/>
  <c r="L333" i="16"/>
  <c r="K333" i="16"/>
  <c r="J333" i="16"/>
  <c r="BL332" i="16"/>
  <c r="BK332" i="16"/>
  <c r="BJ332" i="16"/>
  <c r="BI332" i="16"/>
  <c r="BH332" i="16"/>
  <c r="BG332" i="16"/>
  <c r="BF332" i="16"/>
  <c r="BE332" i="16"/>
  <c r="BD332" i="16"/>
  <c r="BC332" i="16"/>
  <c r="BB332" i="16"/>
  <c r="BA332" i="16"/>
  <c r="AZ332" i="16"/>
  <c r="AX332" i="16"/>
  <c r="AW332" i="16"/>
  <c r="AV332" i="16"/>
  <c r="AU332" i="16"/>
  <c r="AT332" i="16"/>
  <c r="AS332" i="16"/>
  <c r="AR332" i="16"/>
  <c r="AQ332" i="16"/>
  <c r="AP332" i="16"/>
  <c r="AO332" i="16"/>
  <c r="AN332" i="16"/>
  <c r="AM332" i="16"/>
  <c r="AL332" i="16"/>
  <c r="AJ332" i="16"/>
  <c r="AI332" i="16"/>
  <c r="AH332" i="16"/>
  <c r="AG332" i="16"/>
  <c r="AF332" i="16"/>
  <c r="AE332" i="16"/>
  <c r="AD332" i="16"/>
  <c r="AC332" i="16"/>
  <c r="AB332" i="16"/>
  <c r="AA332" i="16"/>
  <c r="Z332" i="16"/>
  <c r="Y332" i="16"/>
  <c r="X332" i="16"/>
  <c r="V332" i="16"/>
  <c r="U332" i="16"/>
  <c r="T332" i="16"/>
  <c r="S332" i="16"/>
  <c r="R332" i="16"/>
  <c r="Q332" i="16"/>
  <c r="P332" i="16"/>
  <c r="O332" i="16"/>
  <c r="N332" i="16"/>
  <c r="M332" i="16"/>
  <c r="L332" i="16"/>
  <c r="K332" i="16"/>
  <c r="J332" i="16"/>
  <c r="BL331" i="16"/>
  <c r="BK331" i="16"/>
  <c r="BJ331" i="16"/>
  <c r="BI331" i="16"/>
  <c r="BH331" i="16"/>
  <c r="BG331" i="16"/>
  <c r="BF331" i="16"/>
  <c r="BE331" i="16"/>
  <c r="BD331" i="16"/>
  <c r="BC331" i="16"/>
  <c r="BB331" i="16"/>
  <c r="BA331" i="16"/>
  <c r="AZ331" i="16"/>
  <c r="AX331" i="16"/>
  <c r="AW331" i="16"/>
  <c r="AV331" i="16"/>
  <c r="AU331" i="16"/>
  <c r="AT331" i="16"/>
  <c r="AS331" i="16"/>
  <c r="AR331" i="16"/>
  <c r="AQ331" i="16"/>
  <c r="AP331" i="16"/>
  <c r="AO331" i="16"/>
  <c r="AN331" i="16"/>
  <c r="AM331" i="16"/>
  <c r="AL331" i="16"/>
  <c r="AJ331" i="16"/>
  <c r="AI331" i="16"/>
  <c r="AH331" i="16"/>
  <c r="AG331" i="16"/>
  <c r="AF331" i="16"/>
  <c r="AE331" i="16"/>
  <c r="AD331" i="16"/>
  <c r="AC331" i="16"/>
  <c r="AB331" i="16"/>
  <c r="AA331" i="16"/>
  <c r="Z331" i="16"/>
  <c r="Y331" i="16"/>
  <c r="X331" i="16"/>
  <c r="V331" i="16"/>
  <c r="U331" i="16"/>
  <c r="T331" i="16"/>
  <c r="S331" i="16"/>
  <c r="R331" i="16"/>
  <c r="Q331" i="16"/>
  <c r="P331" i="16"/>
  <c r="O331" i="16"/>
  <c r="N331" i="16"/>
  <c r="M331" i="16"/>
  <c r="L331" i="16"/>
  <c r="K331" i="16"/>
  <c r="J331" i="16"/>
  <c r="BL330" i="16"/>
  <c r="BK330" i="16"/>
  <c r="BJ330" i="16"/>
  <c r="BI330" i="16"/>
  <c r="BH330" i="16"/>
  <c r="BG330" i="16"/>
  <c r="BF330" i="16"/>
  <c r="BE330" i="16"/>
  <c r="BD330" i="16"/>
  <c r="BC330" i="16"/>
  <c r="BB330" i="16"/>
  <c r="BA330" i="16"/>
  <c r="AZ330" i="16"/>
  <c r="AX330" i="16"/>
  <c r="AW330" i="16"/>
  <c r="AV330" i="16"/>
  <c r="AU330" i="16"/>
  <c r="AT330" i="16"/>
  <c r="AS330" i="16"/>
  <c r="AR330" i="16"/>
  <c r="AQ330" i="16"/>
  <c r="AP330" i="16"/>
  <c r="AO330" i="16"/>
  <c r="AN330" i="16"/>
  <c r="AM330" i="16"/>
  <c r="AL330" i="16"/>
  <c r="AJ330" i="16"/>
  <c r="AI330" i="16"/>
  <c r="AH330" i="16"/>
  <c r="AG330" i="16"/>
  <c r="AF330" i="16"/>
  <c r="AE330" i="16"/>
  <c r="AD330" i="16"/>
  <c r="AC330" i="16"/>
  <c r="AB330" i="16"/>
  <c r="AA330" i="16"/>
  <c r="Z330" i="16"/>
  <c r="Y330" i="16"/>
  <c r="X330" i="16"/>
  <c r="V330" i="16"/>
  <c r="U330" i="16"/>
  <c r="T330" i="16"/>
  <c r="S330" i="16"/>
  <c r="R330" i="16"/>
  <c r="Q330" i="16"/>
  <c r="P330" i="16"/>
  <c r="O330" i="16"/>
  <c r="N330" i="16"/>
  <c r="M330" i="16"/>
  <c r="L330" i="16"/>
  <c r="K330" i="16"/>
  <c r="J330" i="16"/>
  <c r="BL329" i="16"/>
  <c r="BK329" i="16"/>
  <c r="BJ329" i="16"/>
  <c r="BI329" i="16"/>
  <c r="BH329" i="16"/>
  <c r="BG329" i="16"/>
  <c r="BF329" i="16"/>
  <c r="BE329" i="16"/>
  <c r="BD329" i="16"/>
  <c r="BC329" i="16"/>
  <c r="BB329" i="16"/>
  <c r="BA329" i="16"/>
  <c r="AZ329" i="16"/>
  <c r="AX329" i="16"/>
  <c r="AW329" i="16"/>
  <c r="AV329" i="16"/>
  <c r="AU329" i="16"/>
  <c r="AT329" i="16"/>
  <c r="AS329" i="16"/>
  <c r="AR329" i="16"/>
  <c r="AQ329" i="16"/>
  <c r="AP329" i="16"/>
  <c r="AO329" i="16"/>
  <c r="AN329" i="16"/>
  <c r="AM329" i="16"/>
  <c r="AL329" i="16"/>
  <c r="AJ329" i="16"/>
  <c r="AI329" i="16"/>
  <c r="AH329" i="16"/>
  <c r="AG329" i="16"/>
  <c r="AF329" i="16"/>
  <c r="AE329" i="16"/>
  <c r="AD329" i="16"/>
  <c r="AC329" i="16"/>
  <c r="AB329" i="16"/>
  <c r="AA329" i="16"/>
  <c r="Z329" i="16"/>
  <c r="Y329" i="16"/>
  <c r="X329" i="16"/>
  <c r="V329" i="16"/>
  <c r="U329" i="16"/>
  <c r="T329" i="16"/>
  <c r="S329" i="16"/>
  <c r="R329" i="16"/>
  <c r="Q329" i="16"/>
  <c r="P329" i="16"/>
  <c r="O329" i="16"/>
  <c r="N329" i="16"/>
  <c r="M329" i="16"/>
  <c r="L329" i="16"/>
  <c r="K329" i="16"/>
  <c r="J329" i="16"/>
  <c r="BL327" i="16"/>
  <c r="BK327" i="16"/>
  <c r="BJ327" i="16"/>
  <c r="BI327" i="16"/>
  <c r="BH327" i="16"/>
  <c r="BG327" i="16"/>
  <c r="BF327" i="16"/>
  <c r="BE327" i="16"/>
  <c r="BD327" i="16"/>
  <c r="BC327" i="16"/>
  <c r="BB327" i="16"/>
  <c r="BA327" i="16"/>
  <c r="AZ327" i="16"/>
  <c r="AX327" i="16"/>
  <c r="AW327" i="16"/>
  <c r="AV327" i="16"/>
  <c r="AU327" i="16"/>
  <c r="AT327" i="16"/>
  <c r="AS327" i="16"/>
  <c r="AR327" i="16"/>
  <c r="AQ327" i="16"/>
  <c r="AP327" i="16"/>
  <c r="AO327" i="16"/>
  <c r="AN327" i="16"/>
  <c r="AM327" i="16"/>
  <c r="AL327" i="16"/>
  <c r="AJ327" i="16"/>
  <c r="AI327" i="16"/>
  <c r="AH327" i="16"/>
  <c r="AG327" i="16"/>
  <c r="AF327" i="16"/>
  <c r="AE327" i="16"/>
  <c r="AD327" i="16"/>
  <c r="AC327" i="16"/>
  <c r="AB327" i="16"/>
  <c r="AA327" i="16"/>
  <c r="Z327" i="16"/>
  <c r="Y327" i="16"/>
  <c r="X327" i="16"/>
  <c r="V327" i="16"/>
  <c r="U327" i="16"/>
  <c r="T327" i="16"/>
  <c r="S327" i="16"/>
  <c r="R327" i="16"/>
  <c r="Q327" i="16"/>
  <c r="P327" i="16"/>
  <c r="O327" i="16"/>
  <c r="N327" i="16"/>
  <c r="M327" i="16"/>
  <c r="L327" i="16"/>
  <c r="K327" i="16"/>
  <c r="J327" i="16"/>
  <c r="BL119" i="16"/>
  <c r="BK119" i="16"/>
  <c r="BJ119" i="16"/>
  <c r="BI119" i="16"/>
  <c r="BH119" i="16"/>
  <c r="BG119" i="16"/>
  <c r="BF119" i="16"/>
  <c r="BE119" i="16"/>
  <c r="BD119" i="16"/>
  <c r="BC119" i="16"/>
  <c r="BB119" i="16"/>
  <c r="BA119" i="16"/>
  <c r="AZ119" i="16"/>
  <c r="AX119" i="16"/>
  <c r="AW119" i="16"/>
  <c r="AV119" i="16"/>
  <c r="AU119" i="16"/>
  <c r="AT119" i="16"/>
  <c r="AS119" i="16"/>
  <c r="AR119" i="16"/>
  <c r="AQ119" i="16"/>
  <c r="AP119" i="16"/>
  <c r="AO119" i="16"/>
  <c r="AN119" i="16"/>
  <c r="AM119" i="16"/>
  <c r="AL119" i="16"/>
  <c r="AJ119" i="16"/>
  <c r="AI119" i="16"/>
  <c r="AH119" i="16"/>
  <c r="AG119" i="16"/>
  <c r="AF119" i="16"/>
  <c r="AE119" i="16"/>
  <c r="AD119" i="16"/>
  <c r="AC119" i="16"/>
  <c r="AB119" i="16"/>
  <c r="AA119" i="16"/>
  <c r="Z119" i="16"/>
  <c r="Y119" i="16"/>
  <c r="X119" i="16"/>
  <c r="V119" i="16"/>
  <c r="U119" i="16"/>
  <c r="T119" i="16"/>
  <c r="S119" i="16"/>
  <c r="R119" i="16"/>
  <c r="Q119" i="16"/>
  <c r="P119" i="16"/>
  <c r="O119" i="16"/>
  <c r="N119" i="16"/>
  <c r="M119" i="16"/>
  <c r="L119" i="16"/>
  <c r="K119" i="16"/>
  <c r="J119" i="16"/>
  <c r="BL30" i="16"/>
  <c r="BK30" i="16"/>
  <c r="BJ30" i="16"/>
  <c r="BI30" i="16"/>
  <c r="BH30" i="16"/>
  <c r="BG30" i="16"/>
  <c r="BF30" i="16"/>
  <c r="BE30" i="16"/>
  <c r="BD30" i="16"/>
  <c r="BC30" i="16"/>
  <c r="BB30" i="16"/>
  <c r="BA30" i="16"/>
  <c r="AZ30" i="16"/>
  <c r="AX30" i="16"/>
  <c r="AW30" i="16"/>
  <c r="AV30" i="16"/>
  <c r="AU30" i="16"/>
  <c r="AT30" i="16"/>
  <c r="AS30" i="16"/>
  <c r="AR30" i="16"/>
  <c r="AQ30" i="16"/>
  <c r="AP30" i="16"/>
  <c r="AO30" i="16"/>
  <c r="AN30" i="16"/>
  <c r="AM30" i="16"/>
  <c r="AL30" i="16"/>
  <c r="AJ30" i="16"/>
  <c r="AI30" i="16"/>
  <c r="AH30" i="16"/>
  <c r="AG30" i="16"/>
  <c r="AF30" i="16"/>
  <c r="AE30" i="16"/>
  <c r="AD30" i="16"/>
  <c r="AC30" i="16"/>
  <c r="AB30" i="16"/>
  <c r="AA30" i="16"/>
  <c r="Z30" i="16"/>
  <c r="Y30" i="16"/>
  <c r="X30" i="16"/>
  <c r="V30" i="16"/>
  <c r="U30" i="16"/>
  <c r="T30" i="16"/>
  <c r="S30" i="16"/>
  <c r="R30" i="16"/>
  <c r="Q30" i="16"/>
  <c r="P30" i="16"/>
  <c r="O30" i="16"/>
  <c r="N30" i="16"/>
  <c r="M30" i="16"/>
  <c r="L30" i="16"/>
  <c r="K30" i="16"/>
  <c r="J30" i="16"/>
  <c r="F59" i="1"/>
  <c r="M19" i="5"/>
  <c r="BM119" i="16" l="1"/>
  <c r="BN119" i="16" s="1"/>
  <c r="BM327" i="16"/>
  <c r="BN327" i="16" s="1"/>
  <c r="BM332" i="16"/>
  <c r="BN332" i="16" s="1"/>
  <c r="BM334" i="16"/>
  <c r="BN334" i="16" s="1"/>
  <c r="BM335" i="16"/>
  <c r="BN335" i="16" s="1"/>
  <c r="BM336" i="16"/>
  <c r="BN336" i="16" s="1"/>
  <c r="BM337" i="16"/>
  <c r="BN337" i="16" s="1"/>
  <c r="BM338" i="16"/>
  <c r="BN338" i="16" s="1"/>
  <c r="BM339" i="16"/>
  <c r="BN339" i="16" s="1"/>
  <c r="BM342" i="16"/>
  <c r="BN342" i="16" s="1"/>
  <c r="BM343" i="16"/>
  <c r="BN343" i="16" s="1"/>
  <c r="BM345" i="16"/>
  <c r="BN345" i="16" s="1"/>
  <c r="BM346" i="16"/>
  <c r="BN346" i="16" s="1"/>
  <c r="BM344" i="16"/>
  <c r="BN344" i="16" s="1"/>
  <c r="BM333" i="16"/>
  <c r="BN333" i="16" s="1"/>
  <c r="BM341" i="16"/>
  <c r="BN341" i="16" s="1"/>
  <c r="BM340" i="16"/>
  <c r="BN340" i="16" s="1"/>
  <c r="BM329" i="16"/>
  <c r="BN329" i="16" s="1"/>
  <c r="BM330" i="16"/>
  <c r="BN330" i="16" s="1"/>
  <c r="BM331" i="16"/>
  <c r="BN331" i="16" s="1"/>
  <c r="BM30" i="16"/>
  <c r="BN30" i="16" s="1"/>
  <c r="G66" i="17" l="1"/>
  <c r="E32" i="29"/>
  <c r="D32" i="29"/>
  <c r="E19" i="29"/>
  <c r="D19" i="29"/>
  <c r="D65" i="28"/>
  <c r="E40" i="28"/>
  <c r="D40" i="28"/>
  <c r="D25" i="28"/>
  <c r="D19" i="28"/>
  <c r="F44" i="27"/>
  <c r="E44" i="27"/>
  <c r="F29" i="27"/>
  <c r="E29" i="27"/>
  <c r="F8" i="27"/>
  <c r="E8" i="27"/>
  <c r="G66" i="26"/>
  <c r="F66" i="26"/>
  <c r="G51" i="26"/>
  <c r="F51" i="26"/>
  <c r="G37" i="26"/>
  <c r="F37" i="26"/>
  <c r="G14" i="26"/>
  <c r="F14" i="26"/>
  <c r="E37" i="25"/>
  <c r="D37" i="25"/>
  <c r="E24" i="25"/>
  <c r="D24" i="25"/>
  <c r="E8" i="25"/>
  <c r="D8" i="25"/>
  <c r="F73" i="24"/>
  <c r="E73" i="24"/>
  <c r="F59" i="24"/>
  <c r="E59" i="24" l="1"/>
  <c r="F46" i="24" l="1"/>
  <c r="F42" i="24"/>
  <c r="F47" i="24" s="1"/>
  <c r="E47" i="24" s="1"/>
  <c r="E42" i="24"/>
  <c r="F28" i="24"/>
  <c r="E28" i="24"/>
  <c r="F8" i="24"/>
  <c r="E8" i="24"/>
  <c r="C93" i="23"/>
  <c r="C80" i="23"/>
  <c r="C68" i="23"/>
  <c r="D47" i="23"/>
  <c r="D17" i="23" l="1"/>
  <c r="E67" i="22"/>
  <c r="D67" i="22"/>
  <c r="E35" i="22"/>
  <c r="D35" i="22"/>
  <c r="E17" i="22"/>
  <c r="D17" i="22"/>
  <c r="G60" i="19" l="1"/>
  <c r="G62" i="19" s="1"/>
  <c r="E60" i="19"/>
  <c r="E62" i="19" s="1"/>
  <c r="G49" i="19"/>
  <c r="E49" i="19"/>
  <c r="G41" i="19"/>
  <c r="E41" i="19"/>
  <c r="G37" i="19"/>
  <c r="E37" i="19"/>
  <c r="G32" i="19"/>
  <c r="E32" i="19"/>
  <c r="G24" i="19"/>
  <c r="E24" i="19"/>
  <c r="G20" i="19"/>
  <c r="E20" i="19"/>
  <c r="G14" i="19"/>
  <c r="G43" i="19" s="1"/>
  <c r="G64" i="19" s="1"/>
  <c r="E14" i="19"/>
  <c r="E43" i="19" s="1"/>
  <c r="E64" i="19" s="1"/>
  <c r="B4" i="3"/>
  <c r="B3" i="14"/>
  <c r="G38" i="17"/>
  <c r="G42" i="17" s="1"/>
  <c r="C1" i="17"/>
  <c r="E369" i="16" l="1"/>
  <c r="G364" i="16"/>
  <c r="AY360" i="16"/>
  <c r="AK360" i="16"/>
  <c r="W360" i="16"/>
  <c r="G360" i="16"/>
  <c r="BL359" i="16"/>
  <c r="BK359" i="16"/>
  <c r="BJ359" i="16"/>
  <c r="BI359" i="16"/>
  <c r="BH359" i="16"/>
  <c r="BG359" i="16"/>
  <c r="BF359" i="16"/>
  <c r="BE359" i="16"/>
  <c r="BD359" i="16"/>
  <c r="BC359" i="16"/>
  <c r="BB359" i="16"/>
  <c r="BA359" i="16"/>
  <c r="AZ359" i="16"/>
  <c r="AX359" i="16"/>
  <c r="AW359" i="16"/>
  <c r="AV359" i="16"/>
  <c r="AU359" i="16"/>
  <c r="AT359" i="16"/>
  <c r="AS359" i="16"/>
  <c r="AR359" i="16"/>
  <c r="AQ359" i="16"/>
  <c r="AP359" i="16"/>
  <c r="AO359" i="16"/>
  <c r="AN359" i="16"/>
  <c r="AM359" i="16"/>
  <c r="AL359" i="16"/>
  <c r="AJ359" i="16"/>
  <c r="AI359" i="16"/>
  <c r="AH359" i="16"/>
  <c r="AG359" i="16"/>
  <c r="AF359" i="16"/>
  <c r="AE359" i="16"/>
  <c r="AD359" i="16"/>
  <c r="AC359" i="16"/>
  <c r="AB359" i="16"/>
  <c r="AA359" i="16"/>
  <c r="Z359" i="16"/>
  <c r="Y359" i="16"/>
  <c r="X359" i="16"/>
  <c r="V359" i="16"/>
  <c r="U359" i="16"/>
  <c r="T359" i="16"/>
  <c r="S359" i="16"/>
  <c r="R359" i="16"/>
  <c r="Q359" i="16"/>
  <c r="P359" i="16"/>
  <c r="O359" i="16"/>
  <c r="N359" i="16"/>
  <c r="M359" i="16"/>
  <c r="L359" i="16"/>
  <c r="K359" i="16"/>
  <c r="J359" i="16"/>
  <c r="BL358" i="16"/>
  <c r="BK358" i="16"/>
  <c r="BJ358" i="16"/>
  <c r="BI358" i="16"/>
  <c r="BH358" i="16"/>
  <c r="BG358" i="16"/>
  <c r="BF358" i="16"/>
  <c r="BE358" i="16"/>
  <c r="BD358" i="16"/>
  <c r="BC358" i="16"/>
  <c r="BB358" i="16"/>
  <c r="BA358" i="16"/>
  <c r="AZ358" i="16"/>
  <c r="AX358" i="16"/>
  <c r="AW358" i="16"/>
  <c r="AV358" i="16"/>
  <c r="AU358" i="16"/>
  <c r="AT358" i="16"/>
  <c r="AS358" i="16"/>
  <c r="AR358" i="16"/>
  <c r="AQ358" i="16"/>
  <c r="AP358" i="16"/>
  <c r="AO358" i="16"/>
  <c r="AN358" i="16"/>
  <c r="AM358" i="16"/>
  <c r="AL358" i="16"/>
  <c r="AJ358" i="16"/>
  <c r="AI358" i="16"/>
  <c r="AH358" i="16"/>
  <c r="AG358" i="16"/>
  <c r="AF358" i="16"/>
  <c r="AE358" i="16"/>
  <c r="AD358" i="16"/>
  <c r="AC358" i="16"/>
  <c r="AB358" i="16"/>
  <c r="AA358" i="16"/>
  <c r="Z358" i="16"/>
  <c r="Y358" i="16"/>
  <c r="X358" i="16"/>
  <c r="V358" i="16"/>
  <c r="U358" i="16"/>
  <c r="T358" i="16"/>
  <c r="S358" i="16"/>
  <c r="R358" i="16"/>
  <c r="Q358" i="16"/>
  <c r="P358" i="16"/>
  <c r="O358" i="16"/>
  <c r="N358" i="16"/>
  <c r="M358" i="16"/>
  <c r="L358" i="16"/>
  <c r="K358" i="16"/>
  <c r="J358" i="16"/>
  <c r="E358" i="16"/>
  <c r="BL357" i="16"/>
  <c r="BK357" i="16"/>
  <c r="BJ357" i="16"/>
  <c r="BI357" i="16"/>
  <c r="BH357" i="16"/>
  <c r="BG357" i="16"/>
  <c r="BF357" i="16"/>
  <c r="BE357" i="16"/>
  <c r="BD357" i="16"/>
  <c r="BC357" i="16"/>
  <c r="BB357" i="16"/>
  <c r="BA357" i="16"/>
  <c r="AZ357" i="16"/>
  <c r="AX357" i="16"/>
  <c r="AW357" i="16"/>
  <c r="AV357" i="16"/>
  <c r="AU357" i="16"/>
  <c r="AT357" i="16"/>
  <c r="AS357" i="16"/>
  <c r="AR357" i="16"/>
  <c r="AQ357" i="16"/>
  <c r="AP357" i="16"/>
  <c r="AO357" i="16"/>
  <c r="AN357" i="16"/>
  <c r="AM357" i="16"/>
  <c r="AL357" i="16"/>
  <c r="AJ357" i="16"/>
  <c r="AI357" i="16"/>
  <c r="AH357" i="16"/>
  <c r="AG357" i="16"/>
  <c r="AF357" i="16"/>
  <c r="AE357" i="16"/>
  <c r="AD357" i="16"/>
  <c r="AC357" i="16"/>
  <c r="AB357" i="16"/>
  <c r="AA357" i="16"/>
  <c r="Z357" i="16"/>
  <c r="Y357" i="16"/>
  <c r="X357" i="16"/>
  <c r="V357" i="16"/>
  <c r="U357" i="16"/>
  <c r="T357" i="16"/>
  <c r="S357" i="16"/>
  <c r="R357" i="16"/>
  <c r="Q357" i="16"/>
  <c r="P357" i="16"/>
  <c r="O357" i="16"/>
  <c r="N357" i="16"/>
  <c r="M357" i="16"/>
  <c r="L357" i="16"/>
  <c r="K357" i="16"/>
  <c r="J357" i="16"/>
  <c r="BL356" i="16"/>
  <c r="BK356" i="16"/>
  <c r="BJ356" i="16"/>
  <c r="BI356" i="16"/>
  <c r="BH356" i="16"/>
  <c r="BG356" i="16"/>
  <c r="BF356" i="16"/>
  <c r="BE356" i="16"/>
  <c r="BD356" i="16"/>
  <c r="BC356" i="16"/>
  <c r="BB356" i="16"/>
  <c r="BA356" i="16"/>
  <c r="AZ356" i="16"/>
  <c r="AX356" i="16"/>
  <c r="AW356" i="16"/>
  <c r="AV356" i="16"/>
  <c r="AU356" i="16"/>
  <c r="AT356" i="16"/>
  <c r="AS356" i="16"/>
  <c r="AR356" i="16"/>
  <c r="AQ356" i="16"/>
  <c r="AP356" i="16"/>
  <c r="AO356" i="16"/>
  <c r="AN356" i="16"/>
  <c r="AM356" i="16"/>
  <c r="AL356" i="16"/>
  <c r="AJ356" i="16"/>
  <c r="AI356" i="16"/>
  <c r="AH356" i="16"/>
  <c r="AG356" i="16"/>
  <c r="AF356" i="16"/>
  <c r="AE356" i="16"/>
  <c r="AD356" i="16"/>
  <c r="AC356" i="16"/>
  <c r="AB356" i="16"/>
  <c r="AA356" i="16"/>
  <c r="Z356" i="16"/>
  <c r="Y356" i="16"/>
  <c r="X356" i="16"/>
  <c r="V356" i="16"/>
  <c r="U356" i="16"/>
  <c r="T356" i="16"/>
  <c r="S356" i="16"/>
  <c r="R356" i="16"/>
  <c r="Q356" i="16"/>
  <c r="P356" i="16"/>
  <c r="O356" i="16"/>
  <c r="N356" i="16"/>
  <c r="M356" i="16"/>
  <c r="L356" i="16"/>
  <c r="K356" i="16"/>
  <c r="J356" i="16"/>
  <c r="BM358" i="16" l="1"/>
  <c r="BM356" i="16"/>
  <c r="BN356" i="16" s="1"/>
  <c r="BN358" i="16"/>
  <c r="BM357" i="16"/>
  <c r="BN357" i="16" s="1"/>
  <c r="G363" i="16"/>
  <c r="G365" i="16" s="1"/>
  <c r="BL355" i="16"/>
  <c r="BK355" i="16"/>
  <c r="BJ355" i="16"/>
  <c r="BI355" i="16"/>
  <c r="BH355" i="16"/>
  <c r="BG355" i="16"/>
  <c r="BF355" i="16"/>
  <c r="BE355" i="16"/>
  <c r="BD355" i="16"/>
  <c r="BC355" i="16"/>
  <c r="BB355" i="16"/>
  <c r="BA355" i="16"/>
  <c r="AZ355" i="16"/>
  <c r="AX355" i="16"/>
  <c r="AW355" i="16"/>
  <c r="AV355" i="16"/>
  <c r="AU355" i="16"/>
  <c r="AT355" i="16"/>
  <c r="AS355" i="16"/>
  <c r="AR355" i="16"/>
  <c r="AQ355" i="16"/>
  <c r="AP355" i="16"/>
  <c r="AO355" i="16"/>
  <c r="AN355" i="16"/>
  <c r="AM355" i="16"/>
  <c r="AL355" i="16"/>
  <c r="AJ355" i="16"/>
  <c r="AI355" i="16"/>
  <c r="AH355" i="16"/>
  <c r="AG355" i="16"/>
  <c r="AF355" i="16"/>
  <c r="AE355" i="16"/>
  <c r="AD355" i="16"/>
  <c r="AC355" i="16"/>
  <c r="AB355" i="16"/>
  <c r="AA355" i="16"/>
  <c r="Z355" i="16"/>
  <c r="Y355" i="16"/>
  <c r="X355" i="16"/>
  <c r="V355" i="16"/>
  <c r="U355" i="16"/>
  <c r="T355" i="16"/>
  <c r="S355" i="16"/>
  <c r="R355" i="16"/>
  <c r="Q355" i="16"/>
  <c r="P355" i="16"/>
  <c r="O355" i="16"/>
  <c r="N355" i="16"/>
  <c r="M355" i="16"/>
  <c r="L355" i="16"/>
  <c r="K355" i="16"/>
  <c r="J355" i="16"/>
  <c r="BL354" i="16"/>
  <c r="BK354" i="16"/>
  <c r="BJ354" i="16"/>
  <c r="BI354" i="16"/>
  <c r="BH354" i="16"/>
  <c r="BG354" i="16"/>
  <c r="BF354" i="16"/>
  <c r="BE354" i="16"/>
  <c r="BD354" i="16"/>
  <c r="BC354" i="16"/>
  <c r="BB354" i="16"/>
  <c r="BA354" i="16"/>
  <c r="AZ354" i="16"/>
  <c r="AX354" i="16"/>
  <c r="AW354" i="16"/>
  <c r="AV354" i="16"/>
  <c r="AU354" i="16"/>
  <c r="AT354" i="16"/>
  <c r="AS354" i="16"/>
  <c r="AR354" i="16"/>
  <c r="AQ354" i="16"/>
  <c r="AP354" i="16"/>
  <c r="AO354" i="16"/>
  <c r="AN354" i="16"/>
  <c r="AM354" i="16"/>
  <c r="AL354" i="16"/>
  <c r="AJ354" i="16"/>
  <c r="AI354" i="16"/>
  <c r="AH354" i="16"/>
  <c r="AG354" i="16"/>
  <c r="AF354" i="16"/>
  <c r="AE354" i="16"/>
  <c r="AD354" i="16"/>
  <c r="AC354" i="16"/>
  <c r="AB354" i="16"/>
  <c r="AA354" i="16"/>
  <c r="Z354" i="16"/>
  <c r="Y354" i="16"/>
  <c r="X354" i="16"/>
  <c r="V354" i="16"/>
  <c r="U354" i="16"/>
  <c r="T354" i="16"/>
  <c r="S354" i="16"/>
  <c r="R354" i="16"/>
  <c r="Q354" i="16"/>
  <c r="P354" i="16"/>
  <c r="O354" i="16"/>
  <c r="N354" i="16"/>
  <c r="M354" i="16"/>
  <c r="L354" i="16"/>
  <c r="K354" i="16"/>
  <c r="J354" i="16"/>
  <c r="BL353" i="16"/>
  <c r="BK353" i="16"/>
  <c r="BJ353" i="16"/>
  <c r="BI353" i="16"/>
  <c r="BH353" i="16"/>
  <c r="BG353" i="16"/>
  <c r="BF353" i="16"/>
  <c r="BE353" i="16"/>
  <c r="BD353" i="16"/>
  <c r="BC353" i="16"/>
  <c r="BB353" i="16"/>
  <c r="BA353" i="16"/>
  <c r="AZ353" i="16"/>
  <c r="AX353" i="16"/>
  <c r="AW353" i="16"/>
  <c r="AV353" i="16"/>
  <c r="AU353" i="16"/>
  <c r="AT353" i="16"/>
  <c r="AS353" i="16"/>
  <c r="AR353" i="16"/>
  <c r="AQ353" i="16"/>
  <c r="AP353" i="16"/>
  <c r="AO353" i="16"/>
  <c r="AN353" i="16"/>
  <c r="AM353" i="16"/>
  <c r="AL353" i="16"/>
  <c r="AJ353" i="16"/>
  <c r="AI353" i="16"/>
  <c r="AH353" i="16"/>
  <c r="AG353" i="16"/>
  <c r="AF353" i="16"/>
  <c r="AE353" i="16"/>
  <c r="AD353" i="16"/>
  <c r="AC353" i="16"/>
  <c r="AB353" i="16"/>
  <c r="AA353" i="16"/>
  <c r="Z353" i="16"/>
  <c r="Y353" i="16"/>
  <c r="X353" i="16"/>
  <c r="V353" i="16"/>
  <c r="U353" i="16"/>
  <c r="T353" i="16"/>
  <c r="S353" i="16"/>
  <c r="R353" i="16"/>
  <c r="Q353" i="16"/>
  <c r="P353" i="16"/>
  <c r="O353" i="16"/>
  <c r="N353" i="16"/>
  <c r="M353" i="16"/>
  <c r="L353" i="16"/>
  <c r="K353" i="16"/>
  <c r="J353" i="16"/>
  <c r="BL352" i="16"/>
  <c r="BK352" i="16"/>
  <c r="BJ352" i="16"/>
  <c r="BI352" i="16"/>
  <c r="BH352" i="16"/>
  <c r="BG352" i="16"/>
  <c r="BF352" i="16"/>
  <c r="BE352" i="16"/>
  <c r="BD352" i="16"/>
  <c r="BC352" i="16"/>
  <c r="BB352" i="16"/>
  <c r="BA352" i="16"/>
  <c r="AZ352" i="16"/>
  <c r="AX352" i="16"/>
  <c r="AW352" i="16"/>
  <c r="AV352" i="16"/>
  <c r="AU352" i="16"/>
  <c r="AT352" i="16"/>
  <c r="AS352" i="16"/>
  <c r="AR352" i="16"/>
  <c r="AQ352" i="16"/>
  <c r="AP352" i="16"/>
  <c r="AO352" i="16"/>
  <c r="AN352" i="16"/>
  <c r="AM352" i="16"/>
  <c r="AL352" i="16"/>
  <c r="AJ352" i="16"/>
  <c r="AI352" i="16"/>
  <c r="AH352" i="16"/>
  <c r="AG352" i="16"/>
  <c r="AF352" i="16"/>
  <c r="AE352" i="16"/>
  <c r="AD352" i="16"/>
  <c r="AC352" i="16"/>
  <c r="AB352" i="16"/>
  <c r="AA352" i="16"/>
  <c r="Z352" i="16"/>
  <c r="Y352" i="16"/>
  <c r="X352" i="16"/>
  <c r="V352" i="16"/>
  <c r="U352" i="16"/>
  <c r="T352" i="16"/>
  <c r="S352" i="16"/>
  <c r="R352" i="16"/>
  <c r="Q352" i="16"/>
  <c r="P352" i="16"/>
  <c r="O352" i="16"/>
  <c r="N352" i="16"/>
  <c r="M352" i="16"/>
  <c r="L352" i="16"/>
  <c r="K352" i="16"/>
  <c r="J352" i="16"/>
  <c r="BL351" i="16"/>
  <c r="BK351" i="16"/>
  <c r="BJ351" i="16"/>
  <c r="BI351" i="16"/>
  <c r="BH351" i="16"/>
  <c r="BG351" i="16"/>
  <c r="BF351" i="16"/>
  <c r="BE351" i="16"/>
  <c r="BD351" i="16"/>
  <c r="BC351" i="16"/>
  <c r="BB351" i="16"/>
  <c r="BA351" i="16"/>
  <c r="AZ351" i="16"/>
  <c r="AX351" i="16"/>
  <c r="AW351" i="16"/>
  <c r="AV351" i="16"/>
  <c r="AU351" i="16"/>
  <c r="AT351" i="16"/>
  <c r="AS351" i="16"/>
  <c r="AR351" i="16"/>
  <c r="AQ351" i="16"/>
  <c r="AP351" i="16"/>
  <c r="AO351" i="16"/>
  <c r="AN351" i="16"/>
  <c r="AM351" i="16"/>
  <c r="AL351" i="16"/>
  <c r="AJ351" i="16"/>
  <c r="AI351" i="16"/>
  <c r="AH351" i="16"/>
  <c r="AG351" i="16"/>
  <c r="AF351" i="16"/>
  <c r="AE351" i="16"/>
  <c r="AD351" i="16"/>
  <c r="AC351" i="16"/>
  <c r="AB351" i="16"/>
  <c r="AA351" i="16"/>
  <c r="Z351" i="16"/>
  <c r="Y351" i="16"/>
  <c r="X351" i="16"/>
  <c r="V351" i="16"/>
  <c r="U351" i="16"/>
  <c r="T351" i="16"/>
  <c r="S351" i="16"/>
  <c r="R351" i="16"/>
  <c r="Q351" i="16"/>
  <c r="P351" i="16"/>
  <c r="O351" i="16"/>
  <c r="N351" i="16"/>
  <c r="M351" i="16"/>
  <c r="L351" i="16"/>
  <c r="K351" i="16"/>
  <c r="J351" i="16"/>
  <c r="BL350" i="16"/>
  <c r="BK350" i="16"/>
  <c r="BJ350" i="16"/>
  <c r="BI350" i="16"/>
  <c r="BH350" i="16"/>
  <c r="BG350" i="16"/>
  <c r="BF350" i="16"/>
  <c r="BE350" i="16"/>
  <c r="BD350" i="16"/>
  <c r="BC350" i="16"/>
  <c r="BB350" i="16"/>
  <c r="BA350" i="16"/>
  <c r="AZ350" i="16"/>
  <c r="AX350" i="16"/>
  <c r="AW350" i="16"/>
  <c r="AV350" i="16"/>
  <c r="AU350" i="16"/>
  <c r="AT350" i="16"/>
  <c r="AS350" i="16"/>
  <c r="AR350" i="16"/>
  <c r="AQ350" i="16"/>
  <c r="AP350" i="16"/>
  <c r="AO350" i="16"/>
  <c r="AN350" i="16"/>
  <c r="AM350" i="16"/>
  <c r="AL350" i="16"/>
  <c r="AJ350" i="16"/>
  <c r="AI350" i="16"/>
  <c r="AH350" i="16"/>
  <c r="AG350" i="16"/>
  <c r="AF350" i="16"/>
  <c r="AE350" i="16"/>
  <c r="AD350" i="16"/>
  <c r="AC350" i="16"/>
  <c r="AB350" i="16"/>
  <c r="AA350" i="16"/>
  <c r="Z350" i="16"/>
  <c r="Y350" i="16"/>
  <c r="X350" i="16"/>
  <c r="V350" i="16"/>
  <c r="U350" i="16"/>
  <c r="T350" i="16"/>
  <c r="S350" i="16"/>
  <c r="R350" i="16"/>
  <c r="Q350" i="16"/>
  <c r="P350" i="16"/>
  <c r="O350" i="16"/>
  <c r="N350" i="16"/>
  <c r="M350" i="16"/>
  <c r="L350" i="16"/>
  <c r="K350" i="16"/>
  <c r="J350" i="16"/>
  <c r="E350" i="16"/>
  <c r="BL349" i="16"/>
  <c r="BK349" i="16"/>
  <c r="BJ349" i="16"/>
  <c r="BI349" i="16"/>
  <c r="BH349" i="16"/>
  <c r="BG349" i="16"/>
  <c r="BF349" i="16"/>
  <c r="BE349" i="16"/>
  <c r="BD349" i="16"/>
  <c r="BC349" i="16"/>
  <c r="BB349" i="16"/>
  <c r="BA349" i="16"/>
  <c r="AZ349" i="16"/>
  <c r="AX349" i="16"/>
  <c r="AW349" i="16"/>
  <c r="AV349" i="16"/>
  <c r="AU349" i="16"/>
  <c r="AT349" i="16"/>
  <c r="AS349" i="16"/>
  <c r="AR349" i="16"/>
  <c r="AQ349" i="16"/>
  <c r="AP349" i="16"/>
  <c r="AO349" i="16"/>
  <c r="AN349" i="16"/>
  <c r="AM349" i="16"/>
  <c r="AL349" i="16"/>
  <c r="AJ349" i="16"/>
  <c r="AI349" i="16"/>
  <c r="AH349" i="16"/>
  <c r="AG349" i="16"/>
  <c r="AF349" i="16"/>
  <c r="AE349" i="16"/>
  <c r="AD349" i="16"/>
  <c r="AC349" i="16"/>
  <c r="AB349" i="16"/>
  <c r="AA349" i="16"/>
  <c r="Z349" i="16"/>
  <c r="Y349" i="16"/>
  <c r="X349" i="16"/>
  <c r="V349" i="16"/>
  <c r="U349" i="16"/>
  <c r="T349" i="16"/>
  <c r="S349" i="16"/>
  <c r="R349" i="16"/>
  <c r="Q349" i="16"/>
  <c r="P349" i="16"/>
  <c r="O349" i="16"/>
  <c r="N349" i="16"/>
  <c r="M349" i="16"/>
  <c r="L349" i="16"/>
  <c r="K349" i="16"/>
  <c r="BM350" i="16" l="1"/>
  <c r="G367" i="16"/>
  <c r="G373" i="16" s="1"/>
  <c r="BN350" i="16"/>
  <c r="BM351" i="16"/>
  <c r="BN351" i="16" s="1"/>
  <c r="BM353" i="16"/>
  <c r="BN353" i="16" s="1"/>
  <c r="BM355" i="16"/>
  <c r="BN355" i="16" s="1"/>
  <c r="BM352" i="16"/>
  <c r="BN352" i="16" s="1"/>
  <c r="BM354" i="16"/>
  <c r="BN354" i="16" s="1"/>
  <c r="J349" i="16"/>
  <c r="BL348" i="16"/>
  <c r="BK348" i="16"/>
  <c r="BJ348" i="16"/>
  <c r="BI348" i="16"/>
  <c r="BH348" i="16"/>
  <c r="BG348" i="16"/>
  <c r="BF348" i="16"/>
  <c r="BE348" i="16"/>
  <c r="BD348" i="16"/>
  <c r="BC348" i="16"/>
  <c r="BB348" i="16"/>
  <c r="BA348" i="16"/>
  <c r="AZ348" i="16"/>
  <c r="AX348" i="16"/>
  <c r="AW348" i="16"/>
  <c r="AV348" i="16"/>
  <c r="AU348" i="16"/>
  <c r="AT348" i="16"/>
  <c r="AS348" i="16"/>
  <c r="AR348" i="16"/>
  <c r="AQ348" i="16"/>
  <c r="AP348" i="16"/>
  <c r="AO348" i="16"/>
  <c r="AN348" i="16"/>
  <c r="AM348" i="16"/>
  <c r="AL348" i="16"/>
  <c r="AJ348" i="16"/>
  <c r="AI348" i="16"/>
  <c r="AH348" i="16"/>
  <c r="AG348" i="16"/>
  <c r="AF348" i="16"/>
  <c r="AE348" i="16"/>
  <c r="AD348" i="16"/>
  <c r="AC348" i="16"/>
  <c r="AB348" i="16"/>
  <c r="AA348" i="16"/>
  <c r="Z348" i="16"/>
  <c r="Y348" i="16"/>
  <c r="X348" i="16"/>
  <c r="V348" i="16"/>
  <c r="U348" i="16"/>
  <c r="T348" i="16"/>
  <c r="S348" i="16"/>
  <c r="R348" i="16"/>
  <c r="Q348" i="16"/>
  <c r="P348" i="16"/>
  <c r="O348" i="16"/>
  <c r="N348" i="16"/>
  <c r="M348" i="16"/>
  <c r="L348" i="16"/>
  <c r="K348" i="16"/>
  <c r="J348" i="16"/>
  <c r="BL347" i="16"/>
  <c r="BK347" i="16"/>
  <c r="BJ347" i="16"/>
  <c r="BI347" i="16"/>
  <c r="BH347" i="16"/>
  <c r="BG347" i="16"/>
  <c r="BF347" i="16"/>
  <c r="BE347" i="16"/>
  <c r="BD347" i="16"/>
  <c r="BC347" i="16"/>
  <c r="BB347" i="16"/>
  <c r="BA347" i="16"/>
  <c r="AZ347" i="16"/>
  <c r="AX347" i="16"/>
  <c r="AW347" i="16"/>
  <c r="AV347" i="16"/>
  <c r="AU347" i="16"/>
  <c r="AT347" i="16"/>
  <c r="AS347" i="16"/>
  <c r="AR347" i="16"/>
  <c r="AQ347" i="16"/>
  <c r="AP347" i="16"/>
  <c r="AO347" i="16"/>
  <c r="AN347" i="16"/>
  <c r="AM347" i="16"/>
  <c r="AL347" i="16"/>
  <c r="AJ347" i="16"/>
  <c r="AI347" i="16"/>
  <c r="AH347" i="16"/>
  <c r="AG347" i="16"/>
  <c r="AF347" i="16"/>
  <c r="AE347" i="16"/>
  <c r="AD347" i="16"/>
  <c r="AC347" i="16"/>
  <c r="AB347" i="16"/>
  <c r="AA347" i="16"/>
  <c r="Z347" i="16"/>
  <c r="Y347" i="16"/>
  <c r="X347" i="16"/>
  <c r="V347" i="16"/>
  <c r="U347" i="16"/>
  <c r="T347" i="16"/>
  <c r="S347" i="16"/>
  <c r="R347" i="16"/>
  <c r="Q347" i="16"/>
  <c r="P347" i="16"/>
  <c r="O347" i="16"/>
  <c r="N347" i="16"/>
  <c r="M347" i="16"/>
  <c r="L347" i="16"/>
  <c r="K347" i="16"/>
  <c r="J347" i="16"/>
  <c r="BL326" i="16"/>
  <c r="BK326" i="16"/>
  <c r="BJ326" i="16"/>
  <c r="BI326" i="16"/>
  <c r="BH326" i="16"/>
  <c r="BG326" i="16"/>
  <c r="BF326" i="16"/>
  <c r="BE326" i="16"/>
  <c r="BD326" i="16"/>
  <c r="BC326" i="16"/>
  <c r="BB326" i="16"/>
  <c r="BA326" i="16"/>
  <c r="AZ326" i="16"/>
  <c r="AX326" i="16"/>
  <c r="AW326" i="16"/>
  <c r="AV326" i="16"/>
  <c r="AU326" i="16"/>
  <c r="AT326" i="16"/>
  <c r="AS326" i="16"/>
  <c r="AR326" i="16"/>
  <c r="AQ326" i="16"/>
  <c r="AP326" i="16"/>
  <c r="AO326" i="16"/>
  <c r="AN326" i="16"/>
  <c r="AM326" i="16"/>
  <c r="AL326" i="16"/>
  <c r="AJ326" i="16"/>
  <c r="AI326" i="16"/>
  <c r="AH326" i="16"/>
  <c r="AG326" i="16"/>
  <c r="AF326" i="16"/>
  <c r="AE326" i="16"/>
  <c r="AD326" i="16"/>
  <c r="AC326" i="16"/>
  <c r="AB326" i="16"/>
  <c r="AA326" i="16"/>
  <c r="Z326" i="16"/>
  <c r="Y326" i="16"/>
  <c r="X326" i="16"/>
  <c r="V326" i="16"/>
  <c r="U326" i="16"/>
  <c r="T326" i="16"/>
  <c r="S326" i="16"/>
  <c r="R326" i="16"/>
  <c r="Q326" i="16"/>
  <c r="P326" i="16"/>
  <c r="O326" i="16"/>
  <c r="N326" i="16"/>
  <c r="M326" i="16"/>
  <c r="L326" i="16"/>
  <c r="K326" i="16"/>
  <c r="J326" i="16"/>
  <c r="BL325" i="16"/>
  <c r="BK325" i="16"/>
  <c r="BJ325" i="16"/>
  <c r="BI325" i="16"/>
  <c r="BH325" i="16"/>
  <c r="BG325" i="16"/>
  <c r="BF325" i="16"/>
  <c r="BE325" i="16"/>
  <c r="BD325" i="16"/>
  <c r="BC325" i="16"/>
  <c r="BB325" i="16"/>
  <c r="BA325" i="16"/>
  <c r="AZ325" i="16"/>
  <c r="AX325" i="16"/>
  <c r="AW325" i="16"/>
  <c r="AV325" i="16"/>
  <c r="AU325" i="16"/>
  <c r="AT325" i="16"/>
  <c r="AS325" i="16"/>
  <c r="AR325" i="16"/>
  <c r="AQ325" i="16"/>
  <c r="AP325" i="16"/>
  <c r="AO325" i="16"/>
  <c r="AN325" i="16"/>
  <c r="AM325" i="16"/>
  <c r="AL325" i="16"/>
  <c r="AJ325" i="16"/>
  <c r="AI325" i="16"/>
  <c r="AH325" i="16"/>
  <c r="AG325" i="16"/>
  <c r="AF325" i="16"/>
  <c r="AE325" i="16"/>
  <c r="AD325" i="16"/>
  <c r="AC325" i="16"/>
  <c r="AB325" i="16"/>
  <c r="AA325" i="16"/>
  <c r="Z325" i="16"/>
  <c r="Y325" i="16"/>
  <c r="X325" i="16"/>
  <c r="V325" i="16"/>
  <c r="U325" i="16"/>
  <c r="T325" i="16"/>
  <c r="S325" i="16"/>
  <c r="R325" i="16"/>
  <c r="Q325" i="16"/>
  <c r="P325" i="16"/>
  <c r="O325" i="16"/>
  <c r="N325" i="16"/>
  <c r="M325" i="16"/>
  <c r="L325" i="16"/>
  <c r="K325" i="16"/>
  <c r="J325" i="16"/>
  <c r="BL324" i="16"/>
  <c r="BK324" i="16"/>
  <c r="BJ324" i="16"/>
  <c r="BI324" i="16"/>
  <c r="BH324" i="16"/>
  <c r="BG324" i="16"/>
  <c r="BF324" i="16"/>
  <c r="BE324" i="16"/>
  <c r="BD324" i="16"/>
  <c r="BC324" i="16"/>
  <c r="BB324" i="16"/>
  <c r="BA324" i="16"/>
  <c r="AZ324" i="16"/>
  <c r="AX324" i="16"/>
  <c r="AW324" i="16"/>
  <c r="AV324" i="16"/>
  <c r="AU324" i="16"/>
  <c r="AT324" i="16"/>
  <c r="AS324" i="16"/>
  <c r="AR324" i="16"/>
  <c r="AQ324" i="16"/>
  <c r="AP324" i="16"/>
  <c r="AO324" i="16"/>
  <c r="AN324" i="16"/>
  <c r="AM324" i="16"/>
  <c r="AL324" i="16"/>
  <c r="AJ324" i="16"/>
  <c r="AI324" i="16"/>
  <c r="AH324" i="16"/>
  <c r="AG324" i="16"/>
  <c r="AF324" i="16"/>
  <c r="AE324" i="16"/>
  <c r="AD324" i="16"/>
  <c r="AC324" i="16"/>
  <c r="AB324" i="16"/>
  <c r="AA324" i="16"/>
  <c r="Z324" i="16"/>
  <c r="Y324" i="16"/>
  <c r="X324" i="16"/>
  <c r="V324" i="16"/>
  <c r="U324" i="16"/>
  <c r="T324" i="16"/>
  <c r="S324" i="16"/>
  <c r="R324" i="16"/>
  <c r="Q324" i="16"/>
  <c r="P324" i="16"/>
  <c r="O324" i="16"/>
  <c r="N324" i="16"/>
  <c r="M324" i="16"/>
  <c r="L324" i="16"/>
  <c r="K324" i="16"/>
  <c r="J324" i="16"/>
  <c r="BM325" i="16" l="1"/>
  <c r="BM324" i="16"/>
  <c r="BN324" i="16" s="1"/>
  <c r="BN325" i="16"/>
  <c r="BM326" i="16"/>
  <c r="BN326" i="16" s="1"/>
  <c r="BM348" i="16"/>
  <c r="BN348" i="16" s="1"/>
  <c r="BL323" i="16"/>
  <c r="BK323" i="16"/>
  <c r="BJ323" i="16"/>
  <c r="BI323" i="16"/>
  <c r="BH323" i="16"/>
  <c r="BG323" i="16"/>
  <c r="BF323" i="16"/>
  <c r="BE323" i="16"/>
  <c r="BD323" i="16"/>
  <c r="BC323" i="16"/>
  <c r="BB323" i="16"/>
  <c r="BA323" i="16"/>
  <c r="AZ323" i="16"/>
  <c r="AX323" i="16"/>
  <c r="AW323" i="16"/>
  <c r="AV323" i="16"/>
  <c r="AU323" i="16"/>
  <c r="AT323" i="16"/>
  <c r="AS323" i="16"/>
  <c r="AR323" i="16"/>
  <c r="AQ323" i="16"/>
  <c r="AP323" i="16"/>
  <c r="AO323" i="16"/>
  <c r="AN323" i="16"/>
  <c r="AM323" i="16"/>
  <c r="AL323" i="16"/>
  <c r="AJ323" i="16"/>
  <c r="AI323" i="16"/>
  <c r="AH323" i="16"/>
  <c r="AG323" i="16"/>
  <c r="AF323" i="16"/>
  <c r="AE323" i="16"/>
  <c r="AD323" i="16"/>
  <c r="AC323" i="16"/>
  <c r="AB323" i="16"/>
  <c r="AA323" i="16"/>
  <c r="Z323" i="16"/>
  <c r="Y323" i="16"/>
  <c r="X323" i="16"/>
  <c r="V323" i="16"/>
  <c r="U323" i="16"/>
  <c r="T323" i="16"/>
  <c r="S323" i="16"/>
  <c r="R323" i="16"/>
  <c r="Q323" i="16"/>
  <c r="P323" i="16"/>
  <c r="O323" i="16"/>
  <c r="N323" i="16"/>
  <c r="M323" i="16"/>
  <c r="L323" i="16"/>
  <c r="K323" i="16"/>
  <c r="J323" i="16"/>
  <c r="BL322" i="16"/>
  <c r="BK322" i="16"/>
  <c r="BJ322" i="16"/>
  <c r="BI322" i="16"/>
  <c r="BH322" i="16"/>
  <c r="BG322" i="16"/>
  <c r="BF322" i="16"/>
  <c r="BE322" i="16"/>
  <c r="BD322" i="16"/>
  <c r="BC322" i="16"/>
  <c r="BB322" i="16"/>
  <c r="BA322" i="16"/>
  <c r="AZ322" i="16"/>
  <c r="AX322" i="16"/>
  <c r="AW322" i="16"/>
  <c r="AV322" i="16"/>
  <c r="AU322" i="16"/>
  <c r="AT322" i="16"/>
  <c r="AS322" i="16"/>
  <c r="AR322" i="16"/>
  <c r="AQ322" i="16"/>
  <c r="AP322" i="16"/>
  <c r="AO322" i="16"/>
  <c r="AN322" i="16"/>
  <c r="AM322" i="16"/>
  <c r="AL322" i="16"/>
  <c r="AJ322" i="16"/>
  <c r="AI322" i="16"/>
  <c r="AH322" i="16"/>
  <c r="AG322" i="16"/>
  <c r="AF322" i="16"/>
  <c r="AE322" i="16"/>
  <c r="AD322" i="16"/>
  <c r="AC322" i="16"/>
  <c r="AB322" i="16"/>
  <c r="AA322" i="16"/>
  <c r="Z322" i="16"/>
  <c r="Y322" i="16"/>
  <c r="X322" i="16"/>
  <c r="V322" i="16"/>
  <c r="U322" i="16"/>
  <c r="T322" i="16"/>
  <c r="S322" i="16"/>
  <c r="R322" i="16"/>
  <c r="Q322" i="16"/>
  <c r="P322" i="16"/>
  <c r="O322" i="16"/>
  <c r="N322" i="16"/>
  <c r="M322" i="16"/>
  <c r="L322" i="16"/>
  <c r="K322" i="16"/>
  <c r="J322" i="16"/>
  <c r="BL321" i="16"/>
  <c r="BK321" i="16"/>
  <c r="BJ321" i="16"/>
  <c r="BI321" i="16"/>
  <c r="BH321" i="16"/>
  <c r="BG321" i="16"/>
  <c r="BF321" i="16"/>
  <c r="BE321" i="16"/>
  <c r="BD321" i="16"/>
  <c r="BC321" i="16"/>
  <c r="BB321" i="16"/>
  <c r="BA321" i="16"/>
  <c r="AZ321" i="16"/>
  <c r="AX321" i="16"/>
  <c r="AW321" i="16"/>
  <c r="AV321" i="16"/>
  <c r="AU321" i="16"/>
  <c r="AT321" i="16"/>
  <c r="AS321" i="16"/>
  <c r="AR321" i="16"/>
  <c r="AQ321" i="16"/>
  <c r="AP321" i="16"/>
  <c r="AO321" i="16"/>
  <c r="AN321" i="16"/>
  <c r="AM321" i="16"/>
  <c r="AL321" i="16"/>
  <c r="AJ321" i="16"/>
  <c r="AI321" i="16"/>
  <c r="AH321" i="16"/>
  <c r="AG321" i="16"/>
  <c r="AF321" i="16"/>
  <c r="AE321" i="16"/>
  <c r="AD321" i="16"/>
  <c r="AC321" i="16"/>
  <c r="AB321" i="16"/>
  <c r="AA321" i="16"/>
  <c r="Z321" i="16"/>
  <c r="Y321" i="16"/>
  <c r="X321" i="16"/>
  <c r="V321" i="16"/>
  <c r="U321" i="16"/>
  <c r="T321" i="16"/>
  <c r="S321" i="16"/>
  <c r="R321" i="16"/>
  <c r="Q321" i="16"/>
  <c r="P321" i="16"/>
  <c r="O321" i="16"/>
  <c r="N321" i="16"/>
  <c r="M321" i="16"/>
  <c r="L321" i="16"/>
  <c r="K321" i="16"/>
  <c r="J321" i="16"/>
  <c r="BL320" i="16"/>
  <c r="BK320" i="16"/>
  <c r="BJ320" i="16"/>
  <c r="BI320" i="16"/>
  <c r="BH320" i="16"/>
  <c r="BG320" i="16"/>
  <c r="BF320" i="16"/>
  <c r="BE320" i="16"/>
  <c r="BD320" i="16"/>
  <c r="BC320" i="16"/>
  <c r="BB320" i="16"/>
  <c r="BA320" i="16"/>
  <c r="AZ320" i="16"/>
  <c r="AX320" i="16"/>
  <c r="AW320" i="16"/>
  <c r="AV320" i="16"/>
  <c r="AU320" i="16"/>
  <c r="AT320" i="16"/>
  <c r="AS320" i="16"/>
  <c r="AR320" i="16"/>
  <c r="AQ320" i="16"/>
  <c r="AP320" i="16"/>
  <c r="AO320" i="16"/>
  <c r="AN320" i="16"/>
  <c r="AM320" i="16"/>
  <c r="AL320" i="16"/>
  <c r="AJ320" i="16"/>
  <c r="AI320" i="16"/>
  <c r="AH320" i="16"/>
  <c r="AG320" i="16"/>
  <c r="AF320" i="16"/>
  <c r="AE320" i="16"/>
  <c r="AD320" i="16"/>
  <c r="AC320" i="16"/>
  <c r="AB320" i="16"/>
  <c r="AA320" i="16"/>
  <c r="Z320" i="16"/>
  <c r="Y320" i="16"/>
  <c r="X320" i="16"/>
  <c r="V320" i="16"/>
  <c r="U320" i="16"/>
  <c r="T320" i="16"/>
  <c r="S320" i="16"/>
  <c r="R320" i="16"/>
  <c r="Q320" i="16"/>
  <c r="P320" i="16"/>
  <c r="O320" i="16"/>
  <c r="N320" i="16"/>
  <c r="M320" i="16"/>
  <c r="L320" i="16"/>
  <c r="K320" i="16"/>
  <c r="J320" i="16"/>
  <c r="BL319" i="16"/>
  <c r="BK319" i="16"/>
  <c r="BJ319" i="16"/>
  <c r="BI319" i="16"/>
  <c r="BH319" i="16"/>
  <c r="BG319" i="16"/>
  <c r="BF319" i="16"/>
  <c r="BE319" i="16"/>
  <c r="BD319" i="16"/>
  <c r="BC319" i="16"/>
  <c r="BB319" i="16"/>
  <c r="BA319" i="16"/>
  <c r="AZ319" i="16"/>
  <c r="AX319" i="16"/>
  <c r="AW319" i="16"/>
  <c r="AV319" i="16"/>
  <c r="AU319" i="16"/>
  <c r="AT319" i="16"/>
  <c r="AS319" i="16"/>
  <c r="AR319" i="16"/>
  <c r="AQ319" i="16"/>
  <c r="AP319" i="16"/>
  <c r="AO319" i="16"/>
  <c r="AN319" i="16"/>
  <c r="AM319" i="16"/>
  <c r="AL319" i="16"/>
  <c r="AJ319" i="16"/>
  <c r="AI319" i="16"/>
  <c r="AH319" i="16"/>
  <c r="AG319" i="16"/>
  <c r="AF319" i="16"/>
  <c r="AE319" i="16"/>
  <c r="AD319" i="16"/>
  <c r="AC319" i="16"/>
  <c r="AB319" i="16"/>
  <c r="AA319" i="16"/>
  <c r="Z319" i="16"/>
  <c r="Y319" i="16"/>
  <c r="X319" i="16"/>
  <c r="V319" i="16"/>
  <c r="U319" i="16"/>
  <c r="T319" i="16"/>
  <c r="S319" i="16"/>
  <c r="R319" i="16"/>
  <c r="Q319" i="16"/>
  <c r="P319" i="16"/>
  <c r="O319" i="16"/>
  <c r="N319" i="16"/>
  <c r="M319" i="16"/>
  <c r="L319" i="16"/>
  <c r="K319" i="16"/>
  <c r="J319" i="16"/>
  <c r="BL318" i="16"/>
  <c r="BK318" i="16"/>
  <c r="BJ318" i="16"/>
  <c r="BI318" i="16"/>
  <c r="BH318" i="16"/>
  <c r="BG318" i="16"/>
  <c r="BF318" i="16"/>
  <c r="BE318" i="16"/>
  <c r="BD318" i="16"/>
  <c r="BC318" i="16"/>
  <c r="BB318" i="16"/>
  <c r="BA318" i="16"/>
  <c r="AZ318" i="16"/>
  <c r="AX318" i="16"/>
  <c r="AW318" i="16"/>
  <c r="AV318" i="16"/>
  <c r="AU318" i="16"/>
  <c r="AT318" i="16"/>
  <c r="AS318" i="16"/>
  <c r="AR318" i="16"/>
  <c r="AQ318" i="16"/>
  <c r="AP318" i="16"/>
  <c r="AO318" i="16"/>
  <c r="AN318" i="16"/>
  <c r="AM318" i="16"/>
  <c r="AL318" i="16"/>
  <c r="AJ318" i="16"/>
  <c r="AI318" i="16"/>
  <c r="AH318" i="16"/>
  <c r="AG318" i="16"/>
  <c r="AF318" i="16"/>
  <c r="AE318" i="16"/>
  <c r="AD318" i="16"/>
  <c r="AC318" i="16"/>
  <c r="AB318" i="16"/>
  <c r="AA318" i="16"/>
  <c r="Z318" i="16"/>
  <c r="Y318" i="16"/>
  <c r="X318" i="16"/>
  <c r="V318" i="16"/>
  <c r="U318" i="16"/>
  <c r="T318" i="16"/>
  <c r="S318" i="16"/>
  <c r="R318" i="16"/>
  <c r="Q318" i="16"/>
  <c r="P318" i="16"/>
  <c r="O318" i="16"/>
  <c r="N318" i="16"/>
  <c r="M318" i="16"/>
  <c r="L318" i="16"/>
  <c r="K318" i="16"/>
  <c r="J318" i="16"/>
  <c r="BL317" i="16"/>
  <c r="BK317" i="16"/>
  <c r="BJ317" i="16"/>
  <c r="BI317" i="16"/>
  <c r="BH317" i="16"/>
  <c r="BG317" i="16"/>
  <c r="BF317" i="16"/>
  <c r="BE317" i="16"/>
  <c r="BD317" i="16"/>
  <c r="BC317" i="16"/>
  <c r="BB317" i="16"/>
  <c r="BA317" i="16"/>
  <c r="AZ317" i="16"/>
  <c r="AX317" i="16"/>
  <c r="AW317" i="16"/>
  <c r="AV317" i="16"/>
  <c r="AU317" i="16"/>
  <c r="AT317" i="16"/>
  <c r="AS317" i="16"/>
  <c r="AR317" i="16"/>
  <c r="AQ317" i="16"/>
  <c r="AP317" i="16"/>
  <c r="AO317" i="16"/>
  <c r="AN317" i="16"/>
  <c r="AM317" i="16"/>
  <c r="AL317" i="16"/>
  <c r="AJ317" i="16"/>
  <c r="AI317" i="16"/>
  <c r="AH317" i="16"/>
  <c r="AG317" i="16"/>
  <c r="AF317" i="16"/>
  <c r="AE317" i="16"/>
  <c r="AD317" i="16"/>
  <c r="AC317" i="16"/>
  <c r="AB317" i="16"/>
  <c r="AA317" i="16"/>
  <c r="Z317" i="16"/>
  <c r="Y317" i="16"/>
  <c r="X317" i="16"/>
  <c r="V317" i="16"/>
  <c r="U317" i="16"/>
  <c r="T317" i="16"/>
  <c r="S317" i="16"/>
  <c r="R317" i="16"/>
  <c r="Q317" i="16"/>
  <c r="P317" i="16"/>
  <c r="O317" i="16"/>
  <c r="N317" i="16"/>
  <c r="M317" i="16"/>
  <c r="L317" i="16"/>
  <c r="K317" i="16"/>
  <c r="J317" i="16"/>
  <c r="BM321" i="16" l="1"/>
  <c r="BM319" i="16"/>
  <c r="BN319" i="16" s="1"/>
  <c r="BM317" i="16"/>
  <c r="BN317" i="16" s="1"/>
  <c r="BM323" i="16"/>
  <c r="BN323" i="16" s="1"/>
  <c r="BM318" i="16"/>
  <c r="BN318" i="16" s="1"/>
  <c r="BM320" i="16"/>
  <c r="BN320" i="16" s="1"/>
  <c r="BN321" i="16"/>
  <c r="BM322" i="16"/>
  <c r="BN322" i="16" s="1"/>
  <c r="BL316" i="16"/>
  <c r="BK316" i="16"/>
  <c r="BJ316" i="16"/>
  <c r="BI316" i="16"/>
  <c r="BH316" i="16"/>
  <c r="BG316" i="16"/>
  <c r="BF316" i="16"/>
  <c r="BE316" i="16"/>
  <c r="BD316" i="16"/>
  <c r="BC316" i="16"/>
  <c r="BB316" i="16"/>
  <c r="BA316" i="16"/>
  <c r="AZ316" i="16"/>
  <c r="AX316" i="16"/>
  <c r="AW316" i="16"/>
  <c r="AV316" i="16"/>
  <c r="AU316" i="16"/>
  <c r="AT316" i="16"/>
  <c r="AS316" i="16"/>
  <c r="AR316" i="16"/>
  <c r="AQ316" i="16"/>
  <c r="AP316" i="16"/>
  <c r="AO316" i="16"/>
  <c r="AN316" i="16"/>
  <c r="AM316" i="16"/>
  <c r="AL316" i="16"/>
  <c r="AJ316" i="16"/>
  <c r="AI316" i="16"/>
  <c r="AH316" i="16"/>
  <c r="AG316" i="16"/>
  <c r="AF316" i="16"/>
  <c r="AE316" i="16"/>
  <c r="AD316" i="16"/>
  <c r="AC316" i="16"/>
  <c r="AB316" i="16"/>
  <c r="AA316" i="16"/>
  <c r="Z316" i="16"/>
  <c r="Y316" i="16"/>
  <c r="X316" i="16"/>
  <c r="V316" i="16"/>
  <c r="U316" i="16"/>
  <c r="T316" i="16"/>
  <c r="S316" i="16"/>
  <c r="R316" i="16"/>
  <c r="Q316" i="16"/>
  <c r="P316" i="16"/>
  <c r="O316" i="16"/>
  <c r="N316" i="16"/>
  <c r="M316" i="16"/>
  <c r="L316" i="16"/>
  <c r="K316" i="16"/>
  <c r="J316" i="16"/>
  <c r="BL315" i="16"/>
  <c r="BK315" i="16"/>
  <c r="BJ315" i="16"/>
  <c r="BI315" i="16"/>
  <c r="BH315" i="16"/>
  <c r="BG315" i="16"/>
  <c r="BF315" i="16"/>
  <c r="BE315" i="16"/>
  <c r="BD315" i="16"/>
  <c r="BC315" i="16"/>
  <c r="BB315" i="16"/>
  <c r="BA315" i="16"/>
  <c r="AZ315" i="16"/>
  <c r="AX315" i="16"/>
  <c r="AW315" i="16"/>
  <c r="AV315" i="16"/>
  <c r="AU315" i="16"/>
  <c r="AT315" i="16"/>
  <c r="AS315" i="16"/>
  <c r="AR315" i="16"/>
  <c r="AQ315" i="16"/>
  <c r="AP315" i="16"/>
  <c r="AO315" i="16"/>
  <c r="AN315" i="16"/>
  <c r="AM315" i="16"/>
  <c r="AL315" i="16"/>
  <c r="AJ315" i="16"/>
  <c r="AI315" i="16"/>
  <c r="AH315" i="16"/>
  <c r="AG315" i="16"/>
  <c r="AF315" i="16"/>
  <c r="AE315" i="16"/>
  <c r="AD315" i="16"/>
  <c r="AC315" i="16"/>
  <c r="AB315" i="16"/>
  <c r="AA315" i="16"/>
  <c r="Z315" i="16"/>
  <c r="Y315" i="16"/>
  <c r="X315" i="16"/>
  <c r="V315" i="16"/>
  <c r="U315" i="16"/>
  <c r="T315" i="16"/>
  <c r="S315" i="16"/>
  <c r="R315" i="16"/>
  <c r="Q315" i="16"/>
  <c r="P315" i="16"/>
  <c r="O315" i="16"/>
  <c r="N315" i="16"/>
  <c r="M315" i="16"/>
  <c r="L315" i="16"/>
  <c r="K315" i="16"/>
  <c r="J315" i="16"/>
  <c r="BL314" i="16"/>
  <c r="BK314" i="16"/>
  <c r="BJ314" i="16"/>
  <c r="BI314" i="16"/>
  <c r="BH314" i="16"/>
  <c r="BG314" i="16"/>
  <c r="BF314" i="16"/>
  <c r="BE314" i="16"/>
  <c r="BD314" i="16"/>
  <c r="BC314" i="16"/>
  <c r="BB314" i="16"/>
  <c r="BA314" i="16"/>
  <c r="AZ314" i="16"/>
  <c r="AX314" i="16"/>
  <c r="AW314" i="16"/>
  <c r="AV314" i="16"/>
  <c r="AU314" i="16"/>
  <c r="AT314" i="16"/>
  <c r="AS314" i="16"/>
  <c r="AR314" i="16"/>
  <c r="AQ314" i="16"/>
  <c r="AP314" i="16"/>
  <c r="AO314" i="16"/>
  <c r="AN314" i="16"/>
  <c r="AM314" i="16"/>
  <c r="AL314" i="16"/>
  <c r="AJ314" i="16"/>
  <c r="AI314" i="16"/>
  <c r="AH314" i="16"/>
  <c r="AG314" i="16"/>
  <c r="AF314" i="16"/>
  <c r="AE314" i="16"/>
  <c r="AD314" i="16"/>
  <c r="AC314" i="16"/>
  <c r="AB314" i="16"/>
  <c r="AA314" i="16"/>
  <c r="Z314" i="16"/>
  <c r="Y314" i="16"/>
  <c r="X314" i="16"/>
  <c r="V314" i="16"/>
  <c r="U314" i="16"/>
  <c r="T314" i="16"/>
  <c r="S314" i="16"/>
  <c r="R314" i="16"/>
  <c r="Q314" i="16"/>
  <c r="P314" i="16"/>
  <c r="O314" i="16"/>
  <c r="N314" i="16"/>
  <c r="M314" i="16"/>
  <c r="L314" i="16"/>
  <c r="K314" i="16"/>
  <c r="J314" i="16"/>
  <c r="BL313" i="16"/>
  <c r="BK313" i="16"/>
  <c r="BJ313" i="16"/>
  <c r="BI313" i="16"/>
  <c r="BH313" i="16"/>
  <c r="BG313" i="16"/>
  <c r="BF313" i="16"/>
  <c r="BE313" i="16"/>
  <c r="BD313" i="16"/>
  <c r="BC313" i="16"/>
  <c r="BB313" i="16"/>
  <c r="BA313" i="16"/>
  <c r="AZ313" i="16"/>
  <c r="AX313" i="16"/>
  <c r="AW313" i="16"/>
  <c r="AV313" i="16"/>
  <c r="AU313" i="16"/>
  <c r="AT313" i="16"/>
  <c r="AS313" i="16"/>
  <c r="AR313" i="16"/>
  <c r="AQ313" i="16"/>
  <c r="AP313" i="16"/>
  <c r="AO313" i="16"/>
  <c r="AN313" i="16"/>
  <c r="AM313" i="16"/>
  <c r="AL313" i="16"/>
  <c r="AJ313" i="16"/>
  <c r="AI313" i="16"/>
  <c r="AH313" i="16"/>
  <c r="AG313" i="16"/>
  <c r="AF313" i="16"/>
  <c r="AE313" i="16"/>
  <c r="AD313" i="16"/>
  <c r="AC313" i="16"/>
  <c r="AB313" i="16"/>
  <c r="AA313" i="16"/>
  <c r="Z313" i="16"/>
  <c r="Y313" i="16"/>
  <c r="X313" i="16"/>
  <c r="V313" i="16"/>
  <c r="U313" i="16"/>
  <c r="T313" i="16"/>
  <c r="S313" i="16"/>
  <c r="R313" i="16"/>
  <c r="Q313" i="16"/>
  <c r="P313" i="16"/>
  <c r="O313" i="16"/>
  <c r="N313" i="16"/>
  <c r="M313" i="16"/>
  <c r="L313" i="16"/>
  <c r="K313" i="16"/>
  <c r="J313" i="16"/>
  <c r="BL312" i="16"/>
  <c r="BK312" i="16"/>
  <c r="BJ312" i="16"/>
  <c r="BI312" i="16"/>
  <c r="BH312" i="16"/>
  <c r="BG312" i="16"/>
  <c r="BF312" i="16"/>
  <c r="BE312" i="16"/>
  <c r="BD312" i="16"/>
  <c r="BC312" i="16"/>
  <c r="BB312" i="16"/>
  <c r="BA312" i="16"/>
  <c r="AZ312" i="16"/>
  <c r="AX312" i="16"/>
  <c r="AW312" i="16"/>
  <c r="AV312" i="16"/>
  <c r="AU312" i="16"/>
  <c r="AT312" i="16"/>
  <c r="AS312" i="16"/>
  <c r="AR312" i="16"/>
  <c r="AQ312" i="16"/>
  <c r="AP312" i="16"/>
  <c r="AO312" i="16"/>
  <c r="AN312" i="16"/>
  <c r="AM312" i="16"/>
  <c r="AL312" i="16"/>
  <c r="AJ312" i="16"/>
  <c r="AI312" i="16"/>
  <c r="AH312" i="16"/>
  <c r="AG312" i="16"/>
  <c r="AF312" i="16"/>
  <c r="AE312" i="16"/>
  <c r="AD312" i="16"/>
  <c r="AC312" i="16"/>
  <c r="AB312" i="16"/>
  <c r="AA312" i="16"/>
  <c r="Z312" i="16"/>
  <c r="Y312" i="16"/>
  <c r="X312" i="16"/>
  <c r="V312" i="16"/>
  <c r="U312" i="16"/>
  <c r="T312" i="16"/>
  <c r="S312" i="16"/>
  <c r="R312" i="16"/>
  <c r="Q312" i="16"/>
  <c r="P312" i="16"/>
  <c r="O312" i="16"/>
  <c r="N312" i="16"/>
  <c r="M312" i="16"/>
  <c r="L312" i="16"/>
  <c r="K312" i="16"/>
  <c r="J312" i="16"/>
  <c r="BL311" i="16"/>
  <c r="BK311" i="16"/>
  <c r="BJ311" i="16"/>
  <c r="BI311" i="16"/>
  <c r="BH311" i="16"/>
  <c r="BG311" i="16"/>
  <c r="BF311" i="16"/>
  <c r="BE311" i="16"/>
  <c r="BD311" i="16"/>
  <c r="BC311" i="16"/>
  <c r="BB311" i="16"/>
  <c r="BA311" i="16"/>
  <c r="AZ311" i="16"/>
  <c r="AX311" i="16"/>
  <c r="AW311" i="16"/>
  <c r="AV311" i="16"/>
  <c r="AU311" i="16"/>
  <c r="AT311" i="16"/>
  <c r="AS311" i="16"/>
  <c r="AR311" i="16"/>
  <c r="AQ311" i="16"/>
  <c r="AP311" i="16"/>
  <c r="AO311" i="16"/>
  <c r="AN311" i="16"/>
  <c r="AM311" i="16"/>
  <c r="AL311" i="16"/>
  <c r="AJ311" i="16"/>
  <c r="AI311" i="16"/>
  <c r="AH311" i="16"/>
  <c r="AG311" i="16"/>
  <c r="AF311" i="16"/>
  <c r="AE311" i="16"/>
  <c r="AD311" i="16"/>
  <c r="AC311" i="16"/>
  <c r="AB311" i="16"/>
  <c r="AA311" i="16"/>
  <c r="Z311" i="16"/>
  <c r="Y311" i="16"/>
  <c r="X311" i="16"/>
  <c r="V311" i="16"/>
  <c r="U311" i="16"/>
  <c r="T311" i="16"/>
  <c r="S311" i="16"/>
  <c r="R311" i="16"/>
  <c r="Q311" i="16"/>
  <c r="P311" i="16"/>
  <c r="O311" i="16"/>
  <c r="N311" i="16"/>
  <c r="M311" i="16"/>
  <c r="L311" i="16"/>
  <c r="K311" i="16"/>
  <c r="J311" i="16"/>
  <c r="BM314" i="16" l="1"/>
  <c r="BN314" i="16" s="1"/>
  <c r="BM312" i="16"/>
  <c r="BN312" i="16" s="1"/>
  <c r="BM316" i="16"/>
  <c r="BN316" i="16" s="1"/>
  <c r="BM311" i="16"/>
  <c r="BN311" i="16" s="1"/>
  <c r="BM313" i="16"/>
  <c r="BN313" i="16" s="1"/>
  <c r="BM315" i="16"/>
  <c r="BN315" i="16" s="1"/>
  <c r="BL310" i="16"/>
  <c r="BK310" i="16"/>
  <c r="BJ310" i="16"/>
  <c r="BI310" i="16"/>
  <c r="BH310" i="16"/>
  <c r="BG310" i="16"/>
  <c r="BF310" i="16"/>
  <c r="BE310" i="16"/>
  <c r="BD310" i="16"/>
  <c r="BC310" i="16"/>
  <c r="BB310" i="16"/>
  <c r="BA310" i="16"/>
  <c r="AZ310" i="16"/>
  <c r="AX310" i="16"/>
  <c r="AW310" i="16"/>
  <c r="AV310" i="16"/>
  <c r="AU310" i="16"/>
  <c r="AT310" i="16"/>
  <c r="AS310" i="16"/>
  <c r="AR310" i="16"/>
  <c r="AQ310" i="16"/>
  <c r="AP310" i="16"/>
  <c r="AO310" i="16"/>
  <c r="AN310" i="16"/>
  <c r="AM310" i="16"/>
  <c r="AL310" i="16"/>
  <c r="AJ310" i="16"/>
  <c r="AI310" i="16"/>
  <c r="AH310" i="16"/>
  <c r="AG310" i="16"/>
  <c r="AF310" i="16"/>
  <c r="AE310" i="16"/>
  <c r="AD310" i="16"/>
  <c r="AC310" i="16"/>
  <c r="AB310" i="16"/>
  <c r="AA310" i="16"/>
  <c r="Z310" i="16"/>
  <c r="Y310" i="16"/>
  <c r="X310" i="16"/>
  <c r="V310" i="16"/>
  <c r="U310" i="16"/>
  <c r="T310" i="16"/>
  <c r="S310" i="16"/>
  <c r="R310" i="16"/>
  <c r="Q310" i="16"/>
  <c r="P310" i="16"/>
  <c r="O310" i="16"/>
  <c r="N310" i="16"/>
  <c r="M310" i="16"/>
  <c r="L310" i="16"/>
  <c r="K310" i="16"/>
  <c r="J310" i="16"/>
  <c r="BL309" i="16"/>
  <c r="BK309" i="16"/>
  <c r="BJ309" i="16"/>
  <c r="BI309" i="16"/>
  <c r="BH309" i="16"/>
  <c r="BG309" i="16"/>
  <c r="BF309" i="16"/>
  <c r="BE309" i="16"/>
  <c r="BD309" i="16"/>
  <c r="BC309" i="16"/>
  <c r="BB309" i="16"/>
  <c r="BA309" i="16"/>
  <c r="AZ309" i="16"/>
  <c r="AX309" i="16"/>
  <c r="AW309" i="16"/>
  <c r="AV309" i="16"/>
  <c r="AU309" i="16"/>
  <c r="AT309" i="16"/>
  <c r="AS309" i="16"/>
  <c r="AR309" i="16"/>
  <c r="AQ309" i="16"/>
  <c r="AP309" i="16"/>
  <c r="AO309" i="16"/>
  <c r="AN309" i="16"/>
  <c r="AM309" i="16"/>
  <c r="AL309" i="16"/>
  <c r="AJ309" i="16"/>
  <c r="AI309" i="16"/>
  <c r="AH309" i="16"/>
  <c r="AG309" i="16"/>
  <c r="AF309" i="16"/>
  <c r="AE309" i="16"/>
  <c r="AD309" i="16"/>
  <c r="AC309" i="16"/>
  <c r="AB309" i="16"/>
  <c r="AA309" i="16"/>
  <c r="Z309" i="16"/>
  <c r="Y309" i="16"/>
  <c r="X309" i="16"/>
  <c r="V309" i="16"/>
  <c r="U309" i="16"/>
  <c r="T309" i="16"/>
  <c r="S309" i="16"/>
  <c r="R309" i="16"/>
  <c r="Q309" i="16"/>
  <c r="P309" i="16"/>
  <c r="O309" i="16"/>
  <c r="N309" i="16"/>
  <c r="M309" i="16"/>
  <c r="L309" i="16"/>
  <c r="K309" i="16"/>
  <c r="J309" i="16"/>
  <c r="BL308" i="16"/>
  <c r="BK308" i="16"/>
  <c r="BJ308" i="16"/>
  <c r="BI308" i="16"/>
  <c r="BH308" i="16"/>
  <c r="BG308" i="16"/>
  <c r="BF308" i="16"/>
  <c r="BE308" i="16"/>
  <c r="BD308" i="16"/>
  <c r="BC308" i="16"/>
  <c r="BB308" i="16"/>
  <c r="BA308" i="16"/>
  <c r="AZ308" i="16"/>
  <c r="AX308" i="16"/>
  <c r="AW308" i="16"/>
  <c r="AV308" i="16"/>
  <c r="AU308" i="16"/>
  <c r="AT308" i="16"/>
  <c r="AS308" i="16"/>
  <c r="AR308" i="16"/>
  <c r="AQ308" i="16"/>
  <c r="AP308" i="16"/>
  <c r="AO308" i="16"/>
  <c r="AN308" i="16"/>
  <c r="AM308" i="16"/>
  <c r="AL308" i="16"/>
  <c r="AJ308" i="16"/>
  <c r="AI308" i="16"/>
  <c r="AH308" i="16"/>
  <c r="AG308" i="16"/>
  <c r="AF308" i="16"/>
  <c r="AE308" i="16"/>
  <c r="AD308" i="16"/>
  <c r="AC308" i="16"/>
  <c r="AB308" i="16"/>
  <c r="AA308" i="16"/>
  <c r="Z308" i="16"/>
  <c r="Y308" i="16"/>
  <c r="X308" i="16"/>
  <c r="V308" i="16"/>
  <c r="U308" i="16"/>
  <c r="T308" i="16"/>
  <c r="S308" i="16"/>
  <c r="R308" i="16"/>
  <c r="Q308" i="16"/>
  <c r="P308" i="16"/>
  <c r="O308" i="16"/>
  <c r="N308" i="16"/>
  <c r="M308" i="16"/>
  <c r="L308" i="16"/>
  <c r="K308" i="16"/>
  <c r="J308" i="16"/>
  <c r="BL307" i="16"/>
  <c r="BK307" i="16"/>
  <c r="BJ307" i="16"/>
  <c r="BI307" i="16"/>
  <c r="BH307" i="16"/>
  <c r="BG307" i="16"/>
  <c r="BF307" i="16"/>
  <c r="BE307" i="16"/>
  <c r="BD307" i="16"/>
  <c r="BC307" i="16"/>
  <c r="BB307" i="16"/>
  <c r="BA307" i="16"/>
  <c r="AZ307" i="16"/>
  <c r="AX307" i="16"/>
  <c r="AW307" i="16"/>
  <c r="AV307" i="16"/>
  <c r="AU307" i="16"/>
  <c r="AT307" i="16"/>
  <c r="AS307" i="16"/>
  <c r="AR307" i="16"/>
  <c r="AQ307" i="16"/>
  <c r="AP307" i="16"/>
  <c r="AO307" i="16"/>
  <c r="AN307" i="16"/>
  <c r="AM307" i="16"/>
  <c r="AL307" i="16"/>
  <c r="AJ307" i="16"/>
  <c r="AI307" i="16"/>
  <c r="AH307" i="16"/>
  <c r="AG307" i="16"/>
  <c r="AF307" i="16"/>
  <c r="AE307" i="16"/>
  <c r="AD307" i="16"/>
  <c r="AC307" i="16"/>
  <c r="AB307" i="16"/>
  <c r="AA307" i="16"/>
  <c r="Z307" i="16"/>
  <c r="Y307" i="16"/>
  <c r="X307" i="16"/>
  <c r="V307" i="16"/>
  <c r="U307" i="16"/>
  <c r="T307" i="16"/>
  <c r="S307" i="16"/>
  <c r="R307" i="16"/>
  <c r="Q307" i="16"/>
  <c r="P307" i="16"/>
  <c r="O307" i="16"/>
  <c r="N307" i="16"/>
  <c r="M307" i="16"/>
  <c r="L307" i="16"/>
  <c r="K307" i="16"/>
  <c r="J307" i="16"/>
  <c r="BL306" i="16"/>
  <c r="BK306" i="16"/>
  <c r="BJ306" i="16"/>
  <c r="BI306" i="16"/>
  <c r="BH306" i="16"/>
  <c r="BG306" i="16"/>
  <c r="BF306" i="16"/>
  <c r="BE306" i="16"/>
  <c r="BD306" i="16"/>
  <c r="BC306" i="16"/>
  <c r="BB306" i="16"/>
  <c r="BA306" i="16"/>
  <c r="AZ306" i="16"/>
  <c r="AX306" i="16"/>
  <c r="AW306" i="16"/>
  <c r="AV306" i="16"/>
  <c r="AU306" i="16"/>
  <c r="AT306" i="16"/>
  <c r="AS306" i="16"/>
  <c r="AR306" i="16"/>
  <c r="AQ306" i="16"/>
  <c r="AP306" i="16"/>
  <c r="AO306" i="16"/>
  <c r="AN306" i="16"/>
  <c r="AM306" i="16"/>
  <c r="AL306" i="16"/>
  <c r="AJ306" i="16"/>
  <c r="AI306" i="16"/>
  <c r="AH306" i="16"/>
  <c r="AG306" i="16"/>
  <c r="AF306" i="16"/>
  <c r="AE306" i="16"/>
  <c r="AD306" i="16"/>
  <c r="AC306" i="16"/>
  <c r="AB306" i="16"/>
  <c r="AA306" i="16"/>
  <c r="Z306" i="16"/>
  <c r="Y306" i="16"/>
  <c r="X306" i="16"/>
  <c r="V306" i="16"/>
  <c r="U306" i="16"/>
  <c r="T306" i="16"/>
  <c r="S306" i="16"/>
  <c r="R306" i="16"/>
  <c r="Q306" i="16"/>
  <c r="P306" i="16"/>
  <c r="O306" i="16"/>
  <c r="N306" i="16"/>
  <c r="M306" i="16"/>
  <c r="L306" i="16"/>
  <c r="K306" i="16"/>
  <c r="J306" i="16"/>
  <c r="BL305" i="16"/>
  <c r="BK305" i="16"/>
  <c r="BJ305" i="16"/>
  <c r="BI305" i="16"/>
  <c r="BH305" i="16"/>
  <c r="BG305" i="16"/>
  <c r="BF305" i="16"/>
  <c r="BE305" i="16"/>
  <c r="BD305" i="16"/>
  <c r="BC305" i="16"/>
  <c r="BB305" i="16"/>
  <c r="BA305" i="16"/>
  <c r="AZ305" i="16"/>
  <c r="AX305" i="16"/>
  <c r="AW305" i="16"/>
  <c r="AV305" i="16"/>
  <c r="AU305" i="16"/>
  <c r="AT305" i="16"/>
  <c r="AS305" i="16"/>
  <c r="AR305" i="16"/>
  <c r="AQ305" i="16"/>
  <c r="AP305" i="16"/>
  <c r="AO305" i="16"/>
  <c r="AN305" i="16"/>
  <c r="AM305" i="16"/>
  <c r="AL305" i="16"/>
  <c r="AJ305" i="16"/>
  <c r="AI305" i="16"/>
  <c r="AH305" i="16"/>
  <c r="AG305" i="16"/>
  <c r="AF305" i="16"/>
  <c r="AE305" i="16"/>
  <c r="AD305" i="16"/>
  <c r="AC305" i="16"/>
  <c r="AB305" i="16"/>
  <c r="AA305" i="16"/>
  <c r="Z305" i="16"/>
  <c r="Y305" i="16"/>
  <c r="X305" i="16"/>
  <c r="V305" i="16"/>
  <c r="U305" i="16"/>
  <c r="T305" i="16"/>
  <c r="S305" i="16"/>
  <c r="R305" i="16"/>
  <c r="Q305" i="16"/>
  <c r="P305" i="16"/>
  <c r="O305" i="16"/>
  <c r="N305" i="16"/>
  <c r="M305" i="16"/>
  <c r="L305" i="16"/>
  <c r="K305" i="16"/>
  <c r="J305" i="16"/>
  <c r="BL304" i="16"/>
  <c r="BK304" i="16"/>
  <c r="BJ304" i="16"/>
  <c r="BI304" i="16"/>
  <c r="BH304" i="16"/>
  <c r="BG304" i="16"/>
  <c r="BF304" i="16"/>
  <c r="BE304" i="16"/>
  <c r="BD304" i="16"/>
  <c r="BC304" i="16"/>
  <c r="BB304" i="16"/>
  <c r="BA304" i="16"/>
  <c r="AZ304" i="16"/>
  <c r="AX304" i="16"/>
  <c r="AW304" i="16"/>
  <c r="AV304" i="16"/>
  <c r="AU304" i="16"/>
  <c r="AT304" i="16"/>
  <c r="AS304" i="16"/>
  <c r="AR304" i="16"/>
  <c r="AQ304" i="16"/>
  <c r="AP304" i="16"/>
  <c r="AO304" i="16"/>
  <c r="AN304" i="16"/>
  <c r="AM304" i="16"/>
  <c r="AL304" i="16"/>
  <c r="AJ304" i="16"/>
  <c r="AI304" i="16"/>
  <c r="AH304" i="16"/>
  <c r="AG304" i="16"/>
  <c r="AF304" i="16"/>
  <c r="AE304" i="16"/>
  <c r="AD304" i="16"/>
  <c r="AC304" i="16"/>
  <c r="AB304" i="16"/>
  <c r="AA304" i="16"/>
  <c r="Z304" i="16"/>
  <c r="Y304" i="16"/>
  <c r="X304" i="16"/>
  <c r="V304" i="16"/>
  <c r="U304" i="16"/>
  <c r="T304" i="16"/>
  <c r="S304" i="16"/>
  <c r="R304" i="16"/>
  <c r="Q304" i="16"/>
  <c r="P304" i="16"/>
  <c r="O304" i="16"/>
  <c r="N304" i="16"/>
  <c r="M304" i="16"/>
  <c r="L304" i="16"/>
  <c r="K304" i="16"/>
  <c r="J304" i="16"/>
  <c r="BN303" i="16"/>
  <c r="BL302" i="16"/>
  <c r="BK302" i="16"/>
  <c r="BJ302" i="16"/>
  <c r="BI302" i="16"/>
  <c r="BH302" i="16"/>
  <c r="BG302" i="16"/>
  <c r="BF302" i="16"/>
  <c r="BE302" i="16"/>
  <c r="BD302" i="16"/>
  <c r="BC302" i="16"/>
  <c r="BB302" i="16"/>
  <c r="BA302" i="16"/>
  <c r="AZ302" i="16"/>
  <c r="AX302" i="16"/>
  <c r="AW302" i="16"/>
  <c r="AV302" i="16"/>
  <c r="AU302" i="16"/>
  <c r="AT302" i="16"/>
  <c r="AS302" i="16"/>
  <c r="AR302" i="16"/>
  <c r="AQ302" i="16"/>
  <c r="AP302" i="16"/>
  <c r="AO302" i="16"/>
  <c r="AN302" i="16"/>
  <c r="AM302" i="16"/>
  <c r="AL302" i="16"/>
  <c r="AJ302" i="16"/>
  <c r="AI302" i="16"/>
  <c r="AH302" i="16"/>
  <c r="AG302" i="16"/>
  <c r="AF302" i="16"/>
  <c r="AE302" i="16"/>
  <c r="AD302" i="16"/>
  <c r="AC302" i="16"/>
  <c r="AB302" i="16"/>
  <c r="AA302" i="16"/>
  <c r="Z302" i="16"/>
  <c r="Y302" i="16"/>
  <c r="X302" i="16"/>
  <c r="V302" i="16"/>
  <c r="U302" i="16"/>
  <c r="T302" i="16"/>
  <c r="S302" i="16"/>
  <c r="R302" i="16"/>
  <c r="Q302" i="16"/>
  <c r="P302" i="16"/>
  <c r="O302" i="16"/>
  <c r="N302" i="16"/>
  <c r="M302" i="16"/>
  <c r="L302" i="16"/>
  <c r="K302" i="16"/>
  <c r="J302" i="16"/>
  <c r="BL301" i="16"/>
  <c r="BK301" i="16"/>
  <c r="BJ301" i="16"/>
  <c r="BI301" i="16"/>
  <c r="BH301" i="16"/>
  <c r="BG301" i="16"/>
  <c r="BF301" i="16"/>
  <c r="BE301" i="16"/>
  <c r="BD301" i="16"/>
  <c r="BC301" i="16"/>
  <c r="BB301" i="16"/>
  <c r="BA301" i="16"/>
  <c r="AZ301" i="16"/>
  <c r="AX301" i="16"/>
  <c r="AW301" i="16"/>
  <c r="AV301" i="16"/>
  <c r="AU301" i="16"/>
  <c r="AT301" i="16"/>
  <c r="AS301" i="16"/>
  <c r="AR301" i="16"/>
  <c r="AQ301" i="16"/>
  <c r="AP301" i="16"/>
  <c r="AO301" i="16"/>
  <c r="AN301" i="16"/>
  <c r="AM301" i="16"/>
  <c r="AL301" i="16"/>
  <c r="AJ301" i="16"/>
  <c r="AI301" i="16"/>
  <c r="AH301" i="16"/>
  <c r="AG301" i="16"/>
  <c r="AF301" i="16"/>
  <c r="AE301" i="16"/>
  <c r="AD301" i="16"/>
  <c r="AC301" i="16"/>
  <c r="AB301" i="16"/>
  <c r="AA301" i="16"/>
  <c r="Z301" i="16"/>
  <c r="Y301" i="16"/>
  <c r="X301" i="16"/>
  <c r="V301" i="16"/>
  <c r="U301" i="16"/>
  <c r="T301" i="16"/>
  <c r="S301" i="16"/>
  <c r="R301" i="16"/>
  <c r="Q301" i="16"/>
  <c r="P301" i="16"/>
  <c r="O301" i="16"/>
  <c r="N301" i="16"/>
  <c r="M301" i="16"/>
  <c r="L301" i="16"/>
  <c r="K301" i="16"/>
  <c r="J301" i="16"/>
  <c r="BL300" i="16"/>
  <c r="BK300" i="16"/>
  <c r="BJ300" i="16"/>
  <c r="BI300" i="16"/>
  <c r="BH300" i="16"/>
  <c r="BG300" i="16"/>
  <c r="BF300" i="16"/>
  <c r="BE300" i="16"/>
  <c r="BD300" i="16"/>
  <c r="BC300" i="16"/>
  <c r="BB300" i="16"/>
  <c r="BA300" i="16"/>
  <c r="AZ300" i="16"/>
  <c r="AX300" i="16"/>
  <c r="AW300" i="16"/>
  <c r="AV300" i="16"/>
  <c r="AU300" i="16"/>
  <c r="AT300" i="16"/>
  <c r="AS300" i="16"/>
  <c r="AR300" i="16"/>
  <c r="AQ300" i="16"/>
  <c r="AP300" i="16"/>
  <c r="AO300" i="16"/>
  <c r="AN300" i="16"/>
  <c r="AM300" i="16"/>
  <c r="AL300" i="16"/>
  <c r="AJ300" i="16"/>
  <c r="AI300" i="16"/>
  <c r="AH300" i="16"/>
  <c r="AG300" i="16"/>
  <c r="AF300" i="16"/>
  <c r="AE300" i="16"/>
  <c r="AD300" i="16"/>
  <c r="AC300" i="16"/>
  <c r="AB300" i="16"/>
  <c r="AA300" i="16"/>
  <c r="Z300" i="16"/>
  <c r="Y300" i="16"/>
  <c r="X300" i="16"/>
  <c r="V300" i="16"/>
  <c r="U300" i="16"/>
  <c r="T300" i="16"/>
  <c r="S300" i="16"/>
  <c r="R300" i="16"/>
  <c r="Q300" i="16"/>
  <c r="P300" i="16"/>
  <c r="O300" i="16"/>
  <c r="N300" i="16"/>
  <c r="M300" i="16"/>
  <c r="L300" i="16"/>
  <c r="K300" i="16"/>
  <c r="J300" i="16"/>
  <c r="BL299" i="16"/>
  <c r="BK299" i="16"/>
  <c r="BJ299" i="16"/>
  <c r="BI299" i="16"/>
  <c r="BH299" i="16"/>
  <c r="BG299" i="16"/>
  <c r="BF299" i="16"/>
  <c r="BE299" i="16"/>
  <c r="BD299" i="16"/>
  <c r="BC299" i="16"/>
  <c r="BB299" i="16"/>
  <c r="BA299" i="16"/>
  <c r="AZ299" i="16"/>
  <c r="AX299" i="16"/>
  <c r="AW299" i="16"/>
  <c r="AV299" i="16"/>
  <c r="AU299" i="16"/>
  <c r="AT299" i="16"/>
  <c r="AS299" i="16"/>
  <c r="AR299" i="16"/>
  <c r="AQ299" i="16"/>
  <c r="AP299" i="16"/>
  <c r="AO299" i="16"/>
  <c r="AN299" i="16"/>
  <c r="AM299" i="16"/>
  <c r="AL299" i="16"/>
  <c r="AJ299" i="16"/>
  <c r="AI299" i="16"/>
  <c r="AH299" i="16"/>
  <c r="AG299" i="16"/>
  <c r="AF299" i="16"/>
  <c r="AE299" i="16"/>
  <c r="AD299" i="16"/>
  <c r="AC299" i="16"/>
  <c r="AB299" i="16"/>
  <c r="AA299" i="16"/>
  <c r="Z299" i="16"/>
  <c r="Y299" i="16"/>
  <c r="X299" i="16"/>
  <c r="V299" i="16"/>
  <c r="U299" i="16"/>
  <c r="T299" i="16"/>
  <c r="S299" i="16"/>
  <c r="R299" i="16"/>
  <c r="Q299" i="16"/>
  <c r="P299" i="16"/>
  <c r="O299" i="16"/>
  <c r="N299" i="16"/>
  <c r="M299" i="16"/>
  <c r="L299" i="16"/>
  <c r="K299" i="16"/>
  <c r="J299" i="16"/>
  <c r="BL298" i="16"/>
  <c r="BK298" i="16"/>
  <c r="BJ298" i="16"/>
  <c r="BI298" i="16"/>
  <c r="BH298" i="16"/>
  <c r="BG298" i="16"/>
  <c r="BF298" i="16"/>
  <c r="BE298" i="16"/>
  <c r="BD298" i="16"/>
  <c r="BC298" i="16"/>
  <c r="BB298" i="16"/>
  <c r="BA298" i="16"/>
  <c r="AZ298" i="16"/>
  <c r="AX298" i="16"/>
  <c r="AW298" i="16"/>
  <c r="AV298" i="16"/>
  <c r="AU298" i="16"/>
  <c r="AT298" i="16"/>
  <c r="AS298" i="16"/>
  <c r="AR298" i="16"/>
  <c r="AQ298" i="16"/>
  <c r="AP298" i="16"/>
  <c r="AO298" i="16"/>
  <c r="AN298" i="16"/>
  <c r="AM298" i="16"/>
  <c r="AL298" i="16"/>
  <c r="AJ298" i="16"/>
  <c r="AI298" i="16"/>
  <c r="AH298" i="16"/>
  <c r="AG298" i="16"/>
  <c r="AF298" i="16"/>
  <c r="AE298" i="16"/>
  <c r="AD298" i="16"/>
  <c r="AC298" i="16"/>
  <c r="AB298" i="16"/>
  <c r="AA298" i="16"/>
  <c r="Z298" i="16"/>
  <c r="Y298" i="16"/>
  <c r="X298" i="16"/>
  <c r="V298" i="16"/>
  <c r="U298" i="16"/>
  <c r="T298" i="16"/>
  <c r="S298" i="16"/>
  <c r="R298" i="16"/>
  <c r="Q298" i="16"/>
  <c r="P298" i="16"/>
  <c r="O298" i="16"/>
  <c r="N298" i="16"/>
  <c r="M298" i="16"/>
  <c r="L298" i="16"/>
  <c r="K298" i="16"/>
  <c r="J298" i="16"/>
  <c r="BL297" i="16"/>
  <c r="BK297" i="16"/>
  <c r="BJ297" i="16"/>
  <c r="BI297" i="16"/>
  <c r="BH297" i="16"/>
  <c r="BG297" i="16"/>
  <c r="BF297" i="16"/>
  <c r="BE297" i="16"/>
  <c r="BD297" i="16"/>
  <c r="BC297" i="16"/>
  <c r="BB297" i="16"/>
  <c r="BA297" i="16"/>
  <c r="AZ297" i="16"/>
  <c r="AX297" i="16"/>
  <c r="AW297" i="16"/>
  <c r="AV297" i="16"/>
  <c r="AU297" i="16"/>
  <c r="AT297" i="16"/>
  <c r="AS297" i="16"/>
  <c r="AR297" i="16"/>
  <c r="AQ297" i="16"/>
  <c r="AP297" i="16"/>
  <c r="AO297" i="16"/>
  <c r="AN297" i="16"/>
  <c r="AM297" i="16"/>
  <c r="AL297" i="16"/>
  <c r="AJ297" i="16"/>
  <c r="AI297" i="16"/>
  <c r="AH297" i="16"/>
  <c r="AG297" i="16"/>
  <c r="AF297" i="16"/>
  <c r="AE297" i="16"/>
  <c r="AD297" i="16"/>
  <c r="AC297" i="16"/>
  <c r="AB297" i="16"/>
  <c r="AA297" i="16"/>
  <c r="Z297" i="16"/>
  <c r="Y297" i="16"/>
  <c r="X297" i="16"/>
  <c r="V297" i="16"/>
  <c r="U297" i="16"/>
  <c r="T297" i="16"/>
  <c r="S297" i="16"/>
  <c r="R297" i="16"/>
  <c r="Q297" i="16"/>
  <c r="P297" i="16"/>
  <c r="O297" i="16"/>
  <c r="N297" i="16"/>
  <c r="M297" i="16"/>
  <c r="L297" i="16"/>
  <c r="K297" i="16"/>
  <c r="J297" i="16"/>
  <c r="BL296" i="16"/>
  <c r="BK296" i="16"/>
  <c r="BJ296" i="16"/>
  <c r="BI296" i="16"/>
  <c r="BH296" i="16"/>
  <c r="BG296" i="16"/>
  <c r="BF296" i="16"/>
  <c r="BE296" i="16"/>
  <c r="BD296" i="16"/>
  <c r="BC296" i="16"/>
  <c r="BB296" i="16"/>
  <c r="BA296" i="16"/>
  <c r="AZ296" i="16"/>
  <c r="AX296" i="16"/>
  <c r="AW296" i="16"/>
  <c r="AV296" i="16"/>
  <c r="AU296" i="16"/>
  <c r="AT296" i="16"/>
  <c r="AS296" i="16"/>
  <c r="AR296" i="16"/>
  <c r="AQ296" i="16"/>
  <c r="AP296" i="16"/>
  <c r="AO296" i="16"/>
  <c r="AN296" i="16"/>
  <c r="AM296" i="16"/>
  <c r="AL296" i="16"/>
  <c r="AJ296" i="16"/>
  <c r="AI296" i="16"/>
  <c r="AH296" i="16"/>
  <c r="AG296" i="16"/>
  <c r="AF296" i="16"/>
  <c r="AE296" i="16"/>
  <c r="AD296" i="16"/>
  <c r="AC296" i="16"/>
  <c r="AB296" i="16"/>
  <c r="AA296" i="16"/>
  <c r="Z296" i="16"/>
  <c r="Y296" i="16"/>
  <c r="X296" i="16"/>
  <c r="V296" i="16"/>
  <c r="U296" i="16"/>
  <c r="T296" i="16"/>
  <c r="S296" i="16"/>
  <c r="R296" i="16"/>
  <c r="Q296" i="16"/>
  <c r="P296" i="16"/>
  <c r="O296" i="16"/>
  <c r="N296" i="16"/>
  <c r="M296" i="16"/>
  <c r="L296" i="16"/>
  <c r="K296" i="16"/>
  <c r="J296" i="16"/>
  <c r="BL295" i="16"/>
  <c r="BK295" i="16"/>
  <c r="BJ295" i="16"/>
  <c r="BI295" i="16"/>
  <c r="BH295" i="16"/>
  <c r="BG295" i="16"/>
  <c r="BF295" i="16"/>
  <c r="BE295" i="16"/>
  <c r="BD295" i="16"/>
  <c r="BC295" i="16"/>
  <c r="BB295" i="16"/>
  <c r="BA295" i="16"/>
  <c r="AZ295" i="16"/>
  <c r="AX295" i="16"/>
  <c r="AW295" i="16"/>
  <c r="AV295" i="16"/>
  <c r="AU295" i="16"/>
  <c r="AT295" i="16"/>
  <c r="AS295" i="16"/>
  <c r="AR295" i="16"/>
  <c r="AQ295" i="16"/>
  <c r="AP295" i="16"/>
  <c r="AO295" i="16"/>
  <c r="AN295" i="16"/>
  <c r="AM295" i="16"/>
  <c r="AL295" i="16"/>
  <c r="AJ295" i="16"/>
  <c r="AI295" i="16"/>
  <c r="AH295" i="16"/>
  <c r="AG295" i="16"/>
  <c r="AF295" i="16"/>
  <c r="AE295" i="16"/>
  <c r="AD295" i="16"/>
  <c r="AC295" i="16"/>
  <c r="AB295" i="16"/>
  <c r="AA295" i="16"/>
  <c r="Z295" i="16"/>
  <c r="Y295" i="16"/>
  <c r="X295" i="16"/>
  <c r="V295" i="16"/>
  <c r="U295" i="16"/>
  <c r="T295" i="16"/>
  <c r="S295" i="16"/>
  <c r="R295" i="16"/>
  <c r="Q295" i="16"/>
  <c r="P295" i="16"/>
  <c r="O295" i="16"/>
  <c r="N295" i="16"/>
  <c r="M295" i="16"/>
  <c r="L295" i="16"/>
  <c r="K295" i="16"/>
  <c r="J295" i="16"/>
  <c r="BL294" i="16"/>
  <c r="BK294" i="16"/>
  <c r="BJ294" i="16"/>
  <c r="BI294" i="16"/>
  <c r="BH294" i="16"/>
  <c r="BG294" i="16"/>
  <c r="BF294" i="16"/>
  <c r="BE294" i="16"/>
  <c r="BD294" i="16"/>
  <c r="BC294" i="16"/>
  <c r="BB294" i="16"/>
  <c r="BA294" i="16"/>
  <c r="AZ294" i="16"/>
  <c r="AX294" i="16"/>
  <c r="AW294" i="16"/>
  <c r="AV294" i="16"/>
  <c r="AU294" i="16"/>
  <c r="AT294" i="16"/>
  <c r="AS294" i="16"/>
  <c r="AR294" i="16"/>
  <c r="AQ294" i="16"/>
  <c r="AP294" i="16"/>
  <c r="AO294" i="16"/>
  <c r="AN294" i="16"/>
  <c r="AM294" i="16"/>
  <c r="AL294" i="16"/>
  <c r="AJ294" i="16"/>
  <c r="AI294" i="16"/>
  <c r="AH294" i="16"/>
  <c r="AG294" i="16"/>
  <c r="AF294" i="16"/>
  <c r="AE294" i="16"/>
  <c r="AD294" i="16"/>
  <c r="AC294" i="16"/>
  <c r="AB294" i="16"/>
  <c r="AA294" i="16"/>
  <c r="Z294" i="16"/>
  <c r="Y294" i="16"/>
  <c r="X294" i="16"/>
  <c r="V294" i="16"/>
  <c r="U294" i="16"/>
  <c r="T294" i="16"/>
  <c r="S294" i="16"/>
  <c r="R294" i="16"/>
  <c r="Q294" i="16"/>
  <c r="P294" i="16"/>
  <c r="O294" i="16"/>
  <c r="N294" i="16"/>
  <c r="M294" i="16"/>
  <c r="L294" i="16"/>
  <c r="K294" i="16"/>
  <c r="J294" i="16"/>
  <c r="BL293" i="16"/>
  <c r="BK293" i="16"/>
  <c r="BJ293" i="16"/>
  <c r="BI293" i="16"/>
  <c r="BH293" i="16"/>
  <c r="BG293" i="16"/>
  <c r="BF293" i="16"/>
  <c r="BE293" i="16"/>
  <c r="BD293" i="16"/>
  <c r="BC293" i="16"/>
  <c r="BB293" i="16"/>
  <c r="BA293" i="16"/>
  <c r="AZ293" i="16"/>
  <c r="AX293" i="16"/>
  <c r="AW293" i="16"/>
  <c r="AV293" i="16"/>
  <c r="AU293" i="16"/>
  <c r="AT293" i="16"/>
  <c r="AS293" i="16"/>
  <c r="AR293" i="16"/>
  <c r="AQ293" i="16"/>
  <c r="AP293" i="16"/>
  <c r="AO293" i="16"/>
  <c r="AN293" i="16"/>
  <c r="AM293" i="16"/>
  <c r="AL293" i="16"/>
  <c r="AJ293" i="16"/>
  <c r="AI293" i="16"/>
  <c r="AH293" i="16"/>
  <c r="AG293" i="16"/>
  <c r="AF293" i="16"/>
  <c r="AE293" i="16"/>
  <c r="AD293" i="16"/>
  <c r="AC293" i="16"/>
  <c r="AB293" i="16"/>
  <c r="AA293" i="16"/>
  <c r="Z293" i="16"/>
  <c r="Y293" i="16"/>
  <c r="X293" i="16"/>
  <c r="V293" i="16"/>
  <c r="U293" i="16"/>
  <c r="T293" i="16"/>
  <c r="S293" i="16"/>
  <c r="R293" i="16"/>
  <c r="Q293" i="16"/>
  <c r="P293" i="16"/>
  <c r="O293" i="16"/>
  <c r="N293" i="16"/>
  <c r="M293" i="16"/>
  <c r="L293" i="16"/>
  <c r="K293" i="16"/>
  <c r="J293" i="16"/>
  <c r="BN292" i="16"/>
  <c r="BL291" i="16"/>
  <c r="BK291" i="16"/>
  <c r="BJ291" i="16"/>
  <c r="BI291" i="16"/>
  <c r="BH291" i="16"/>
  <c r="BG291" i="16"/>
  <c r="BF291" i="16"/>
  <c r="BE291" i="16"/>
  <c r="BD291" i="16"/>
  <c r="BC291" i="16"/>
  <c r="BB291" i="16"/>
  <c r="BA291" i="16"/>
  <c r="AZ291" i="16"/>
  <c r="AX291" i="16"/>
  <c r="AW291" i="16"/>
  <c r="AV291" i="16"/>
  <c r="AU291" i="16"/>
  <c r="AT291" i="16"/>
  <c r="AS291" i="16"/>
  <c r="AR291" i="16"/>
  <c r="AQ291" i="16"/>
  <c r="AP291" i="16"/>
  <c r="AO291" i="16"/>
  <c r="AN291" i="16"/>
  <c r="AM291" i="16"/>
  <c r="AL291" i="16"/>
  <c r="AJ291" i="16"/>
  <c r="AI291" i="16"/>
  <c r="AH291" i="16"/>
  <c r="AG291" i="16"/>
  <c r="AF291" i="16"/>
  <c r="AE291" i="16"/>
  <c r="AD291" i="16"/>
  <c r="AC291" i="16"/>
  <c r="AB291" i="16"/>
  <c r="AA291" i="16"/>
  <c r="Z291" i="16"/>
  <c r="Y291" i="16"/>
  <c r="X291" i="16"/>
  <c r="V291" i="16"/>
  <c r="U291" i="16"/>
  <c r="T291" i="16"/>
  <c r="S291" i="16"/>
  <c r="R291" i="16"/>
  <c r="Q291" i="16"/>
  <c r="P291" i="16"/>
  <c r="O291" i="16"/>
  <c r="N291" i="16"/>
  <c r="M291" i="16"/>
  <c r="L291" i="16"/>
  <c r="K291" i="16"/>
  <c r="J291" i="16"/>
  <c r="BL290" i="16"/>
  <c r="BK290" i="16"/>
  <c r="BJ290" i="16"/>
  <c r="BI290" i="16"/>
  <c r="BH290" i="16"/>
  <c r="BG290" i="16"/>
  <c r="BF290" i="16"/>
  <c r="BE290" i="16"/>
  <c r="BD290" i="16"/>
  <c r="BC290" i="16"/>
  <c r="BB290" i="16"/>
  <c r="BA290" i="16"/>
  <c r="AZ290" i="16"/>
  <c r="AX290" i="16"/>
  <c r="AW290" i="16"/>
  <c r="AV290" i="16"/>
  <c r="AU290" i="16"/>
  <c r="AT290" i="16"/>
  <c r="AS290" i="16"/>
  <c r="AR290" i="16"/>
  <c r="AQ290" i="16"/>
  <c r="AP290" i="16"/>
  <c r="AO290" i="16"/>
  <c r="AN290" i="16"/>
  <c r="AM290" i="16"/>
  <c r="AL290" i="16"/>
  <c r="AJ290" i="16"/>
  <c r="AI290" i="16"/>
  <c r="AH290" i="16"/>
  <c r="AG290" i="16"/>
  <c r="AF290" i="16"/>
  <c r="AE290" i="16"/>
  <c r="AD290" i="16"/>
  <c r="AC290" i="16"/>
  <c r="AB290" i="16"/>
  <c r="AA290" i="16"/>
  <c r="Z290" i="16"/>
  <c r="Y290" i="16"/>
  <c r="X290" i="16"/>
  <c r="V290" i="16"/>
  <c r="U290" i="16"/>
  <c r="T290" i="16"/>
  <c r="S290" i="16"/>
  <c r="R290" i="16"/>
  <c r="Q290" i="16"/>
  <c r="P290" i="16"/>
  <c r="O290" i="16"/>
  <c r="N290" i="16"/>
  <c r="M290" i="16"/>
  <c r="L290" i="16"/>
  <c r="K290" i="16"/>
  <c r="J290" i="16"/>
  <c r="BL289" i="16"/>
  <c r="BK289" i="16"/>
  <c r="BJ289" i="16"/>
  <c r="BI289" i="16"/>
  <c r="BH289" i="16"/>
  <c r="BG289" i="16"/>
  <c r="BF289" i="16"/>
  <c r="BE289" i="16"/>
  <c r="BD289" i="16"/>
  <c r="BC289" i="16"/>
  <c r="BB289" i="16"/>
  <c r="BA289" i="16"/>
  <c r="AZ289" i="16"/>
  <c r="AX289" i="16"/>
  <c r="AW289" i="16"/>
  <c r="AV289" i="16"/>
  <c r="AU289" i="16"/>
  <c r="AT289" i="16"/>
  <c r="AS289" i="16"/>
  <c r="AR289" i="16"/>
  <c r="AQ289" i="16"/>
  <c r="AP289" i="16"/>
  <c r="AO289" i="16"/>
  <c r="AN289" i="16"/>
  <c r="AM289" i="16"/>
  <c r="AL289" i="16"/>
  <c r="AJ289" i="16"/>
  <c r="AI289" i="16"/>
  <c r="AH289" i="16"/>
  <c r="AG289" i="16"/>
  <c r="AF289" i="16"/>
  <c r="AE289" i="16"/>
  <c r="AD289" i="16"/>
  <c r="AC289" i="16"/>
  <c r="AB289" i="16"/>
  <c r="AA289" i="16"/>
  <c r="Z289" i="16"/>
  <c r="Y289" i="16"/>
  <c r="X289" i="16"/>
  <c r="V289" i="16"/>
  <c r="U289" i="16"/>
  <c r="T289" i="16"/>
  <c r="S289" i="16"/>
  <c r="R289" i="16"/>
  <c r="Q289" i="16"/>
  <c r="P289" i="16"/>
  <c r="O289" i="16"/>
  <c r="N289" i="16"/>
  <c r="M289" i="16"/>
  <c r="L289" i="16"/>
  <c r="K289" i="16"/>
  <c r="J289" i="16"/>
  <c r="BL288" i="16"/>
  <c r="BK288" i="16"/>
  <c r="BJ288" i="16"/>
  <c r="BI288" i="16"/>
  <c r="BH288" i="16"/>
  <c r="BG288" i="16"/>
  <c r="BF288" i="16"/>
  <c r="BE288" i="16"/>
  <c r="BD288" i="16"/>
  <c r="BC288" i="16"/>
  <c r="BB288" i="16"/>
  <c r="BA288" i="16"/>
  <c r="AZ288" i="16"/>
  <c r="AX288" i="16"/>
  <c r="AW288" i="16"/>
  <c r="AV288" i="16"/>
  <c r="AU288" i="16"/>
  <c r="AT288" i="16"/>
  <c r="AS288" i="16"/>
  <c r="AR288" i="16"/>
  <c r="AQ288" i="16"/>
  <c r="AP288" i="16"/>
  <c r="AO288" i="16"/>
  <c r="AN288" i="16"/>
  <c r="AM288" i="16"/>
  <c r="AL288" i="16"/>
  <c r="AJ288" i="16"/>
  <c r="AI288" i="16"/>
  <c r="AH288" i="16"/>
  <c r="AG288" i="16"/>
  <c r="AF288" i="16"/>
  <c r="AE288" i="16"/>
  <c r="AD288" i="16"/>
  <c r="AC288" i="16"/>
  <c r="AB288" i="16"/>
  <c r="AA288" i="16"/>
  <c r="Z288" i="16"/>
  <c r="Y288" i="16"/>
  <c r="X288" i="16"/>
  <c r="V288" i="16"/>
  <c r="U288" i="16"/>
  <c r="T288" i="16"/>
  <c r="S288" i="16"/>
  <c r="R288" i="16"/>
  <c r="Q288" i="16"/>
  <c r="P288" i="16"/>
  <c r="O288" i="16"/>
  <c r="N288" i="16"/>
  <c r="M288" i="16"/>
  <c r="L288" i="16"/>
  <c r="K288" i="16"/>
  <c r="J288" i="16"/>
  <c r="BL287" i="16"/>
  <c r="BK287" i="16"/>
  <c r="BJ287" i="16"/>
  <c r="BI287" i="16"/>
  <c r="BH287" i="16"/>
  <c r="BG287" i="16"/>
  <c r="BF287" i="16"/>
  <c r="BE287" i="16"/>
  <c r="BD287" i="16"/>
  <c r="BC287" i="16"/>
  <c r="BB287" i="16"/>
  <c r="BA287" i="16"/>
  <c r="AZ287" i="16"/>
  <c r="AX287" i="16"/>
  <c r="AW287" i="16"/>
  <c r="AV287" i="16"/>
  <c r="AU287" i="16"/>
  <c r="AT287" i="16"/>
  <c r="AS287" i="16"/>
  <c r="AR287" i="16"/>
  <c r="AQ287" i="16"/>
  <c r="AP287" i="16"/>
  <c r="AO287" i="16"/>
  <c r="AN287" i="16"/>
  <c r="AM287" i="16"/>
  <c r="AL287" i="16"/>
  <c r="AJ287" i="16"/>
  <c r="AI287" i="16"/>
  <c r="AH287" i="16"/>
  <c r="AG287" i="16"/>
  <c r="AF287" i="16"/>
  <c r="AE287" i="16"/>
  <c r="AD287" i="16"/>
  <c r="AC287" i="16"/>
  <c r="AB287" i="16"/>
  <c r="AA287" i="16"/>
  <c r="Z287" i="16"/>
  <c r="Y287" i="16"/>
  <c r="X287" i="16"/>
  <c r="V287" i="16"/>
  <c r="U287" i="16"/>
  <c r="T287" i="16"/>
  <c r="S287" i="16"/>
  <c r="R287" i="16"/>
  <c r="Q287" i="16"/>
  <c r="P287" i="16"/>
  <c r="O287" i="16"/>
  <c r="N287" i="16"/>
  <c r="M287" i="16"/>
  <c r="L287" i="16"/>
  <c r="K287" i="16"/>
  <c r="J287" i="16"/>
  <c r="BL286" i="16"/>
  <c r="BK286" i="16"/>
  <c r="BJ286" i="16"/>
  <c r="BI286" i="16"/>
  <c r="BH286" i="16"/>
  <c r="BG286" i="16"/>
  <c r="BF286" i="16"/>
  <c r="BE286" i="16"/>
  <c r="BD286" i="16"/>
  <c r="BC286" i="16"/>
  <c r="BB286" i="16"/>
  <c r="BA286" i="16"/>
  <c r="AZ286" i="16"/>
  <c r="AX286" i="16"/>
  <c r="AW286" i="16"/>
  <c r="AV286" i="16"/>
  <c r="AU286" i="16"/>
  <c r="AT286" i="16"/>
  <c r="AS286" i="16"/>
  <c r="AR286" i="16"/>
  <c r="AQ286" i="16"/>
  <c r="AP286" i="16"/>
  <c r="AO286" i="16"/>
  <c r="AN286" i="16"/>
  <c r="AM286" i="16"/>
  <c r="AL286" i="16"/>
  <c r="AJ286" i="16"/>
  <c r="AI286" i="16"/>
  <c r="AH286" i="16"/>
  <c r="AG286" i="16"/>
  <c r="AF286" i="16"/>
  <c r="AE286" i="16"/>
  <c r="AD286" i="16"/>
  <c r="AC286" i="16"/>
  <c r="AB286" i="16"/>
  <c r="AA286" i="16"/>
  <c r="Z286" i="16"/>
  <c r="Y286" i="16"/>
  <c r="X286" i="16"/>
  <c r="V286" i="16"/>
  <c r="U286" i="16"/>
  <c r="T286" i="16"/>
  <c r="S286" i="16"/>
  <c r="R286" i="16"/>
  <c r="Q286" i="16"/>
  <c r="P286" i="16"/>
  <c r="O286" i="16"/>
  <c r="N286" i="16"/>
  <c r="M286" i="16"/>
  <c r="L286" i="16"/>
  <c r="K286" i="16"/>
  <c r="J286" i="16"/>
  <c r="BL285" i="16"/>
  <c r="BK285" i="16"/>
  <c r="BJ285" i="16"/>
  <c r="BI285" i="16"/>
  <c r="BH285" i="16"/>
  <c r="BG285" i="16"/>
  <c r="BF285" i="16"/>
  <c r="BE285" i="16"/>
  <c r="BD285" i="16"/>
  <c r="BC285" i="16"/>
  <c r="BB285" i="16"/>
  <c r="BA285" i="16"/>
  <c r="AZ285" i="16"/>
  <c r="AX285" i="16"/>
  <c r="AW285" i="16"/>
  <c r="AV285" i="16"/>
  <c r="AU285" i="16"/>
  <c r="AT285" i="16"/>
  <c r="AS285" i="16"/>
  <c r="AR285" i="16"/>
  <c r="AQ285" i="16"/>
  <c r="AP285" i="16"/>
  <c r="AO285" i="16"/>
  <c r="AN285" i="16"/>
  <c r="AM285" i="16"/>
  <c r="AL285" i="16"/>
  <c r="AJ285" i="16"/>
  <c r="AI285" i="16"/>
  <c r="AH285" i="16"/>
  <c r="AG285" i="16"/>
  <c r="AF285" i="16"/>
  <c r="AE285" i="16"/>
  <c r="AD285" i="16"/>
  <c r="AC285" i="16"/>
  <c r="AB285" i="16"/>
  <c r="AA285" i="16"/>
  <c r="Z285" i="16"/>
  <c r="Y285" i="16"/>
  <c r="X285" i="16"/>
  <c r="V285" i="16"/>
  <c r="U285" i="16"/>
  <c r="T285" i="16"/>
  <c r="S285" i="16"/>
  <c r="R285" i="16"/>
  <c r="Q285" i="16"/>
  <c r="P285" i="16"/>
  <c r="O285" i="16"/>
  <c r="N285" i="16"/>
  <c r="M285" i="16"/>
  <c r="L285" i="16"/>
  <c r="K285" i="16"/>
  <c r="J285" i="16"/>
  <c r="BL284" i="16"/>
  <c r="BK284" i="16"/>
  <c r="BJ284" i="16"/>
  <c r="BI284" i="16"/>
  <c r="BH284" i="16"/>
  <c r="BG284" i="16"/>
  <c r="BF284" i="16"/>
  <c r="BE284" i="16"/>
  <c r="BD284" i="16"/>
  <c r="BC284" i="16"/>
  <c r="BB284" i="16"/>
  <c r="BA284" i="16"/>
  <c r="AZ284" i="16"/>
  <c r="AX284" i="16"/>
  <c r="AW284" i="16"/>
  <c r="AV284" i="16"/>
  <c r="AU284" i="16"/>
  <c r="AT284" i="16"/>
  <c r="AS284" i="16"/>
  <c r="AR284" i="16"/>
  <c r="AQ284" i="16"/>
  <c r="AP284" i="16"/>
  <c r="AO284" i="16"/>
  <c r="AN284" i="16"/>
  <c r="AM284" i="16"/>
  <c r="AL284" i="16"/>
  <c r="AJ284" i="16"/>
  <c r="AI284" i="16"/>
  <c r="AH284" i="16"/>
  <c r="AG284" i="16"/>
  <c r="AF284" i="16"/>
  <c r="AE284" i="16"/>
  <c r="AD284" i="16"/>
  <c r="AC284" i="16"/>
  <c r="AB284" i="16"/>
  <c r="AA284" i="16"/>
  <c r="Z284" i="16"/>
  <c r="Y284" i="16"/>
  <c r="X284" i="16"/>
  <c r="V284" i="16"/>
  <c r="U284" i="16"/>
  <c r="T284" i="16"/>
  <c r="S284" i="16"/>
  <c r="R284" i="16"/>
  <c r="Q284" i="16"/>
  <c r="P284" i="16"/>
  <c r="O284" i="16"/>
  <c r="N284" i="16"/>
  <c r="M284" i="16"/>
  <c r="L284" i="16"/>
  <c r="K284" i="16"/>
  <c r="J284" i="16"/>
  <c r="BM304" i="16" l="1"/>
  <c r="BN304" i="16" s="1"/>
  <c r="BM293" i="16"/>
  <c r="BM286" i="16"/>
  <c r="BN286" i="16" s="1"/>
  <c r="BM288" i="16"/>
  <c r="BN288" i="16" s="1"/>
  <c r="BM290" i="16"/>
  <c r="BN293" i="16"/>
  <c r="BM294" i="16"/>
  <c r="BM297" i="16"/>
  <c r="BN297" i="16" s="1"/>
  <c r="BM302" i="16"/>
  <c r="BM306" i="16"/>
  <c r="BN306" i="16" s="1"/>
  <c r="BM310" i="16"/>
  <c r="BN310" i="16" s="1"/>
  <c r="BM284" i="16"/>
  <c r="BN284" i="16" s="1"/>
  <c r="BM285" i="16"/>
  <c r="BN285" i="16" s="1"/>
  <c r="BM287" i="16"/>
  <c r="BN287" i="16" s="1"/>
  <c r="BM289" i="16"/>
  <c r="BN289" i="16" s="1"/>
  <c r="BN290" i="16"/>
  <c r="BM291" i="16"/>
  <c r="BN291" i="16" s="1"/>
  <c r="BN294" i="16"/>
  <c r="BM295" i="16"/>
  <c r="BN295" i="16" s="1"/>
  <c r="BM301" i="16"/>
  <c r="BN301" i="16" s="1"/>
  <c r="BN302" i="16"/>
  <c r="BM305" i="16"/>
  <c r="BN305" i="16" s="1"/>
  <c r="BM308" i="16"/>
  <c r="BN308" i="16" s="1"/>
  <c r="BL283" i="16"/>
  <c r="BK283" i="16"/>
  <c r="BJ283" i="16"/>
  <c r="BI283" i="16"/>
  <c r="BH283" i="16"/>
  <c r="BG283" i="16"/>
  <c r="BF283" i="16"/>
  <c r="BE283" i="16"/>
  <c r="BD283" i="16"/>
  <c r="BC283" i="16"/>
  <c r="BB283" i="16"/>
  <c r="BA283" i="16"/>
  <c r="AZ283" i="16"/>
  <c r="AX283" i="16"/>
  <c r="AW283" i="16"/>
  <c r="AV283" i="16"/>
  <c r="AU283" i="16"/>
  <c r="AT283" i="16"/>
  <c r="AS283" i="16"/>
  <c r="AR283" i="16"/>
  <c r="AQ283" i="16"/>
  <c r="AP283" i="16"/>
  <c r="AO283" i="16"/>
  <c r="AN283" i="16"/>
  <c r="AM283" i="16"/>
  <c r="AL283" i="16"/>
  <c r="AJ283" i="16"/>
  <c r="AI283" i="16"/>
  <c r="AH283" i="16"/>
  <c r="AG283" i="16"/>
  <c r="AF283" i="16"/>
  <c r="AE283" i="16"/>
  <c r="AD283" i="16"/>
  <c r="AC283" i="16"/>
  <c r="AB283" i="16"/>
  <c r="AA283" i="16"/>
  <c r="Z283" i="16"/>
  <c r="Y283" i="16"/>
  <c r="X283" i="16"/>
  <c r="V283" i="16"/>
  <c r="U283" i="16"/>
  <c r="T283" i="16"/>
  <c r="S283" i="16"/>
  <c r="R283" i="16"/>
  <c r="Q283" i="16"/>
  <c r="P283" i="16"/>
  <c r="O283" i="16"/>
  <c r="N283" i="16"/>
  <c r="M283" i="16"/>
  <c r="L283" i="16"/>
  <c r="K283" i="16"/>
  <c r="J283" i="16"/>
  <c r="BL282" i="16"/>
  <c r="BK282" i="16"/>
  <c r="BJ282" i="16"/>
  <c r="BI282" i="16"/>
  <c r="BH282" i="16"/>
  <c r="BG282" i="16"/>
  <c r="BF282" i="16"/>
  <c r="BE282" i="16"/>
  <c r="BD282" i="16"/>
  <c r="BC282" i="16"/>
  <c r="BB282" i="16"/>
  <c r="BA282" i="16"/>
  <c r="AZ282" i="16"/>
  <c r="AX282" i="16"/>
  <c r="AW282" i="16"/>
  <c r="AV282" i="16"/>
  <c r="AU282" i="16"/>
  <c r="AT282" i="16"/>
  <c r="AS282" i="16"/>
  <c r="AR282" i="16"/>
  <c r="AQ282" i="16"/>
  <c r="AP282" i="16"/>
  <c r="AO282" i="16"/>
  <c r="AN282" i="16"/>
  <c r="AM282" i="16"/>
  <c r="AL282" i="16"/>
  <c r="AJ282" i="16"/>
  <c r="AI282" i="16"/>
  <c r="AH282" i="16"/>
  <c r="AG282" i="16"/>
  <c r="AF282" i="16"/>
  <c r="AE282" i="16"/>
  <c r="AD282" i="16"/>
  <c r="AC282" i="16"/>
  <c r="AB282" i="16"/>
  <c r="AA282" i="16"/>
  <c r="Z282" i="16"/>
  <c r="Y282" i="16"/>
  <c r="X282" i="16"/>
  <c r="V282" i="16"/>
  <c r="U282" i="16"/>
  <c r="T282" i="16"/>
  <c r="S282" i="16"/>
  <c r="R282" i="16"/>
  <c r="Q282" i="16"/>
  <c r="P282" i="16"/>
  <c r="O282" i="16"/>
  <c r="N282" i="16"/>
  <c r="M282" i="16"/>
  <c r="L282" i="16"/>
  <c r="K282" i="16"/>
  <c r="J282" i="16"/>
  <c r="BL281" i="16"/>
  <c r="BK281" i="16"/>
  <c r="BJ281" i="16"/>
  <c r="BI281" i="16"/>
  <c r="BH281" i="16"/>
  <c r="BG281" i="16"/>
  <c r="BF281" i="16"/>
  <c r="BE281" i="16"/>
  <c r="BD281" i="16"/>
  <c r="BC281" i="16"/>
  <c r="BB281" i="16"/>
  <c r="BA281" i="16"/>
  <c r="AZ281" i="16"/>
  <c r="AX281" i="16"/>
  <c r="AW281" i="16"/>
  <c r="AV281" i="16"/>
  <c r="AU281" i="16"/>
  <c r="AT281" i="16"/>
  <c r="AS281" i="16"/>
  <c r="AR281" i="16"/>
  <c r="AQ281" i="16"/>
  <c r="AP281" i="16"/>
  <c r="AO281" i="16"/>
  <c r="AN281" i="16"/>
  <c r="AM281" i="16"/>
  <c r="AL281" i="16"/>
  <c r="AJ281" i="16"/>
  <c r="AI281" i="16"/>
  <c r="AH281" i="16"/>
  <c r="AG281" i="16"/>
  <c r="AF281" i="16"/>
  <c r="AE281" i="16"/>
  <c r="AD281" i="16"/>
  <c r="AC281" i="16"/>
  <c r="AB281" i="16"/>
  <c r="AA281" i="16"/>
  <c r="Z281" i="16"/>
  <c r="Y281" i="16"/>
  <c r="X281" i="16"/>
  <c r="V281" i="16"/>
  <c r="U281" i="16"/>
  <c r="T281" i="16"/>
  <c r="S281" i="16"/>
  <c r="R281" i="16"/>
  <c r="Q281" i="16"/>
  <c r="P281" i="16"/>
  <c r="O281" i="16"/>
  <c r="N281" i="16"/>
  <c r="M281" i="16"/>
  <c r="L281" i="16"/>
  <c r="K281" i="16"/>
  <c r="J281" i="16"/>
  <c r="BL280" i="16"/>
  <c r="BK280" i="16"/>
  <c r="BJ280" i="16"/>
  <c r="BI280" i="16"/>
  <c r="BH280" i="16"/>
  <c r="BG280" i="16"/>
  <c r="BF280" i="16"/>
  <c r="BE280" i="16"/>
  <c r="BD280" i="16"/>
  <c r="BC280" i="16"/>
  <c r="BB280" i="16"/>
  <c r="BA280" i="16"/>
  <c r="AZ280" i="16"/>
  <c r="AX280" i="16"/>
  <c r="AW280" i="16"/>
  <c r="AV280" i="16"/>
  <c r="AU280" i="16"/>
  <c r="AT280" i="16"/>
  <c r="AS280" i="16"/>
  <c r="AR280" i="16"/>
  <c r="AQ280" i="16"/>
  <c r="AP280" i="16"/>
  <c r="AO280" i="16"/>
  <c r="AN280" i="16"/>
  <c r="AM280" i="16"/>
  <c r="AL280" i="16"/>
  <c r="AJ280" i="16"/>
  <c r="AI280" i="16"/>
  <c r="AH280" i="16"/>
  <c r="AG280" i="16"/>
  <c r="AF280" i="16"/>
  <c r="AE280" i="16"/>
  <c r="AD280" i="16"/>
  <c r="AC280" i="16"/>
  <c r="AB280" i="16"/>
  <c r="AA280" i="16"/>
  <c r="Z280" i="16"/>
  <c r="Y280" i="16"/>
  <c r="X280" i="16"/>
  <c r="V280" i="16"/>
  <c r="U280" i="16"/>
  <c r="T280" i="16"/>
  <c r="S280" i="16"/>
  <c r="R280" i="16"/>
  <c r="Q280" i="16"/>
  <c r="P280" i="16"/>
  <c r="O280" i="16"/>
  <c r="N280" i="16"/>
  <c r="M280" i="16"/>
  <c r="L280" i="16"/>
  <c r="K280" i="16"/>
  <c r="J280" i="16"/>
  <c r="BL279" i="16"/>
  <c r="BK279" i="16"/>
  <c r="BJ279" i="16"/>
  <c r="BI279" i="16"/>
  <c r="BH279" i="16"/>
  <c r="BG279" i="16"/>
  <c r="BF279" i="16"/>
  <c r="BE279" i="16"/>
  <c r="BD279" i="16"/>
  <c r="BC279" i="16"/>
  <c r="BB279" i="16"/>
  <c r="BA279" i="16"/>
  <c r="AZ279" i="16"/>
  <c r="AX279" i="16"/>
  <c r="AW279" i="16"/>
  <c r="AV279" i="16"/>
  <c r="AU279" i="16"/>
  <c r="AT279" i="16"/>
  <c r="AS279" i="16"/>
  <c r="AR279" i="16"/>
  <c r="AQ279" i="16"/>
  <c r="AP279" i="16"/>
  <c r="AO279" i="16"/>
  <c r="AN279" i="16"/>
  <c r="AM279" i="16"/>
  <c r="AL279" i="16"/>
  <c r="AJ279" i="16"/>
  <c r="AI279" i="16"/>
  <c r="AH279" i="16"/>
  <c r="AG279" i="16"/>
  <c r="AF279" i="16"/>
  <c r="AE279" i="16"/>
  <c r="AD279" i="16"/>
  <c r="AC279" i="16"/>
  <c r="AB279" i="16"/>
  <c r="AA279" i="16"/>
  <c r="Z279" i="16"/>
  <c r="Y279" i="16"/>
  <c r="X279" i="16"/>
  <c r="V279" i="16"/>
  <c r="U279" i="16"/>
  <c r="T279" i="16"/>
  <c r="S279" i="16"/>
  <c r="R279" i="16"/>
  <c r="Q279" i="16"/>
  <c r="P279" i="16"/>
  <c r="O279" i="16"/>
  <c r="N279" i="16"/>
  <c r="M279" i="16"/>
  <c r="L279" i="16"/>
  <c r="K279" i="16"/>
  <c r="J279" i="16"/>
  <c r="BL278" i="16"/>
  <c r="BK278" i="16"/>
  <c r="BJ278" i="16"/>
  <c r="BI278" i="16"/>
  <c r="BH278" i="16"/>
  <c r="BG278" i="16"/>
  <c r="BF278" i="16"/>
  <c r="BE278" i="16"/>
  <c r="BD278" i="16"/>
  <c r="BC278" i="16"/>
  <c r="BB278" i="16"/>
  <c r="BA278" i="16"/>
  <c r="AZ278" i="16"/>
  <c r="AX278" i="16"/>
  <c r="AW278" i="16"/>
  <c r="AV278" i="16"/>
  <c r="AU278" i="16"/>
  <c r="AT278" i="16"/>
  <c r="AS278" i="16"/>
  <c r="AR278" i="16"/>
  <c r="AQ278" i="16"/>
  <c r="AP278" i="16"/>
  <c r="AO278" i="16"/>
  <c r="AN278" i="16"/>
  <c r="AM278" i="16"/>
  <c r="AL278" i="16"/>
  <c r="AJ278" i="16"/>
  <c r="AI278" i="16"/>
  <c r="AH278" i="16"/>
  <c r="AG278" i="16"/>
  <c r="AF278" i="16"/>
  <c r="AE278" i="16"/>
  <c r="AD278" i="16"/>
  <c r="AC278" i="16"/>
  <c r="AB278" i="16"/>
  <c r="AA278" i="16"/>
  <c r="Z278" i="16"/>
  <c r="Y278" i="16"/>
  <c r="X278" i="16"/>
  <c r="V278" i="16"/>
  <c r="U278" i="16"/>
  <c r="T278" i="16"/>
  <c r="S278" i="16"/>
  <c r="R278" i="16"/>
  <c r="Q278" i="16"/>
  <c r="P278" i="16"/>
  <c r="O278" i="16"/>
  <c r="N278" i="16"/>
  <c r="M278" i="16"/>
  <c r="L278" i="16"/>
  <c r="K278" i="16"/>
  <c r="J278" i="16"/>
  <c r="BL277" i="16"/>
  <c r="BK277" i="16"/>
  <c r="BJ277" i="16"/>
  <c r="BI277" i="16"/>
  <c r="BH277" i="16"/>
  <c r="BG277" i="16"/>
  <c r="BF277" i="16"/>
  <c r="BE277" i="16"/>
  <c r="BD277" i="16"/>
  <c r="BC277" i="16"/>
  <c r="BB277" i="16"/>
  <c r="BA277" i="16"/>
  <c r="AZ277" i="16"/>
  <c r="AX277" i="16"/>
  <c r="AW277" i="16"/>
  <c r="AV277" i="16"/>
  <c r="AU277" i="16"/>
  <c r="AT277" i="16"/>
  <c r="AS277" i="16"/>
  <c r="AR277" i="16"/>
  <c r="AQ277" i="16"/>
  <c r="AP277" i="16"/>
  <c r="AO277" i="16"/>
  <c r="AN277" i="16"/>
  <c r="AM277" i="16"/>
  <c r="AL277" i="16"/>
  <c r="AJ277" i="16"/>
  <c r="AI277" i="16"/>
  <c r="AH277" i="16"/>
  <c r="AG277" i="16"/>
  <c r="AF277" i="16"/>
  <c r="AE277" i="16"/>
  <c r="AD277" i="16"/>
  <c r="AC277" i="16"/>
  <c r="AB277" i="16"/>
  <c r="AA277" i="16"/>
  <c r="Z277" i="16"/>
  <c r="Y277" i="16"/>
  <c r="X277" i="16"/>
  <c r="V277" i="16"/>
  <c r="U277" i="16"/>
  <c r="T277" i="16"/>
  <c r="S277" i="16"/>
  <c r="R277" i="16"/>
  <c r="Q277" i="16"/>
  <c r="P277" i="16"/>
  <c r="O277" i="16"/>
  <c r="N277" i="16"/>
  <c r="M277" i="16"/>
  <c r="L277" i="16"/>
  <c r="K277" i="16"/>
  <c r="J277" i="16"/>
  <c r="BL276" i="16"/>
  <c r="BK276" i="16"/>
  <c r="BJ276" i="16"/>
  <c r="BI276" i="16"/>
  <c r="BH276" i="16"/>
  <c r="BG276" i="16"/>
  <c r="BF276" i="16"/>
  <c r="BE276" i="16"/>
  <c r="BD276" i="16"/>
  <c r="BC276" i="16"/>
  <c r="BB276" i="16"/>
  <c r="BA276" i="16"/>
  <c r="AZ276" i="16"/>
  <c r="AX276" i="16"/>
  <c r="AW276" i="16"/>
  <c r="AV276" i="16"/>
  <c r="AU276" i="16"/>
  <c r="AT276" i="16"/>
  <c r="AS276" i="16"/>
  <c r="AR276" i="16"/>
  <c r="AQ276" i="16"/>
  <c r="AP276" i="16"/>
  <c r="AO276" i="16"/>
  <c r="AN276" i="16"/>
  <c r="AM276" i="16"/>
  <c r="AL276" i="16"/>
  <c r="AJ276" i="16"/>
  <c r="AI276" i="16"/>
  <c r="AH276" i="16"/>
  <c r="AG276" i="16"/>
  <c r="AF276" i="16"/>
  <c r="AE276" i="16"/>
  <c r="AD276" i="16"/>
  <c r="AC276" i="16"/>
  <c r="AB276" i="16"/>
  <c r="AA276" i="16"/>
  <c r="Z276" i="16"/>
  <c r="Y276" i="16"/>
  <c r="X276" i="16"/>
  <c r="V276" i="16"/>
  <c r="U276" i="16"/>
  <c r="T276" i="16"/>
  <c r="S276" i="16"/>
  <c r="R276" i="16"/>
  <c r="Q276" i="16"/>
  <c r="P276" i="16"/>
  <c r="O276" i="16"/>
  <c r="N276" i="16"/>
  <c r="M276" i="16"/>
  <c r="L276" i="16"/>
  <c r="K276" i="16"/>
  <c r="J276" i="16"/>
  <c r="BL275" i="16"/>
  <c r="BK275" i="16"/>
  <c r="BJ275" i="16"/>
  <c r="BI275" i="16"/>
  <c r="BH275" i="16"/>
  <c r="BG275" i="16"/>
  <c r="BF275" i="16"/>
  <c r="BE275" i="16"/>
  <c r="BD275" i="16"/>
  <c r="BC275" i="16"/>
  <c r="BB275" i="16"/>
  <c r="BA275" i="16"/>
  <c r="AZ275" i="16"/>
  <c r="AX275" i="16"/>
  <c r="AW275" i="16"/>
  <c r="AV275" i="16"/>
  <c r="AU275" i="16"/>
  <c r="AT275" i="16"/>
  <c r="AS275" i="16"/>
  <c r="AR275" i="16"/>
  <c r="AQ275" i="16"/>
  <c r="AP275" i="16"/>
  <c r="AO275" i="16"/>
  <c r="AN275" i="16"/>
  <c r="AM275" i="16"/>
  <c r="AL275" i="16"/>
  <c r="AJ275" i="16"/>
  <c r="AI275" i="16"/>
  <c r="AH275" i="16"/>
  <c r="AG275" i="16"/>
  <c r="AF275" i="16"/>
  <c r="AE275" i="16"/>
  <c r="AD275" i="16"/>
  <c r="AC275" i="16"/>
  <c r="AB275" i="16"/>
  <c r="AA275" i="16"/>
  <c r="Z275" i="16"/>
  <c r="Y275" i="16"/>
  <c r="X275" i="16"/>
  <c r="V275" i="16"/>
  <c r="U275" i="16"/>
  <c r="T275" i="16"/>
  <c r="S275" i="16"/>
  <c r="R275" i="16"/>
  <c r="Q275" i="16"/>
  <c r="P275" i="16"/>
  <c r="O275" i="16"/>
  <c r="N275" i="16"/>
  <c r="M275" i="16"/>
  <c r="L275" i="16"/>
  <c r="K275" i="16"/>
  <c r="J275" i="16"/>
  <c r="BL274" i="16"/>
  <c r="BK274" i="16"/>
  <c r="BJ274" i="16"/>
  <c r="BI274" i="16"/>
  <c r="BH274" i="16"/>
  <c r="BG274" i="16"/>
  <c r="BF274" i="16"/>
  <c r="BE274" i="16"/>
  <c r="BD274" i="16"/>
  <c r="BC274" i="16"/>
  <c r="BB274" i="16"/>
  <c r="BA274" i="16"/>
  <c r="AZ274" i="16"/>
  <c r="AX274" i="16"/>
  <c r="AW274" i="16"/>
  <c r="AV274" i="16"/>
  <c r="AU274" i="16"/>
  <c r="AT274" i="16"/>
  <c r="AS274" i="16"/>
  <c r="AR274" i="16"/>
  <c r="AQ274" i="16"/>
  <c r="AP274" i="16"/>
  <c r="AO274" i="16"/>
  <c r="AN274" i="16"/>
  <c r="AM274" i="16"/>
  <c r="AL274" i="16"/>
  <c r="AJ274" i="16"/>
  <c r="AI274" i="16"/>
  <c r="AH274" i="16"/>
  <c r="AG274" i="16"/>
  <c r="AF274" i="16"/>
  <c r="AE274" i="16"/>
  <c r="AD274" i="16"/>
  <c r="AC274" i="16"/>
  <c r="AB274" i="16"/>
  <c r="AA274" i="16"/>
  <c r="Z274" i="16"/>
  <c r="Y274" i="16"/>
  <c r="X274" i="16"/>
  <c r="V274" i="16"/>
  <c r="U274" i="16"/>
  <c r="T274" i="16"/>
  <c r="S274" i="16"/>
  <c r="R274" i="16"/>
  <c r="Q274" i="16"/>
  <c r="P274" i="16"/>
  <c r="O274" i="16"/>
  <c r="N274" i="16"/>
  <c r="M274" i="16"/>
  <c r="L274" i="16"/>
  <c r="K274" i="16"/>
  <c r="J274" i="16"/>
  <c r="BL273" i="16"/>
  <c r="BK273" i="16"/>
  <c r="BJ273" i="16"/>
  <c r="BI273" i="16"/>
  <c r="BH273" i="16"/>
  <c r="BG273" i="16"/>
  <c r="BF273" i="16"/>
  <c r="BE273" i="16"/>
  <c r="BD273" i="16"/>
  <c r="BC273" i="16"/>
  <c r="BB273" i="16"/>
  <c r="BA273" i="16"/>
  <c r="AZ273" i="16"/>
  <c r="AX273" i="16"/>
  <c r="AW273" i="16"/>
  <c r="AV273" i="16"/>
  <c r="AU273" i="16"/>
  <c r="AT273" i="16"/>
  <c r="AS273" i="16"/>
  <c r="AR273" i="16"/>
  <c r="AQ273" i="16"/>
  <c r="AP273" i="16"/>
  <c r="AO273" i="16"/>
  <c r="AN273" i="16"/>
  <c r="AM273" i="16"/>
  <c r="AL273" i="16"/>
  <c r="AJ273" i="16"/>
  <c r="AI273" i="16"/>
  <c r="AH273" i="16"/>
  <c r="AG273" i="16"/>
  <c r="AF273" i="16"/>
  <c r="AE273" i="16"/>
  <c r="AD273" i="16"/>
  <c r="AC273" i="16"/>
  <c r="AB273" i="16"/>
  <c r="AA273" i="16"/>
  <c r="Z273" i="16"/>
  <c r="Y273" i="16"/>
  <c r="X273" i="16"/>
  <c r="V273" i="16"/>
  <c r="U273" i="16"/>
  <c r="T273" i="16"/>
  <c r="S273" i="16"/>
  <c r="R273" i="16"/>
  <c r="Q273" i="16"/>
  <c r="P273" i="16"/>
  <c r="O273" i="16"/>
  <c r="N273" i="16"/>
  <c r="M273" i="16"/>
  <c r="L273" i="16"/>
  <c r="K273" i="16"/>
  <c r="J273" i="16"/>
  <c r="BL272" i="16"/>
  <c r="BK272" i="16"/>
  <c r="BJ272" i="16"/>
  <c r="BI272" i="16"/>
  <c r="BH272" i="16"/>
  <c r="BG272" i="16"/>
  <c r="BF272" i="16"/>
  <c r="BE272" i="16"/>
  <c r="BD272" i="16"/>
  <c r="BC272" i="16"/>
  <c r="BB272" i="16"/>
  <c r="BA272" i="16"/>
  <c r="AZ272" i="16"/>
  <c r="AX272" i="16"/>
  <c r="AW272" i="16"/>
  <c r="AV272" i="16"/>
  <c r="AU272" i="16"/>
  <c r="AT272" i="16"/>
  <c r="AS272" i="16"/>
  <c r="AR272" i="16"/>
  <c r="AQ272" i="16"/>
  <c r="AP272" i="16"/>
  <c r="AO272" i="16"/>
  <c r="AN272" i="16"/>
  <c r="AM272" i="16"/>
  <c r="AL272" i="16"/>
  <c r="AJ272" i="16"/>
  <c r="AI272" i="16"/>
  <c r="AH272" i="16"/>
  <c r="AG272" i="16"/>
  <c r="AF272" i="16"/>
  <c r="AE272" i="16"/>
  <c r="AD272" i="16"/>
  <c r="AC272" i="16"/>
  <c r="AB272" i="16"/>
  <c r="AA272" i="16"/>
  <c r="Z272" i="16"/>
  <c r="Y272" i="16"/>
  <c r="X272" i="16"/>
  <c r="V272" i="16"/>
  <c r="U272" i="16"/>
  <c r="T272" i="16"/>
  <c r="S272" i="16"/>
  <c r="R272" i="16"/>
  <c r="Q272" i="16"/>
  <c r="P272" i="16"/>
  <c r="O272" i="16"/>
  <c r="N272" i="16"/>
  <c r="M272" i="16"/>
  <c r="L272" i="16"/>
  <c r="K272" i="16"/>
  <c r="J272" i="16"/>
  <c r="BL271" i="16"/>
  <c r="BK271" i="16"/>
  <c r="BJ271" i="16"/>
  <c r="BI271" i="16"/>
  <c r="BH271" i="16"/>
  <c r="BG271" i="16"/>
  <c r="BF271" i="16"/>
  <c r="BE271" i="16"/>
  <c r="BD271" i="16"/>
  <c r="BC271" i="16"/>
  <c r="BB271" i="16"/>
  <c r="BA271" i="16"/>
  <c r="AZ271" i="16"/>
  <c r="AX271" i="16"/>
  <c r="AW271" i="16"/>
  <c r="AV271" i="16"/>
  <c r="AU271" i="16"/>
  <c r="AT271" i="16"/>
  <c r="AS271" i="16"/>
  <c r="AR271" i="16"/>
  <c r="AQ271" i="16"/>
  <c r="AP271" i="16"/>
  <c r="AO271" i="16"/>
  <c r="AN271" i="16"/>
  <c r="AM271" i="16"/>
  <c r="AL271" i="16"/>
  <c r="AJ271" i="16"/>
  <c r="AI271" i="16"/>
  <c r="AH271" i="16"/>
  <c r="AG271" i="16"/>
  <c r="AF271" i="16"/>
  <c r="AE271" i="16"/>
  <c r="AD271" i="16"/>
  <c r="AC271" i="16"/>
  <c r="AB271" i="16"/>
  <c r="AA271" i="16"/>
  <c r="Z271" i="16"/>
  <c r="Y271" i="16"/>
  <c r="X271" i="16"/>
  <c r="V271" i="16"/>
  <c r="U271" i="16"/>
  <c r="T271" i="16"/>
  <c r="S271" i="16"/>
  <c r="R271" i="16"/>
  <c r="Q271" i="16"/>
  <c r="P271" i="16"/>
  <c r="O271" i="16"/>
  <c r="N271" i="16"/>
  <c r="M271" i="16"/>
  <c r="L271" i="16"/>
  <c r="K271" i="16"/>
  <c r="J271" i="16"/>
  <c r="BL270" i="16"/>
  <c r="BK270" i="16"/>
  <c r="BJ270" i="16"/>
  <c r="BI270" i="16"/>
  <c r="BH270" i="16"/>
  <c r="BG270" i="16"/>
  <c r="BF270" i="16"/>
  <c r="BE270" i="16"/>
  <c r="BD270" i="16"/>
  <c r="BC270" i="16"/>
  <c r="BB270" i="16"/>
  <c r="BA270" i="16"/>
  <c r="AZ270" i="16"/>
  <c r="AX270" i="16"/>
  <c r="AW270" i="16"/>
  <c r="AV270" i="16"/>
  <c r="AU270" i="16"/>
  <c r="AT270" i="16"/>
  <c r="AS270" i="16"/>
  <c r="AR270" i="16"/>
  <c r="AQ270" i="16"/>
  <c r="AP270" i="16"/>
  <c r="AO270" i="16"/>
  <c r="AN270" i="16"/>
  <c r="AM270" i="16"/>
  <c r="AL270" i="16"/>
  <c r="AJ270" i="16"/>
  <c r="AI270" i="16"/>
  <c r="AH270" i="16"/>
  <c r="AG270" i="16"/>
  <c r="AF270" i="16"/>
  <c r="AE270" i="16"/>
  <c r="AD270" i="16"/>
  <c r="AC270" i="16"/>
  <c r="AB270" i="16"/>
  <c r="AA270" i="16"/>
  <c r="Z270" i="16"/>
  <c r="Y270" i="16"/>
  <c r="X270" i="16"/>
  <c r="V270" i="16"/>
  <c r="U270" i="16"/>
  <c r="T270" i="16"/>
  <c r="S270" i="16"/>
  <c r="R270" i="16"/>
  <c r="Q270" i="16"/>
  <c r="P270" i="16"/>
  <c r="O270" i="16"/>
  <c r="N270" i="16"/>
  <c r="M270" i="16"/>
  <c r="L270" i="16"/>
  <c r="K270" i="16"/>
  <c r="J270" i="16"/>
  <c r="BL269" i="16"/>
  <c r="BK269" i="16"/>
  <c r="BJ269" i="16"/>
  <c r="BI269" i="16"/>
  <c r="BH269" i="16"/>
  <c r="BG269" i="16"/>
  <c r="BF269" i="16"/>
  <c r="BE269" i="16"/>
  <c r="BD269" i="16"/>
  <c r="BC269" i="16"/>
  <c r="BB269" i="16"/>
  <c r="BA269" i="16"/>
  <c r="AZ269" i="16"/>
  <c r="AX269" i="16"/>
  <c r="AW269" i="16"/>
  <c r="AV269" i="16"/>
  <c r="AU269" i="16"/>
  <c r="AT269" i="16"/>
  <c r="AS269" i="16"/>
  <c r="AR269" i="16"/>
  <c r="AQ269" i="16"/>
  <c r="AP269" i="16"/>
  <c r="AO269" i="16"/>
  <c r="AN269" i="16"/>
  <c r="AM269" i="16"/>
  <c r="AL269" i="16"/>
  <c r="AJ269" i="16"/>
  <c r="AI269" i="16"/>
  <c r="AH269" i="16"/>
  <c r="AG269" i="16"/>
  <c r="AF269" i="16"/>
  <c r="AE269" i="16"/>
  <c r="AD269" i="16"/>
  <c r="AC269" i="16"/>
  <c r="AB269" i="16"/>
  <c r="AA269" i="16"/>
  <c r="Z269" i="16"/>
  <c r="Y269" i="16"/>
  <c r="X269" i="16"/>
  <c r="V269" i="16"/>
  <c r="U269" i="16"/>
  <c r="T269" i="16"/>
  <c r="S269" i="16"/>
  <c r="R269" i="16"/>
  <c r="Q269" i="16"/>
  <c r="P269" i="16"/>
  <c r="O269" i="16"/>
  <c r="N269" i="16"/>
  <c r="M269" i="16"/>
  <c r="L269" i="16"/>
  <c r="K269" i="16"/>
  <c r="J269" i="16"/>
  <c r="BL268" i="16"/>
  <c r="BK268" i="16"/>
  <c r="BJ268" i="16"/>
  <c r="BI268" i="16"/>
  <c r="BH268" i="16"/>
  <c r="BG268" i="16"/>
  <c r="BF268" i="16"/>
  <c r="BE268" i="16"/>
  <c r="BD268" i="16"/>
  <c r="BC268" i="16"/>
  <c r="BB268" i="16"/>
  <c r="BA268" i="16"/>
  <c r="AZ268" i="16"/>
  <c r="AX268" i="16"/>
  <c r="AW268" i="16"/>
  <c r="AV268" i="16"/>
  <c r="AU268" i="16"/>
  <c r="AT268" i="16"/>
  <c r="AS268" i="16"/>
  <c r="AR268" i="16"/>
  <c r="AQ268" i="16"/>
  <c r="AP268" i="16"/>
  <c r="AO268" i="16"/>
  <c r="AN268" i="16"/>
  <c r="AM268" i="16"/>
  <c r="AL268" i="16"/>
  <c r="AJ268" i="16"/>
  <c r="AI268" i="16"/>
  <c r="AH268" i="16"/>
  <c r="AG268" i="16"/>
  <c r="AF268" i="16"/>
  <c r="AE268" i="16"/>
  <c r="AD268" i="16"/>
  <c r="AC268" i="16"/>
  <c r="AB268" i="16"/>
  <c r="AA268" i="16"/>
  <c r="Z268" i="16"/>
  <c r="Y268" i="16"/>
  <c r="X268" i="16"/>
  <c r="V268" i="16"/>
  <c r="U268" i="16"/>
  <c r="T268" i="16"/>
  <c r="S268" i="16"/>
  <c r="R268" i="16"/>
  <c r="Q268" i="16"/>
  <c r="P268" i="16"/>
  <c r="O268" i="16"/>
  <c r="N268" i="16"/>
  <c r="M268" i="16"/>
  <c r="L268" i="16"/>
  <c r="K268" i="16"/>
  <c r="J268" i="16"/>
  <c r="BL267" i="16"/>
  <c r="BK267" i="16"/>
  <c r="BJ267" i="16"/>
  <c r="BI267" i="16"/>
  <c r="BH267" i="16"/>
  <c r="BG267" i="16"/>
  <c r="BF267" i="16"/>
  <c r="BE267" i="16"/>
  <c r="BD267" i="16"/>
  <c r="BC267" i="16"/>
  <c r="BB267" i="16"/>
  <c r="BA267" i="16"/>
  <c r="AZ267" i="16"/>
  <c r="AX267" i="16"/>
  <c r="AW267" i="16"/>
  <c r="AV267" i="16"/>
  <c r="AU267" i="16"/>
  <c r="AT267" i="16"/>
  <c r="AS267" i="16"/>
  <c r="AR267" i="16"/>
  <c r="AQ267" i="16"/>
  <c r="AP267" i="16"/>
  <c r="AO267" i="16"/>
  <c r="AN267" i="16"/>
  <c r="AM267" i="16"/>
  <c r="AL267" i="16"/>
  <c r="AJ267" i="16"/>
  <c r="AI267" i="16"/>
  <c r="AH267" i="16"/>
  <c r="AG267" i="16"/>
  <c r="AF267" i="16"/>
  <c r="AE267" i="16"/>
  <c r="AD267" i="16"/>
  <c r="AC267" i="16"/>
  <c r="AB267" i="16"/>
  <c r="AA267" i="16"/>
  <c r="Z267" i="16"/>
  <c r="Y267" i="16"/>
  <c r="X267" i="16"/>
  <c r="V267" i="16"/>
  <c r="U267" i="16"/>
  <c r="T267" i="16"/>
  <c r="S267" i="16"/>
  <c r="R267" i="16"/>
  <c r="Q267" i="16"/>
  <c r="P267" i="16"/>
  <c r="O267" i="16"/>
  <c r="N267" i="16"/>
  <c r="M267" i="16"/>
  <c r="L267" i="16"/>
  <c r="K267" i="16"/>
  <c r="J267" i="16"/>
  <c r="BN266" i="16"/>
  <c r="BL265" i="16"/>
  <c r="BK265" i="16"/>
  <c r="BJ265" i="16"/>
  <c r="BI265" i="16"/>
  <c r="BH265" i="16"/>
  <c r="BG265" i="16"/>
  <c r="BF265" i="16"/>
  <c r="BE265" i="16"/>
  <c r="BD265" i="16"/>
  <c r="BC265" i="16"/>
  <c r="BB265" i="16"/>
  <c r="BA265" i="16"/>
  <c r="AZ265" i="16"/>
  <c r="AX265" i="16"/>
  <c r="AW265" i="16"/>
  <c r="AV265" i="16"/>
  <c r="AU265" i="16"/>
  <c r="AT265" i="16"/>
  <c r="AS265" i="16"/>
  <c r="AR265" i="16"/>
  <c r="AQ265" i="16"/>
  <c r="AP265" i="16"/>
  <c r="AO265" i="16"/>
  <c r="AN265" i="16"/>
  <c r="AM265" i="16"/>
  <c r="AL265" i="16"/>
  <c r="AJ265" i="16"/>
  <c r="AI265" i="16"/>
  <c r="AH265" i="16"/>
  <c r="AG265" i="16"/>
  <c r="AF265" i="16"/>
  <c r="AE265" i="16"/>
  <c r="AD265" i="16"/>
  <c r="AC265" i="16"/>
  <c r="AB265" i="16"/>
  <c r="AA265" i="16"/>
  <c r="Z265" i="16"/>
  <c r="Y265" i="16"/>
  <c r="X265" i="16"/>
  <c r="V265" i="16"/>
  <c r="U265" i="16"/>
  <c r="T265" i="16"/>
  <c r="S265" i="16"/>
  <c r="R265" i="16"/>
  <c r="Q265" i="16"/>
  <c r="P265" i="16"/>
  <c r="O265" i="16"/>
  <c r="N265" i="16"/>
  <c r="M265" i="16"/>
  <c r="L265" i="16"/>
  <c r="K265" i="16"/>
  <c r="J265" i="16"/>
  <c r="BL264" i="16"/>
  <c r="BK264" i="16"/>
  <c r="BJ264" i="16"/>
  <c r="BI264" i="16"/>
  <c r="BH264" i="16"/>
  <c r="BG264" i="16"/>
  <c r="BF264" i="16"/>
  <c r="BE264" i="16"/>
  <c r="BD264" i="16"/>
  <c r="BC264" i="16"/>
  <c r="BB264" i="16"/>
  <c r="BA264" i="16"/>
  <c r="AZ264" i="16"/>
  <c r="AX264" i="16"/>
  <c r="AW264" i="16"/>
  <c r="AV264" i="16"/>
  <c r="AU264" i="16"/>
  <c r="AT264" i="16"/>
  <c r="AS264" i="16"/>
  <c r="AR264" i="16"/>
  <c r="AQ264" i="16"/>
  <c r="AP264" i="16"/>
  <c r="AO264" i="16"/>
  <c r="AN264" i="16"/>
  <c r="AM264" i="16"/>
  <c r="AL264" i="16"/>
  <c r="AJ264" i="16"/>
  <c r="AI264" i="16"/>
  <c r="AH264" i="16"/>
  <c r="AG264" i="16"/>
  <c r="AF264" i="16"/>
  <c r="AE264" i="16"/>
  <c r="AD264" i="16"/>
  <c r="AC264" i="16"/>
  <c r="AB264" i="16"/>
  <c r="AA264" i="16"/>
  <c r="Z264" i="16"/>
  <c r="Y264" i="16"/>
  <c r="X264" i="16"/>
  <c r="V264" i="16"/>
  <c r="U264" i="16"/>
  <c r="T264" i="16"/>
  <c r="S264" i="16"/>
  <c r="R264" i="16"/>
  <c r="Q264" i="16"/>
  <c r="P264" i="16"/>
  <c r="O264" i="16"/>
  <c r="N264" i="16"/>
  <c r="M264" i="16"/>
  <c r="L264" i="16"/>
  <c r="K264" i="16"/>
  <c r="J264" i="16"/>
  <c r="BL263" i="16"/>
  <c r="BK263" i="16"/>
  <c r="BJ263" i="16"/>
  <c r="BI263" i="16"/>
  <c r="BH263" i="16"/>
  <c r="BG263" i="16"/>
  <c r="BF263" i="16"/>
  <c r="BE263" i="16"/>
  <c r="BD263" i="16"/>
  <c r="BC263" i="16"/>
  <c r="BB263" i="16"/>
  <c r="BA263" i="16"/>
  <c r="AZ263" i="16"/>
  <c r="AX263" i="16"/>
  <c r="AW263" i="16"/>
  <c r="AV263" i="16"/>
  <c r="AU263" i="16"/>
  <c r="AT263" i="16"/>
  <c r="AS263" i="16"/>
  <c r="AR263" i="16"/>
  <c r="AQ263" i="16"/>
  <c r="AP263" i="16"/>
  <c r="AO263" i="16"/>
  <c r="AN263" i="16"/>
  <c r="AM263" i="16"/>
  <c r="AL263" i="16"/>
  <c r="AJ263" i="16"/>
  <c r="AI263" i="16"/>
  <c r="AH263" i="16"/>
  <c r="AG263" i="16"/>
  <c r="AF263" i="16"/>
  <c r="AE263" i="16"/>
  <c r="AD263" i="16"/>
  <c r="AC263" i="16"/>
  <c r="AB263" i="16"/>
  <c r="AA263" i="16"/>
  <c r="Z263" i="16"/>
  <c r="Y263" i="16"/>
  <c r="X263" i="16"/>
  <c r="V263" i="16"/>
  <c r="U263" i="16"/>
  <c r="T263" i="16"/>
  <c r="S263" i="16"/>
  <c r="R263" i="16"/>
  <c r="Q263" i="16"/>
  <c r="P263" i="16"/>
  <c r="O263" i="16"/>
  <c r="N263" i="16"/>
  <c r="M263" i="16"/>
  <c r="L263" i="16"/>
  <c r="K263" i="16"/>
  <c r="J263" i="16"/>
  <c r="BM267" i="16" l="1"/>
  <c r="BM264" i="16"/>
  <c r="BN264" i="16" s="1"/>
  <c r="BN267" i="16"/>
  <c r="BM268" i="16"/>
  <c r="BM270" i="16"/>
  <c r="BN270" i="16" s="1"/>
  <c r="BM272" i="16"/>
  <c r="BN272" i="16" s="1"/>
  <c r="BM274" i="16"/>
  <c r="BN274" i="16" s="1"/>
  <c r="BM276" i="16"/>
  <c r="BN276" i="16" s="1"/>
  <c r="BM278" i="16"/>
  <c r="BN278" i="16" s="1"/>
  <c r="BM280" i="16"/>
  <c r="BN280" i="16" s="1"/>
  <c r="BM282" i="16"/>
  <c r="BN282" i="16" s="1"/>
  <c r="BM263" i="16"/>
  <c r="BN263" i="16" s="1"/>
  <c r="BM265" i="16"/>
  <c r="BN265" i="16" s="1"/>
  <c r="BN268" i="16"/>
  <c r="BM269" i="16"/>
  <c r="BN269" i="16" s="1"/>
  <c r="BM271" i="16"/>
  <c r="BN271" i="16" s="1"/>
  <c r="BM273" i="16"/>
  <c r="BN273" i="16" s="1"/>
  <c r="BM275" i="16"/>
  <c r="BN275" i="16" s="1"/>
  <c r="BM277" i="16"/>
  <c r="BN277" i="16" s="1"/>
  <c r="BM279" i="16"/>
  <c r="BN279" i="16" s="1"/>
  <c r="BM281" i="16"/>
  <c r="BN281" i="16" s="1"/>
  <c r="BM283" i="16"/>
  <c r="BN283" i="16" s="1"/>
  <c r="BL262" i="16"/>
  <c r="BK262" i="16"/>
  <c r="BJ262" i="16"/>
  <c r="BI262" i="16"/>
  <c r="BH262" i="16"/>
  <c r="BG262" i="16"/>
  <c r="BF262" i="16"/>
  <c r="BE262" i="16"/>
  <c r="BD262" i="16"/>
  <c r="BC262" i="16"/>
  <c r="BB262" i="16"/>
  <c r="BA262" i="16"/>
  <c r="AZ262" i="16"/>
  <c r="AX262" i="16"/>
  <c r="AW262" i="16"/>
  <c r="AV262" i="16"/>
  <c r="AU262" i="16"/>
  <c r="AT262" i="16"/>
  <c r="AS262" i="16"/>
  <c r="AR262" i="16"/>
  <c r="AQ262" i="16"/>
  <c r="AP262" i="16"/>
  <c r="AO262" i="16"/>
  <c r="AN262" i="16"/>
  <c r="AM262" i="16"/>
  <c r="AL262" i="16"/>
  <c r="AJ262" i="16"/>
  <c r="AI262" i="16"/>
  <c r="AH262" i="16"/>
  <c r="AG262" i="16"/>
  <c r="AF262" i="16"/>
  <c r="AE262" i="16"/>
  <c r="AD262" i="16"/>
  <c r="AC262" i="16"/>
  <c r="AB262" i="16"/>
  <c r="AA262" i="16"/>
  <c r="Z262" i="16"/>
  <c r="Y262" i="16"/>
  <c r="X262" i="16"/>
  <c r="V262" i="16"/>
  <c r="U262" i="16"/>
  <c r="T262" i="16"/>
  <c r="S262" i="16"/>
  <c r="R262" i="16"/>
  <c r="Q262" i="16"/>
  <c r="P262" i="16"/>
  <c r="O262" i="16"/>
  <c r="N262" i="16"/>
  <c r="M262" i="16"/>
  <c r="L262" i="16"/>
  <c r="K262" i="16"/>
  <c r="J262" i="16"/>
  <c r="BL261" i="16"/>
  <c r="BK261" i="16"/>
  <c r="BJ261" i="16"/>
  <c r="BI261" i="16"/>
  <c r="BH261" i="16"/>
  <c r="BG261" i="16"/>
  <c r="BF261" i="16"/>
  <c r="BE261" i="16"/>
  <c r="BD261" i="16"/>
  <c r="BC261" i="16"/>
  <c r="BB261" i="16"/>
  <c r="BA261" i="16"/>
  <c r="AZ261" i="16"/>
  <c r="AX261" i="16"/>
  <c r="AW261" i="16"/>
  <c r="AV261" i="16"/>
  <c r="AU261" i="16"/>
  <c r="AT261" i="16"/>
  <c r="AS261" i="16"/>
  <c r="AR261" i="16"/>
  <c r="AQ261" i="16"/>
  <c r="AP261" i="16"/>
  <c r="AO261" i="16"/>
  <c r="AN261" i="16"/>
  <c r="AM261" i="16"/>
  <c r="AL261" i="16"/>
  <c r="AJ261" i="16"/>
  <c r="AI261" i="16"/>
  <c r="AH261" i="16"/>
  <c r="AG261" i="16"/>
  <c r="AF261" i="16"/>
  <c r="AE261" i="16"/>
  <c r="AD261" i="16"/>
  <c r="AC261" i="16"/>
  <c r="AB261" i="16"/>
  <c r="AA261" i="16"/>
  <c r="Z261" i="16"/>
  <c r="Y261" i="16"/>
  <c r="X261" i="16"/>
  <c r="V261" i="16"/>
  <c r="U261" i="16"/>
  <c r="T261" i="16"/>
  <c r="S261" i="16"/>
  <c r="R261" i="16"/>
  <c r="Q261" i="16"/>
  <c r="P261" i="16"/>
  <c r="O261" i="16"/>
  <c r="N261" i="16"/>
  <c r="M261" i="16"/>
  <c r="L261" i="16"/>
  <c r="K261" i="16"/>
  <c r="J261" i="16"/>
  <c r="BL260" i="16"/>
  <c r="BK260" i="16"/>
  <c r="BJ260" i="16"/>
  <c r="BI260" i="16"/>
  <c r="BH260" i="16"/>
  <c r="BG260" i="16"/>
  <c r="BF260" i="16"/>
  <c r="BE260" i="16"/>
  <c r="BD260" i="16"/>
  <c r="BC260" i="16"/>
  <c r="BB260" i="16"/>
  <c r="BA260" i="16"/>
  <c r="AZ260" i="16"/>
  <c r="AX260" i="16"/>
  <c r="AW260" i="16"/>
  <c r="AV260" i="16"/>
  <c r="AU260" i="16"/>
  <c r="AT260" i="16"/>
  <c r="AS260" i="16"/>
  <c r="AR260" i="16"/>
  <c r="AQ260" i="16"/>
  <c r="AP260" i="16"/>
  <c r="AO260" i="16"/>
  <c r="AN260" i="16"/>
  <c r="AM260" i="16"/>
  <c r="AL260" i="16"/>
  <c r="AJ260" i="16"/>
  <c r="AI260" i="16"/>
  <c r="AH260" i="16"/>
  <c r="AG260" i="16"/>
  <c r="AF260" i="16"/>
  <c r="AE260" i="16"/>
  <c r="AD260" i="16"/>
  <c r="AC260" i="16"/>
  <c r="AB260" i="16"/>
  <c r="AA260" i="16"/>
  <c r="Z260" i="16"/>
  <c r="Y260" i="16"/>
  <c r="X260" i="16"/>
  <c r="V260" i="16"/>
  <c r="U260" i="16"/>
  <c r="T260" i="16"/>
  <c r="S260" i="16"/>
  <c r="R260" i="16"/>
  <c r="Q260" i="16"/>
  <c r="P260" i="16"/>
  <c r="O260" i="16"/>
  <c r="N260" i="16"/>
  <c r="M260" i="16"/>
  <c r="L260" i="16"/>
  <c r="K260" i="16"/>
  <c r="J260" i="16"/>
  <c r="BL259" i="16"/>
  <c r="BK259" i="16"/>
  <c r="BJ259" i="16"/>
  <c r="BI259" i="16"/>
  <c r="BH259" i="16"/>
  <c r="BG259" i="16"/>
  <c r="BF259" i="16"/>
  <c r="BE259" i="16"/>
  <c r="BD259" i="16"/>
  <c r="BC259" i="16"/>
  <c r="BB259" i="16"/>
  <c r="BA259" i="16"/>
  <c r="AZ259" i="16"/>
  <c r="AX259" i="16"/>
  <c r="AW259" i="16"/>
  <c r="AV259" i="16"/>
  <c r="AU259" i="16"/>
  <c r="AT259" i="16"/>
  <c r="AS259" i="16"/>
  <c r="AR259" i="16"/>
  <c r="AQ259" i="16"/>
  <c r="AP259" i="16"/>
  <c r="AO259" i="16"/>
  <c r="AN259" i="16"/>
  <c r="AM259" i="16"/>
  <c r="AL259" i="16"/>
  <c r="AJ259" i="16"/>
  <c r="AI259" i="16"/>
  <c r="AH259" i="16"/>
  <c r="AG259" i="16"/>
  <c r="AF259" i="16"/>
  <c r="AE259" i="16"/>
  <c r="AD259" i="16"/>
  <c r="AC259" i="16"/>
  <c r="AB259" i="16"/>
  <c r="AA259" i="16"/>
  <c r="Z259" i="16"/>
  <c r="Y259" i="16"/>
  <c r="X259" i="16"/>
  <c r="V259" i="16"/>
  <c r="U259" i="16"/>
  <c r="T259" i="16"/>
  <c r="S259" i="16"/>
  <c r="R259" i="16"/>
  <c r="Q259" i="16"/>
  <c r="P259" i="16"/>
  <c r="O259" i="16"/>
  <c r="N259" i="16"/>
  <c r="M259" i="16"/>
  <c r="L259" i="16"/>
  <c r="K259" i="16"/>
  <c r="J259" i="16"/>
  <c r="BL258" i="16"/>
  <c r="BK258" i="16"/>
  <c r="BJ258" i="16"/>
  <c r="BI258" i="16"/>
  <c r="BH258" i="16"/>
  <c r="BG258" i="16"/>
  <c r="BF258" i="16"/>
  <c r="BE258" i="16"/>
  <c r="BD258" i="16"/>
  <c r="BC258" i="16"/>
  <c r="BB258" i="16"/>
  <c r="BA258" i="16"/>
  <c r="AZ258" i="16"/>
  <c r="AX258" i="16"/>
  <c r="AW258" i="16"/>
  <c r="AV258" i="16"/>
  <c r="AU258" i="16"/>
  <c r="AT258" i="16"/>
  <c r="AS258" i="16"/>
  <c r="AR258" i="16"/>
  <c r="AQ258" i="16"/>
  <c r="AP258" i="16"/>
  <c r="AO258" i="16"/>
  <c r="AN258" i="16"/>
  <c r="AM258" i="16"/>
  <c r="AL258" i="16"/>
  <c r="AJ258" i="16"/>
  <c r="AI258" i="16"/>
  <c r="AH258" i="16"/>
  <c r="AG258" i="16"/>
  <c r="AF258" i="16"/>
  <c r="AE258" i="16"/>
  <c r="AD258" i="16"/>
  <c r="AC258" i="16"/>
  <c r="AB258" i="16"/>
  <c r="AA258" i="16"/>
  <c r="Z258" i="16"/>
  <c r="Y258" i="16"/>
  <c r="X258" i="16"/>
  <c r="V258" i="16"/>
  <c r="U258" i="16"/>
  <c r="T258" i="16"/>
  <c r="S258" i="16"/>
  <c r="R258" i="16"/>
  <c r="Q258" i="16"/>
  <c r="P258" i="16"/>
  <c r="O258" i="16"/>
  <c r="N258" i="16"/>
  <c r="M258" i="16"/>
  <c r="L258" i="16"/>
  <c r="K258" i="16"/>
  <c r="J258" i="16"/>
  <c r="BM262" i="16" l="1"/>
  <c r="BN262" i="16" s="1"/>
  <c r="BM258" i="16"/>
  <c r="BN258" i="16" s="1"/>
  <c r="BM260" i="16"/>
  <c r="BN260" i="16" s="1"/>
  <c r="BM259" i="16"/>
  <c r="BN259" i="16" s="1"/>
  <c r="BM261" i="16"/>
  <c r="BN261" i="16" s="1"/>
  <c r="BL257" i="16"/>
  <c r="BK257" i="16"/>
  <c r="BJ257" i="16"/>
  <c r="BI257" i="16"/>
  <c r="BH257" i="16"/>
  <c r="BG257" i="16"/>
  <c r="BF257" i="16"/>
  <c r="BE257" i="16"/>
  <c r="BD257" i="16"/>
  <c r="BC257" i="16"/>
  <c r="BB257" i="16"/>
  <c r="BA257" i="16"/>
  <c r="AZ257" i="16"/>
  <c r="AX257" i="16"/>
  <c r="AW257" i="16"/>
  <c r="AV257" i="16"/>
  <c r="AU257" i="16"/>
  <c r="AT257" i="16"/>
  <c r="AS257" i="16"/>
  <c r="AR257" i="16"/>
  <c r="AQ257" i="16"/>
  <c r="AP257" i="16"/>
  <c r="AO257" i="16"/>
  <c r="AN257" i="16"/>
  <c r="AM257" i="16"/>
  <c r="AL257" i="16"/>
  <c r="AJ257" i="16"/>
  <c r="AI257" i="16"/>
  <c r="AH257" i="16"/>
  <c r="AG257" i="16"/>
  <c r="AF257" i="16"/>
  <c r="AE257" i="16"/>
  <c r="AD257" i="16"/>
  <c r="AC257" i="16"/>
  <c r="AB257" i="16"/>
  <c r="AA257" i="16"/>
  <c r="Z257" i="16"/>
  <c r="Y257" i="16"/>
  <c r="X257" i="16"/>
  <c r="V257" i="16"/>
  <c r="U257" i="16"/>
  <c r="T257" i="16"/>
  <c r="S257" i="16"/>
  <c r="R257" i="16"/>
  <c r="Q257" i="16"/>
  <c r="P257" i="16"/>
  <c r="O257" i="16"/>
  <c r="N257" i="16"/>
  <c r="M257" i="16"/>
  <c r="L257" i="16"/>
  <c r="K257" i="16"/>
  <c r="J257" i="16"/>
  <c r="BL256" i="16"/>
  <c r="BK256" i="16"/>
  <c r="BJ256" i="16"/>
  <c r="BI256" i="16"/>
  <c r="BH256" i="16"/>
  <c r="BG256" i="16"/>
  <c r="BF256" i="16"/>
  <c r="BE256" i="16"/>
  <c r="BD256" i="16"/>
  <c r="BC256" i="16"/>
  <c r="BB256" i="16"/>
  <c r="BA256" i="16"/>
  <c r="AZ256" i="16"/>
  <c r="AX256" i="16"/>
  <c r="AW256" i="16"/>
  <c r="AV256" i="16"/>
  <c r="AU256" i="16"/>
  <c r="AT256" i="16"/>
  <c r="AS256" i="16"/>
  <c r="AR256" i="16"/>
  <c r="AQ256" i="16"/>
  <c r="AP256" i="16"/>
  <c r="AO256" i="16"/>
  <c r="AN256" i="16"/>
  <c r="AM256" i="16"/>
  <c r="AL256" i="16"/>
  <c r="AJ256" i="16"/>
  <c r="AI256" i="16"/>
  <c r="AH256" i="16"/>
  <c r="AG256" i="16"/>
  <c r="AF256" i="16"/>
  <c r="AE256" i="16"/>
  <c r="AD256" i="16"/>
  <c r="AC256" i="16"/>
  <c r="AB256" i="16"/>
  <c r="AA256" i="16"/>
  <c r="Z256" i="16"/>
  <c r="Y256" i="16"/>
  <c r="X256" i="16"/>
  <c r="V256" i="16"/>
  <c r="U256" i="16"/>
  <c r="T256" i="16"/>
  <c r="S256" i="16"/>
  <c r="R256" i="16"/>
  <c r="Q256" i="16"/>
  <c r="P256" i="16"/>
  <c r="O256" i="16"/>
  <c r="N256" i="16"/>
  <c r="M256" i="16"/>
  <c r="L256" i="16"/>
  <c r="K256" i="16"/>
  <c r="J256" i="16"/>
  <c r="BL255" i="16"/>
  <c r="BK255" i="16"/>
  <c r="BJ255" i="16"/>
  <c r="BI255" i="16"/>
  <c r="BH255" i="16"/>
  <c r="BG255" i="16"/>
  <c r="BF255" i="16"/>
  <c r="BE255" i="16"/>
  <c r="BD255" i="16"/>
  <c r="BC255" i="16"/>
  <c r="BB255" i="16"/>
  <c r="BA255" i="16"/>
  <c r="AZ255" i="16"/>
  <c r="AX255" i="16"/>
  <c r="AW255" i="16"/>
  <c r="AV255" i="16"/>
  <c r="AU255" i="16"/>
  <c r="AT255" i="16"/>
  <c r="AS255" i="16"/>
  <c r="AR255" i="16"/>
  <c r="AQ255" i="16"/>
  <c r="AP255" i="16"/>
  <c r="AO255" i="16"/>
  <c r="AN255" i="16"/>
  <c r="AM255" i="16"/>
  <c r="AL255" i="16"/>
  <c r="AJ255" i="16"/>
  <c r="AI255" i="16"/>
  <c r="AH255" i="16"/>
  <c r="AG255" i="16"/>
  <c r="AF255" i="16"/>
  <c r="AE255" i="16"/>
  <c r="AD255" i="16"/>
  <c r="AC255" i="16"/>
  <c r="AB255" i="16"/>
  <c r="AA255" i="16"/>
  <c r="Z255" i="16"/>
  <c r="Y255" i="16"/>
  <c r="X255" i="16"/>
  <c r="V255" i="16"/>
  <c r="U255" i="16"/>
  <c r="T255" i="16"/>
  <c r="S255" i="16"/>
  <c r="R255" i="16"/>
  <c r="Q255" i="16"/>
  <c r="P255" i="16"/>
  <c r="O255" i="16"/>
  <c r="N255" i="16"/>
  <c r="M255" i="16"/>
  <c r="L255" i="16"/>
  <c r="K255" i="16"/>
  <c r="J255" i="16"/>
  <c r="BN254" i="16"/>
  <c r="BL253" i="16"/>
  <c r="BK253" i="16"/>
  <c r="BJ253" i="16"/>
  <c r="BI253" i="16"/>
  <c r="BH253" i="16"/>
  <c r="BG253" i="16"/>
  <c r="BF253" i="16"/>
  <c r="BE253" i="16"/>
  <c r="BD253" i="16"/>
  <c r="BC253" i="16"/>
  <c r="BB253" i="16"/>
  <c r="BA253" i="16"/>
  <c r="AZ253" i="16"/>
  <c r="AX253" i="16"/>
  <c r="AW253" i="16"/>
  <c r="AV253" i="16"/>
  <c r="AU253" i="16"/>
  <c r="AT253" i="16"/>
  <c r="AS253" i="16"/>
  <c r="AR253" i="16"/>
  <c r="AQ253" i="16"/>
  <c r="AP253" i="16"/>
  <c r="AO253" i="16"/>
  <c r="AN253" i="16"/>
  <c r="AM253" i="16"/>
  <c r="AL253" i="16"/>
  <c r="AJ253" i="16"/>
  <c r="AI253" i="16"/>
  <c r="AH253" i="16"/>
  <c r="AG253" i="16"/>
  <c r="AF253" i="16"/>
  <c r="AE253" i="16"/>
  <c r="AD253" i="16"/>
  <c r="AC253" i="16"/>
  <c r="AB253" i="16"/>
  <c r="AA253" i="16"/>
  <c r="Z253" i="16"/>
  <c r="Y253" i="16"/>
  <c r="X253" i="16"/>
  <c r="V253" i="16"/>
  <c r="U253" i="16"/>
  <c r="T253" i="16"/>
  <c r="S253" i="16"/>
  <c r="R253" i="16"/>
  <c r="Q253" i="16"/>
  <c r="P253" i="16"/>
  <c r="O253" i="16"/>
  <c r="N253" i="16"/>
  <c r="M253" i="16"/>
  <c r="L253" i="16"/>
  <c r="K253" i="16"/>
  <c r="J253" i="16"/>
  <c r="BL252" i="16"/>
  <c r="BK252" i="16"/>
  <c r="BJ252" i="16"/>
  <c r="BI252" i="16"/>
  <c r="BH252" i="16"/>
  <c r="BG252" i="16"/>
  <c r="BF252" i="16"/>
  <c r="BE252" i="16"/>
  <c r="BD252" i="16"/>
  <c r="BC252" i="16"/>
  <c r="BB252" i="16"/>
  <c r="BA252" i="16"/>
  <c r="AZ252" i="16"/>
  <c r="AX252" i="16"/>
  <c r="AW252" i="16"/>
  <c r="AV252" i="16"/>
  <c r="AU252" i="16"/>
  <c r="AT252" i="16"/>
  <c r="AS252" i="16"/>
  <c r="AR252" i="16"/>
  <c r="AQ252" i="16"/>
  <c r="AP252" i="16"/>
  <c r="AO252" i="16"/>
  <c r="AN252" i="16"/>
  <c r="AM252" i="16"/>
  <c r="AL252" i="16"/>
  <c r="AJ252" i="16"/>
  <c r="AI252" i="16"/>
  <c r="AH252" i="16"/>
  <c r="AG252" i="16"/>
  <c r="AF252" i="16"/>
  <c r="AE252" i="16"/>
  <c r="AD252" i="16"/>
  <c r="AC252" i="16"/>
  <c r="AB252" i="16"/>
  <c r="AA252" i="16"/>
  <c r="Z252" i="16"/>
  <c r="Y252" i="16"/>
  <c r="X252" i="16"/>
  <c r="V252" i="16"/>
  <c r="U252" i="16"/>
  <c r="T252" i="16"/>
  <c r="S252" i="16"/>
  <c r="R252" i="16"/>
  <c r="Q252" i="16"/>
  <c r="P252" i="16"/>
  <c r="O252" i="16"/>
  <c r="N252" i="16"/>
  <c r="M252" i="16"/>
  <c r="L252" i="16"/>
  <c r="K252" i="16"/>
  <c r="J252" i="16"/>
  <c r="BL251" i="16"/>
  <c r="BK251" i="16"/>
  <c r="BJ251" i="16"/>
  <c r="BI251" i="16"/>
  <c r="BH251" i="16"/>
  <c r="BG251" i="16"/>
  <c r="BF251" i="16"/>
  <c r="BE251" i="16"/>
  <c r="BD251" i="16"/>
  <c r="BC251" i="16"/>
  <c r="BB251" i="16"/>
  <c r="BA251" i="16"/>
  <c r="AZ251" i="16"/>
  <c r="AX251" i="16"/>
  <c r="AW251" i="16"/>
  <c r="AV251" i="16"/>
  <c r="AU251" i="16"/>
  <c r="AT251" i="16"/>
  <c r="AS251" i="16"/>
  <c r="AR251" i="16"/>
  <c r="AQ251" i="16"/>
  <c r="AP251" i="16"/>
  <c r="AO251" i="16"/>
  <c r="AN251" i="16"/>
  <c r="AM251" i="16"/>
  <c r="AL251" i="16"/>
  <c r="AJ251" i="16"/>
  <c r="AI251" i="16"/>
  <c r="AH251" i="16"/>
  <c r="AG251" i="16"/>
  <c r="AF251" i="16"/>
  <c r="AE251" i="16"/>
  <c r="AD251" i="16"/>
  <c r="AC251" i="16"/>
  <c r="AB251" i="16"/>
  <c r="AA251" i="16"/>
  <c r="Z251" i="16"/>
  <c r="Y251" i="16"/>
  <c r="X251" i="16"/>
  <c r="V251" i="16"/>
  <c r="U251" i="16"/>
  <c r="T251" i="16"/>
  <c r="S251" i="16"/>
  <c r="R251" i="16"/>
  <c r="Q251" i="16"/>
  <c r="P251" i="16"/>
  <c r="O251" i="16"/>
  <c r="N251" i="16"/>
  <c r="M251" i="16"/>
  <c r="L251" i="16"/>
  <c r="K251" i="16"/>
  <c r="J251" i="16"/>
  <c r="BL250" i="16"/>
  <c r="BK250" i="16"/>
  <c r="BJ250" i="16"/>
  <c r="BI250" i="16"/>
  <c r="BH250" i="16"/>
  <c r="BG250" i="16"/>
  <c r="BF250" i="16"/>
  <c r="BE250" i="16"/>
  <c r="BD250" i="16"/>
  <c r="BC250" i="16"/>
  <c r="BB250" i="16"/>
  <c r="BA250" i="16"/>
  <c r="AZ250" i="16"/>
  <c r="AX250" i="16"/>
  <c r="AW250" i="16"/>
  <c r="AV250" i="16"/>
  <c r="AU250" i="16"/>
  <c r="AT250" i="16"/>
  <c r="AS250" i="16"/>
  <c r="AR250" i="16"/>
  <c r="AQ250" i="16"/>
  <c r="AP250" i="16"/>
  <c r="AO250" i="16"/>
  <c r="AN250" i="16"/>
  <c r="AM250" i="16"/>
  <c r="AL250" i="16"/>
  <c r="AJ250" i="16"/>
  <c r="AI250" i="16"/>
  <c r="AH250" i="16"/>
  <c r="AG250" i="16"/>
  <c r="AF250" i="16"/>
  <c r="AE250" i="16"/>
  <c r="AD250" i="16"/>
  <c r="AC250" i="16"/>
  <c r="AB250" i="16"/>
  <c r="AA250" i="16"/>
  <c r="Z250" i="16"/>
  <c r="Y250" i="16"/>
  <c r="X250" i="16"/>
  <c r="V250" i="16"/>
  <c r="U250" i="16"/>
  <c r="T250" i="16"/>
  <c r="S250" i="16"/>
  <c r="R250" i="16"/>
  <c r="Q250" i="16"/>
  <c r="P250" i="16"/>
  <c r="O250" i="16"/>
  <c r="N250" i="16"/>
  <c r="M250" i="16"/>
  <c r="L250" i="16"/>
  <c r="K250" i="16"/>
  <c r="J250" i="16"/>
  <c r="BL249" i="16"/>
  <c r="BK249" i="16"/>
  <c r="BJ249" i="16"/>
  <c r="BI249" i="16"/>
  <c r="BH249" i="16"/>
  <c r="BG249" i="16"/>
  <c r="BF249" i="16"/>
  <c r="BE249" i="16"/>
  <c r="BD249" i="16"/>
  <c r="BC249" i="16"/>
  <c r="BB249" i="16"/>
  <c r="BA249" i="16"/>
  <c r="AZ249" i="16"/>
  <c r="AX249" i="16"/>
  <c r="AW249" i="16"/>
  <c r="AV249" i="16"/>
  <c r="AU249" i="16"/>
  <c r="AT249" i="16"/>
  <c r="AS249" i="16"/>
  <c r="AR249" i="16"/>
  <c r="AQ249" i="16"/>
  <c r="AP249" i="16"/>
  <c r="AO249" i="16"/>
  <c r="AN249" i="16"/>
  <c r="AM249" i="16"/>
  <c r="AL249" i="16"/>
  <c r="AJ249" i="16"/>
  <c r="AI249" i="16"/>
  <c r="AH249" i="16"/>
  <c r="AG249" i="16"/>
  <c r="AF249" i="16"/>
  <c r="AE249" i="16"/>
  <c r="AD249" i="16"/>
  <c r="AC249" i="16"/>
  <c r="AB249" i="16"/>
  <c r="AA249" i="16"/>
  <c r="Z249" i="16"/>
  <c r="Y249" i="16"/>
  <c r="X249" i="16"/>
  <c r="V249" i="16"/>
  <c r="U249" i="16"/>
  <c r="T249" i="16"/>
  <c r="S249" i="16"/>
  <c r="R249" i="16"/>
  <c r="Q249" i="16"/>
  <c r="P249" i="16"/>
  <c r="O249" i="16"/>
  <c r="N249" i="16"/>
  <c r="M249" i="16"/>
  <c r="L249" i="16"/>
  <c r="K249" i="16"/>
  <c r="J249" i="16"/>
  <c r="BL248" i="16"/>
  <c r="BK248" i="16"/>
  <c r="BJ248" i="16"/>
  <c r="BI248" i="16"/>
  <c r="BH248" i="16"/>
  <c r="BG248" i="16"/>
  <c r="BF248" i="16"/>
  <c r="BE248" i="16"/>
  <c r="BD248" i="16"/>
  <c r="BC248" i="16"/>
  <c r="BB248" i="16"/>
  <c r="BA248" i="16"/>
  <c r="AZ248" i="16"/>
  <c r="AX248" i="16"/>
  <c r="AW248" i="16"/>
  <c r="AV248" i="16"/>
  <c r="AU248" i="16"/>
  <c r="AT248" i="16"/>
  <c r="AS248" i="16"/>
  <c r="AR248" i="16"/>
  <c r="AQ248" i="16"/>
  <c r="AP248" i="16"/>
  <c r="AO248" i="16"/>
  <c r="AN248" i="16"/>
  <c r="AM248" i="16"/>
  <c r="AL248" i="16"/>
  <c r="AJ248" i="16"/>
  <c r="AI248" i="16"/>
  <c r="AH248" i="16"/>
  <c r="AG248" i="16"/>
  <c r="AF248" i="16"/>
  <c r="AE248" i="16"/>
  <c r="AD248" i="16"/>
  <c r="AC248" i="16"/>
  <c r="AB248" i="16"/>
  <c r="AA248" i="16"/>
  <c r="Z248" i="16"/>
  <c r="Y248" i="16"/>
  <c r="X248" i="16"/>
  <c r="V248" i="16"/>
  <c r="U248" i="16"/>
  <c r="T248" i="16"/>
  <c r="S248" i="16"/>
  <c r="R248" i="16"/>
  <c r="Q248" i="16"/>
  <c r="P248" i="16"/>
  <c r="O248" i="16"/>
  <c r="N248" i="16"/>
  <c r="M248" i="16"/>
  <c r="L248" i="16"/>
  <c r="K248" i="16"/>
  <c r="J248" i="16"/>
  <c r="BL247" i="16"/>
  <c r="BK247" i="16"/>
  <c r="BJ247" i="16"/>
  <c r="BI247" i="16"/>
  <c r="BH247" i="16"/>
  <c r="BG247" i="16"/>
  <c r="BF247" i="16"/>
  <c r="BE247" i="16"/>
  <c r="BD247" i="16"/>
  <c r="BC247" i="16"/>
  <c r="BB247" i="16"/>
  <c r="BA247" i="16"/>
  <c r="AZ247" i="16"/>
  <c r="AX247" i="16"/>
  <c r="AW247" i="16"/>
  <c r="AV247" i="16"/>
  <c r="AU247" i="16"/>
  <c r="AT247" i="16"/>
  <c r="AS247" i="16"/>
  <c r="AR247" i="16"/>
  <c r="AQ247" i="16"/>
  <c r="AP247" i="16"/>
  <c r="AO247" i="16"/>
  <c r="AN247" i="16"/>
  <c r="AM247" i="16"/>
  <c r="AL247" i="16"/>
  <c r="AJ247" i="16"/>
  <c r="AI247" i="16"/>
  <c r="AH247" i="16"/>
  <c r="AG247" i="16"/>
  <c r="AF247" i="16"/>
  <c r="AE247" i="16"/>
  <c r="AD247" i="16"/>
  <c r="AC247" i="16"/>
  <c r="AB247" i="16"/>
  <c r="AA247" i="16"/>
  <c r="Z247" i="16"/>
  <c r="Y247" i="16"/>
  <c r="X247" i="16"/>
  <c r="V247" i="16"/>
  <c r="U247" i="16"/>
  <c r="T247" i="16"/>
  <c r="S247" i="16"/>
  <c r="R247" i="16"/>
  <c r="Q247" i="16"/>
  <c r="P247" i="16"/>
  <c r="O247" i="16"/>
  <c r="N247" i="16"/>
  <c r="M247" i="16"/>
  <c r="L247" i="16"/>
  <c r="K247" i="16"/>
  <c r="J247" i="16"/>
  <c r="BL246" i="16"/>
  <c r="BK246" i="16"/>
  <c r="BJ246" i="16"/>
  <c r="BI246" i="16"/>
  <c r="BH246" i="16"/>
  <c r="BG246" i="16"/>
  <c r="BF246" i="16"/>
  <c r="BE246" i="16"/>
  <c r="BD246" i="16"/>
  <c r="BC246" i="16"/>
  <c r="BB246" i="16"/>
  <c r="BA246" i="16"/>
  <c r="AZ246" i="16"/>
  <c r="AX246" i="16"/>
  <c r="AW246" i="16"/>
  <c r="AV246" i="16"/>
  <c r="AU246" i="16"/>
  <c r="AT246" i="16"/>
  <c r="AS246" i="16"/>
  <c r="AR246" i="16"/>
  <c r="AQ246" i="16"/>
  <c r="AP246" i="16"/>
  <c r="AO246" i="16"/>
  <c r="AN246" i="16"/>
  <c r="AM246" i="16"/>
  <c r="AL246" i="16"/>
  <c r="AJ246" i="16"/>
  <c r="AI246" i="16"/>
  <c r="AH246" i="16"/>
  <c r="AG246" i="16"/>
  <c r="AF246" i="16"/>
  <c r="AE246" i="16"/>
  <c r="AD246" i="16"/>
  <c r="AC246" i="16"/>
  <c r="AB246" i="16"/>
  <c r="AA246" i="16"/>
  <c r="Z246" i="16"/>
  <c r="Y246" i="16"/>
  <c r="X246" i="16"/>
  <c r="V246" i="16"/>
  <c r="U246" i="16"/>
  <c r="T246" i="16"/>
  <c r="S246" i="16"/>
  <c r="R246" i="16"/>
  <c r="Q246" i="16"/>
  <c r="P246" i="16"/>
  <c r="O246" i="16"/>
  <c r="N246" i="16"/>
  <c r="M246" i="16"/>
  <c r="L246" i="16"/>
  <c r="K246" i="16"/>
  <c r="J246" i="16"/>
  <c r="BL245" i="16"/>
  <c r="BK245" i="16"/>
  <c r="BJ245" i="16"/>
  <c r="BI245" i="16"/>
  <c r="BH245" i="16"/>
  <c r="BG245" i="16"/>
  <c r="BF245" i="16"/>
  <c r="BE245" i="16"/>
  <c r="BD245" i="16"/>
  <c r="BC245" i="16"/>
  <c r="BB245" i="16"/>
  <c r="BA245" i="16"/>
  <c r="AZ245" i="16"/>
  <c r="AX245" i="16"/>
  <c r="AW245" i="16"/>
  <c r="AV245" i="16"/>
  <c r="AU245" i="16"/>
  <c r="AT245" i="16"/>
  <c r="AS245" i="16"/>
  <c r="AR245" i="16"/>
  <c r="AQ245" i="16"/>
  <c r="AP245" i="16"/>
  <c r="AO245" i="16"/>
  <c r="AN245" i="16"/>
  <c r="AM245" i="16"/>
  <c r="AL245" i="16"/>
  <c r="AJ245" i="16"/>
  <c r="AI245" i="16"/>
  <c r="AH245" i="16"/>
  <c r="AG245" i="16"/>
  <c r="AF245" i="16"/>
  <c r="AE245" i="16"/>
  <c r="AD245" i="16"/>
  <c r="AC245" i="16"/>
  <c r="AB245" i="16"/>
  <c r="AA245" i="16"/>
  <c r="Z245" i="16"/>
  <c r="Y245" i="16"/>
  <c r="X245" i="16"/>
  <c r="V245" i="16"/>
  <c r="U245" i="16"/>
  <c r="T245" i="16"/>
  <c r="S245" i="16"/>
  <c r="R245" i="16"/>
  <c r="Q245" i="16"/>
  <c r="P245" i="16"/>
  <c r="O245" i="16"/>
  <c r="N245" i="16"/>
  <c r="M245" i="16"/>
  <c r="L245" i="16"/>
  <c r="K245" i="16"/>
  <c r="J245" i="16"/>
  <c r="BL244" i="16"/>
  <c r="BK244" i="16"/>
  <c r="BJ244" i="16"/>
  <c r="BI244" i="16"/>
  <c r="BH244" i="16"/>
  <c r="BG244" i="16"/>
  <c r="BF244" i="16"/>
  <c r="BE244" i="16"/>
  <c r="BD244" i="16"/>
  <c r="BC244" i="16"/>
  <c r="BB244" i="16"/>
  <c r="BA244" i="16"/>
  <c r="AZ244" i="16"/>
  <c r="AX244" i="16"/>
  <c r="AW244" i="16"/>
  <c r="AV244" i="16"/>
  <c r="AU244" i="16"/>
  <c r="AT244" i="16"/>
  <c r="AS244" i="16"/>
  <c r="AR244" i="16"/>
  <c r="AQ244" i="16"/>
  <c r="AP244" i="16"/>
  <c r="AO244" i="16"/>
  <c r="AN244" i="16"/>
  <c r="AM244" i="16"/>
  <c r="AL244" i="16"/>
  <c r="AJ244" i="16"/>
  <c r="AI244" i="16"/>
  <c r="AH244" i="16"/>
  <c r="AG244" i="16"/>
  <c r="AF244" i="16"/>
  <c r="AE244" i="16"/>
  <c r="AD244" i="16"/>
  <c r="AC244" i="16"/>
  <c r="AB244" i="16"/>
  <c r="AA244" i="16"/>
  <c r="Z244" i="16"/>
  <c r="Y244" i="16"/>
  <c r="X244" i="16"/>
  <c r="V244" i="16"/>
  <c r="U244" i="16"/>
  <c r="T244" i="16"/>
  <c r="S244" i="16"/>
  <c r="R244" i="16"/>
  <c r="Q244" i="16"/>
  <c r="P244" i="16"/>
  <c r="O244" i="16"/>
  <c r="N244" i="16"/>
  <c r="M244" i="16"/>
  <c r="L244" i="16"/>
  <c r="K244" i="16"/>
  <c r="J244" i="16"/>
  <c r="BL243" i="16"/>
  <c r="BK243" i="16"/>
  <c r="BJ243" i="16"/>
  <c r="BI243" i="16"/>
  <c r="BH243" i="16"/>
  <c r="BG243" i="16"/>
  <c r="BF243" i="16"/>
  <c r="BE243" i="16"/>
  <c r="BD243" i="16"/>
  <c r="BC243" i="16"/>
  <c r="BB243" i="16"/>
  <c r="BA243" i="16"/>
  <c r="AZ243" i="16"/>
  <c r="AX243" i="16"/>
  <c r="AW243" i="16"/>
  <c r="AV243" i="16"/>
  <c r="AU243" i="16"/>
  <c r="AT243" i="16"/>
  <c r="AS243" i="16"/>
  <c r="AR243" i="16"/>
  <c r="AQ243" i="16"/>
  <c r="AP243" i="16"/>
  <c r="AO243" i="16"/>
  <c r="AN243" i="16"/>
  <c r="AM243" i="16"/>
  <c r="AL243" i="16"/>
  <c r="AJ243" i="16"/>
  <c r="AI243" i="16"/>
  <c r="AH243" i="16"/>
  <c r="AG243" i="16"/>
  <c r="AF243" i="16"/>
  <c r="AE243" i="16"/>
  <c r="AD243" i="16"/>
  <c r="AC243" i="16"/>
  <c r="AB243" i="16"/>
  <c r="AA243" i="16"/>
  <c r="Z243" i="16"/>
  <c r="Y243" i="16"/>
  <c r="X243" i="16"/>
  <c r="V243" i="16"/>
  <c r="U243" i="16"/>
  <c r="T243" i="16"/>
  <c r="S243" i="16"/>
  <c r="R243" i="16"/>
  <c r="Q243" i="16"/>
  <c r="P243" i="16"/>
  <c r="O243" i="16"/>
  <c r="N243" i="16"/>
  <c r="M243" i="16"/>
  <c r="L243" i="16"/>
  <c r="K243" i="16"/>
  <c r="J243" i="16"/>
  <c r="BL242" i="16"/>
  <c r="BK242" i="16"/>
  <c r="BJ242" i="16"/>
  <c r="BI242" i="16"/>
  <c r="BH242" i="16"/>
  <c r="BG242" i="16"/>
  <c r="BF242" i="16"/>
  <c r="BE242" i="16"/>
  <c r="BD242" i="16"/>
  <c r="BC242" i="16"/>
  <c r="BB242" i="16"/>
  <c r="BA242" i="16"/>
  <c r="AZ242" i="16"/>
  <c r="AX242" i="16"/>
  <c r="AW242" i="16"/>
  <c r="AV242" i="16"/>
  <c r="AU242" i="16"/>
  <c r="AT242" i="16"/>
  <c r="AS242" i="16"/>
  <c r="AR242" i="16"/>
  <c r="AQ242" i="16"/>
  <c r="AP242" i="16"/>
  <c r="AO242" i="16"/>
  <c r="AN242" i="16"/>
  <c r="AM242" i="16"/>
  <c r="AL242" i="16"/>
  <c r="AJ242" i="16"/>
  <c r="AI242" i="16"/>
  <c r="AH242" i="16"/>
  <c r="AG242" i="16"/>
  <c r="AF242" i="16"/>
  <c r="AE242" i="16"/>
  <c r="AD242" i="16"/>
  <c r="AC242" i="16"/>
  <c r="AB242" i="16"/>
  <c r="AA242" i="16"/>
  <c r="Z242" i="16"/>
  <c r="Y242" i="16"/>
  <c r="X242" i="16"/>
  <c r="V242" i="16"/>
  <c r="U242" i="16"/>
  <c r="T242" i="16"/>
  <c r="S242" i="16"/>
  <c r="R242" i="16"/>
  <c r="Q242" i="16"/>
  <c r="P242" i="16"/>
  <c r="O242" i="16"/>
  <c r="N242" i="16"/>
  <c r="M242" i="16"/>
  <c r="L242" i="16"/>
  <c r="K242" i="16"/>
  <c r="J242" i="16"/>
  <c r="BL241" i="16"/>
  <c r="BK241" i="16"/>
  <c r="BJ241" i="16"/>
  <c r="BI241" i="16"/>
  <c r="BH241" i="16"/>
  <c r="BG241" i="16"/>
  <c r="BF241" i="16"/>
  <c r="BE241" i="16"/>
  <c r="BD241" i="16"/>
  <c r="BC241" i="16"/>
  <c r="BB241" i="16"/>
  <c r="BA241" i="16"/>
  <c r="AZ241" i="16"/>
  <c r="AX241" i="16"/>
  <c r="AW241" i="16"/>
  <c r="AV241" i="16"/>
  <c r="AU241" i="16"/>
  <c r="AT241" i="16"/>
  <c r="AS241" i="16"/>
  <c r="AR241" i="16"/>
  <c r="AQ241" i="16"/>
  <c r="AP241" i="16"/>
  <c r="AO241" i="16"/>
  <c r="AN241" i="16"/>
  <c r="AM241" i="16"/>
  <c r="AL241" i="16"/>
  <c r="AJ241" i="16"/>
  <c r="AI241" i="16"/>
  <c r="AH241" i="16"/>
  <c r="AG241" i="16"/>
  <c r="AF241" i="16"/>
  <c r="AE241" i="16"/>
  <c r="AD241" i="16"/>
  <c r="AC241" i="16"/>
  <c r="AB241" i="16"/>
  <c r="AA241" i="16"/>
  <c r="Z241" i="16"/>
  <c r="Y241" i="16"/>
  <c r="X241" i="16"/>
  <c r="V241" i="16"/>
  <c r="U241" i="16"/>
  <c r="T241" i="16"/>
  <c r="S241" i="16"/>
  <c r="R241" i="16"/>
  <c r="Q241" i="16"/>
  <c r="P241" i="16"/>
  <c r="O241" i="16"/>
  <c r="N241" i="16"/>
  <c r="M241" i="16"/>
  <c r="L241" i="16"/>
  <c r="K241" i="16"/>
  <c r="J241" i="16"/>
  <c r="BL240" i="16"/>
  <c r="BK240" i="16"/>
  <c r="BJ240" i="16"/>
  <c r="BI240" i="16"/>
  <c r="BH240" i="16"/>
  <c r="BG240" i="16"/>
  <c r="BF240" i="16"/>
  <c r="BE240" i="16"/>
  <c r="BD240" i="16"/>
  <c r="BC240" i="16"/>
  <c r="BB240" i="16"/>
  <c r="BA240" i="16"/>
  <c r="AZ240" i="16"/>
  <c r="AX240" i="16"/>
  <c r="AW240" i="16"/>
  <c r="AV240" i="16"/>
  <c r="AU240" i="16"/>
  <c r="AT240" i="16"/>
  <c r="AS240" i="16"/>
  <c r="AR240" i="16"/>
  <c r="AQ240" i="16"/>
  <c r="AP240" i="16"/>
  <c r="AO240" i="16"/>
  <c r="AN240" i="16"/>
  <c r="AM240" i="16"/>
  <c r="AL240" i="16"/>
  <c r="AJ240" i="16"/>
  <c r="AI240" i="16"/>
  <c r="AH240" i="16"/>
  <c r="AG240" i="16"/>
  <c r="AF240" i="16"/>
  <c r="AE240" i="16"/>
  <c r="AD240" i="16"/>
  <c r="AC240" i="16"/>
  <c r="AB240" i="16"/>
  <c r="AA240" i="16"/>
  <c r="Z240" i="16"/>
  <c r="Y240" i="16"/>
  <c r="X240" i="16"/>
  <c r="V240" i="16"/>
  <c r="U240" i="16"/>
  <c r="T240" i="16"/>
  <c r="S240" i="16"/>
  <c r="R240" i="16"/>
  <c r="Q240" i="16"/>
  <c r="P240" i="16"/>
  <c r="O240" i="16"/>
  <c r="N240" i="16"/>
  <c r="M240" i="16"/>
  <c r="L240" i="16"/>
  <c r="K240" i="16"/>
  <c r="J240" i="16"/>
  <c r="BL239" i="16"/>
  <c r="BK239" i="16"/>
  <c r="BJ239" i="16"/>
  <c r="BI239" i="16"/>
  <c r="BH239" i="16"/>
  <c r="BG239" i="16"/>
  <c r="BF239" i="16"/>
  <c r="BE239" i="16"/>
  <c r="BD239" i="16"/>
  <c r="BC239" i="16"/>
  <c r="BB239" i="16"/>
  <c r="BA239" i="16"/>
  <c r="AZ239" i="16"/>
  <c r="AX239" i="16"/>
  <c r="AW239" i="16"/>
  <c r="AV239" i="16"/>
  <c r="AU239" i="16"/>
  <c r="AT239" i="16"/>
  <c r="AS239" i="16"/>
  <c r="AR239" i="16"/>
  <c r="AQ239" i="16"/>
  <c r="AP239" i="16"/>
  <c r="AO239" i="16"/>
  <c r="AN239" i="16"/>
  <c r="AM239" i="16"/>
  <c r="AL239" i="16"/>
  <c r="AJ239" i="16"/>
  <c r="AI239" i="16"/>
  <c r="AH239" i="16"/>
  <c r="AG239" i="16"/>
  <c r="AF239" i="16"/>
  <c r="AE239" i="16"/>
  <c r="AD239" i="16"/>
  <c r="AC239" i="16"/>
  <c r="AB239" i="16"/>
  <c r="AA239" i="16"/>
  <c r="Z239" i="16"/>
  <c r="Y239" i="16"/>
  <c r="X239" i="16"/>
  <c r="V239" i="16"/>
  <c r="U239" i="16"/>
  <c r="T239" i="16"/>
  <c r="S239" i="16"/>
  <c r="R239" i="16"/>
  <c r="Q239" i="16"/>
  <c r="P239" i="16"/>
  <c r="O239" i="16"/>
  <c r="N239" i="16"/>
  <c r="M239" i="16"/>
  <c r="L239" i="16"/>
  <c r="K239" i="16"/>
  <c r="J239" i="16"/>
  <c r="BL238" i="16"/>
  <c r="BK238" i="16"/>
  <c r="BJ238" i="16"/>
  <c r="BI238" i="16"/>
  <c r="BH238" i="16"/>
  <c r="BG238" i="16"/>
  <c r="BF238" i="16"/>
  <c r="BE238" i="16"/>
  <c r="BD238" i="16"/>
  <c r="BC238" i="16"/>
  <c r="BB238" i="16"/>
  <c r="BA238" i="16"/>
  <c r="AZ238" i="16"/>
  <c r="AX238" i="16"/>
  <c r="AW238" i="16"/>
  <c r="AV238" i="16"/>
  <c r="AU238" i="16"/>
  <c r="AT238" i="16"/>
  <c r="AS238" i="16"/>
  <c r="AR238" i="16"/>
  <c r="AQ238" i="16"/>
  <c r="AP238" i="16"/>
  <c r="AO238" i="16"/>
  <c r="AN238" i="16"/>
  <c r="AM238" i="16"/>
  <c r="AL238" i="16"/>
  <c r="AJ238" i="16"/>
  <c r="AI238" i="16"/>
  <c r="AH238" i="16"/>
  <c r="AG238" i="16"/>
  <c r="AF238" i="16"/>
  <c r="AE238" i="16"/>
  <c r="AD238" i="16"/>
  <c r="AC238" i="16"/>
  <c r="AB238" i="16"/>
  <c r="AA238" i="16"/>
  <c r="Z238" i="16"/>
  <c r="Y238" i="16"/>
  <c r="X238" i="16"/>
  <c r="V238" i="16"/>
  <c r="U238" i="16"/>
  <c r="T238" i="16"/>
  <c r="S238" i="16"/>
  <c r="R238" i="16"/>
  <c r="Q238" i="16"/>
  <c r="P238" i="16"/>
  <c r="O238" i="16"/>
  <c r="N238" i="16"/>
  <c r="M238" i="16"/>
  <c r="L238" i="16"/>
  <c r="K238" i="16"/>
  <c r="J238" i="16"/>
  <c r="BL237" i="16"/>
  <c r="BK237" i="16"/>
  <c r="BJ237" i="16"/>
  <c r="BI237" i="16"/>
  <c r="BH237" i="16"/>
  <c r="BG237" i="16"/>
  <c r="BF237" i="16"/>
  <c r="BE237" i="16"/>
  <c r="BD237" i="16"/>
  <c r="BC237" i="16"/>
  <c r="BB237" i="16"/>
  <c r="BA237" i="16"/>
  <c r="AZ237" i="16"/>
  <c r="AX237" i="16"/>
  <c r="AW237" i="16"/>
  <c r="AV237" i="16"/>
  <c r="AU237" i="16"/>
  <c r="AT237" i="16"/>
  <c r="AS237" i="16"/>
  <c r="AR237" i="16"/>
  <c r="AQ237" i="16"/>
  <c r="AP237" i="16"/>
  <c r="AO237" i="16"/>
  <c r="AN237" i="16"/>
  <c r="AM237" i="16"/>
  <c r="AL237" i="16"/>
  <c r="AJ237" i="16"/>
  <c r="AI237" i="16"/>
  <c r="AH237" i="16"/>
  <c r="AG237" i="16"/>
  <c r="AF237" i="16"/>
  <c r="AE237" i="16"/>
  <c r="AD237" i="16"/>
  <c r="AC237" i="16"/>
  <c r="AB237" i="16"/>
  <c r="AA237" i="16"/>
  <c r="Z237" i="16"/>
  <c r="Y237" i="16"/>
  <c r="X237" i="16"/>
  <c r="V237" i="16"/>
  <c r="U237" i="16"/>
  <c r="T237" i="16"/>
  <c r="S237" i="16"/>
  <c r="R237" i="16"/>
  <c r="Q237" i="16"/>
  <c r="P237" i="16"/>
  <c r="O237" i="16"/>
  <c r="N237" i="16"/>
  <c r="M237" i="16"/>
  <c r="L237" i="16"/>
  <c r="K237" i="16"/>
  <c r="J237" i="16"/>
  <c r="BL236" i="16"/>
  <c r="BK236" i="16"/>
  <c r="BJ236" i="16"/>
  <c r="BI236" i="16"/>
  <c r="BH236" i="16"/>
  <c r="BG236" i="16"/>
  <c r="BF236" i="16"/>
  <c r="BE236" i="16"/>
  <c r="BD236" i="16"/>
  <c r="BC236" i="16"/>
  <c r="BB236" i="16"/>
  <c r="BA236" i="16"/>
  <c r="AZ236" i="16"/>
  <c r="AX236" i="16"/>
  <c r="AW236" i="16"/>
  <c r="AV236" i="16"/>
  <c r="AU236" i="16"/>
  <c r="AT236" i="16"/>
  <c r="AS236" i="16"/>
  <c r="AR236" i="16"/>
  <c r="AQ236" i="16"/>
  <c r="AP236" i="16"/>
  <c r="AO236" i="16"/>
  <c r="AN236" i="16"/>
  <c r="AM236" i="16"/>
  <c r="AL236" i="16"/>
  <c r="AJ236" i="16"/>
  <c r="AI236" i="16"/>
  <c r="AH236" i="16"/>
  <c r="AG236" i="16"/>
  <c r="AF236" i="16"/>
  <c r="AE236" i="16"/>
  <c r="AD236" i="16"/>
  <c r="AC236" i="16"/>
  <c r="AB236" i="16"/>
  <c r="AA236" i="16"/>
  <c r="Z236" i="16"/>
  <c r="Y236" i="16"/>
  <c r="X236" i="16"/>
  <c r="V236" i="16"/>
  <c r="U236" i="16"/>
  <c r="T236" i="16"/>
  <c r="S236" i="16"/>
  <c r="R236" i="16"/>
  <c r="Q236" i="16"/>
  <c r="P236" i="16"/>
  <c r="O236" i="16"/>
  <c r="N236" i="16"/>
  <c r="M236" i="16"/>
  <c r="L236" i="16"/>
  <c r="K236" i="16"/>
  <c r="J236" i="16"/>
  <c r="BL235" i="16"/>
  <c r="BK235" i="16"/>
  <c r="BJ235" i="16"/>
  <c r="BI235" i="16"/>
  <c r="BH235" i="16"/>
  <c r="BG235" i="16"/>
  <c r="BF235" i="16"/>
  <c r="BE235" i="16"/>
  <c r="BD235" i="16"/>
  <c r="BC235" i="16"/>
  <c r="BB235" i="16"/>
  <c r="BA235" i="16"/>
  <c r="AZ235" i="16"/>
  <c r="AX235" i="16"/>
  <c r="AW235" i="16"/>
  <c r="AV235" i="16"/>
  <c r="AU235" i="16"/>
  <c r="AT235" i="16"/>
  <c r="AS235" i="16"/>
  <c r="AR235" i="16"/>
  <c r="AQ235" i="16"/>
  <c r="AP235" i="16"/>
  <c r="AO235" i="16"/>
  <c r="AN235" i="16"/>
  <c r="AM235" i="16"/>
  <c r="AL235" i="16"/>
  <c r="AJ235" i="16"/>
  <c r="AI235" i="16"/>
  <c r="AH235" i="16"/>
  <c r="AG235" i="16"/>
  <c r="AF235" i="16"/>
  <c r="AE235" i="16"/>
  <c r="AD235" i="16"/>
  <c r="AC235" i="16"/>
  <c r="AB235" i="16"/>
  <c r="AA235" i="16"/>
  <c r="Z235" i="16"/>
  <c r="Y235" i="16"/>
  <c r="X235" i="16"/>
  <c r="V235" i="16"/>
  <c r="U235" i="16"/>
  <c r="T235" i="16"/>
  <c r="S235" i="16"/>
  <c r="R235" i="16"/>
  <c r="Q235" i="16"/>
  <c r="P235" i="16"/>
  <c r="O235" i="16"/>
  <c r="N235" i="16"/>
  <c r="M235" i="16"/>
  <c r="L235" i="16"/>
  <c r="K235" i="16"/>
  <c r="J235" i="16"/>
  <c r="BL234" i="16"/>
  <c r="BK234" i="16"/>
  <c r="BJ234" i="16"/>
  <c r="BI234" i="16"/>
  <c r="BH234" i="16"/>
  <c r="BG234" i="16"/>
  <c r="BF234" i="16"/>
  <c r="BE234" i="16"/>
  <c r="BD234" i="16"/>
  <c r="BC234" i="16"/>
  <c r="BB234" i="16"/>
  <c r="BA234" i="16"/>
  <c r="AZ234" i="16"/>
  <c r="AX234" i="16"/>
  <c r="AW234" i="16"/>
  <c r="AV234" i="16"/>
  <c r="AU234" i="16"/>
  <c r="AT234" i="16"/>
  <c r="AS234" i="16"/>
  <c r="AR234" i="16"/>
  <c r="AQ234" i="16"/>
  <c r="AP234" i="16"/>
  <c r="AO234" i="16"/>
  <c r="AN234" i="16"/>
  <c r="AM234" i="16"/>
  <c r="AL234" i="16"/>
  <c r="AJ234" i="16"/>
  <c r="AI234" i="16"/>
  <c r="AH234" i="16"/>
  <c r="AG234" i="16"/>
  <c r="AF234" i="16"/>
  <c r="AE234" i="16"/>
  <c r="AD234" i="16"/>
  <c r="AC234" i="16"/>
  <c r="AB234" i="16"/>
  <c r="AA234" i="16"/>
  <c r="Z234" i="16"/>
  <c r="Y234" i="16"/>
  <c r="X234" i="16"/>
  <c r="V234" i="16"/>
  <c r="U234" i="16"/>
  <c r="T234" i="16"/>
  <c r="S234" i="16"/>
  <c r="R234" i="16"/>
  <c r="Q234" i="16"/>
  <c r="P234" i="16"/>
  <c r="O234" i="16"/>
  <c r="N234" i="16"/>
  <c r="M234" i="16"/>
  <c r="L234" i="16"/>
  <c r="K234" i="16"/>
  <c r="J234" i="16"/>
  <c r="BL233" i="16"/>
  <c r="BK233" i="16"/>
  <c r="BJ233" i="16"/>
  <c r="BI233" i="16"/>
  <c r="BH233" i="16"/>
  <c r="BG233" i="16"/>
  <c r="BF233" i="16"/>
  <c r="BE233" i="16"/>
  <c r="BD233" i="16"/>
  <c r="BC233" i="16"/>
  <c r="BB233" i="16"/>
  <c r="BA233" i="16"/>
  <c r="AZ233" i="16"/>
  <c r="AX233" i="16"/>
  <c r="AW233" i="16"/>
  <c r="AV233" i="16"/>
  <c r="AU233" i="16"/>
  <c r="AT233" i="16"/>
  <c r="AS233" i="16"/>
  <c r="AR233" i="16"/>
  <c r="AQ233" i="16"/>
  <c r="AP233" i="16"/>
  <c r="AO233" i="16"/>
  <c r="AN233" i="16"/>
  <c r="AM233" i="16"/>
  <c r="AL233" i="16"/>
  <c r="AJ233" i="16"/>
  <c r="AI233" i="16"/>
  <c r="AH233" i="16"/>
  <c r="AG233" i="16"/>
  <c r="AF233" i="16"/>
  <c r="AE233" i="16"/>
  <c r="AD233" i="16"/>
  <c r="AC233" i="16"/>
  <c r="AB233" i="16"/>
  <c r="AA233" i="16"/>
  <c r="Z233" i="16"/>
  <c r="Y233" i="16"/>
  <c r="X233" i="16"/>
  <c r="V233" i="16"/>
  <c r="U233" i="16"/>
  <c r="T233" i="16"/>
  <c r="S233" i="16"/>
  <c r="R233" i="16"/>
  <c r="Q233" i="16"/>
  <c r="P233" i="16"/>
  <c r="O233" i="16"/>
  <c r="N233" i="16"/>
  <c r="M233" i="16"/>
  <c r="L233" i="16"/>
  <c r="K233" i="16"/>
  <c r="J233" i="16"/>
  <c r="BL232" i="16"/>
  <c r="BK232" i="16"/>
  <c r="BJ232" i="16"/>
  <c r="BI232" i="16"/>
  <c r="BH232" i="16"/>
  <c r="BG232" i="16"/>
  <c r="BF232" i="16"/>
  <c r="BE232" i="16"/>
  <c r="BD232" i="16"/>
  <c r="BC232" i="16"/>
  <c r="BB232" i="16"/>
  <c r="BA232" i="16"/>
  <c r="AZ232" i="16"/>
  <c r="AX232" i="16"/>
  <c r="AW232" i="16"/>
  <c r="AV232" i="16"/>
  <c r="AU232" i="16"/>
  <c r="AT232" i="16"/>
  <c r="AS232" i="16"/>
  <c r="AR232" i="16"/>
  <c r="AQ232" i="16"/>
  <c r="AP232" i="16"/>
  <c r="AO232" i="16"/>
  <c r="AN232" i="16"/>
  <c r="AM232" i="16"/>
  <c r="AL232" i="16"/>
  <c r="AJ232" i="16"/>
  <c r="AI232" i="16"/>
  <c r="AH232" i="16"/>
  <c r="AG232" i="16"/>
  <c r="AF232" i="16"/>
  <c r="AE232" i="16"/>
  <c r="AD232" i="16"/>
  <c r="AC232" i="16"/>
  <c r="AB232" i="16"/>
  <c r="AA232" i="16"/>
  <c r="Z232" i="16"/>
  <c r="Y232" i="16"/>
  <c r="X232" i="16"/>
  <c r="V232" i="16"/>
  <c r="U232" i="16"/>
  <c r="T232" i="16"/>
  <c r="S232" i="16"/>
  <c r="R232" i="16"/>
  <c r="Q232" i="16"/>
  <c r="P232" i="16"/>
  <c r="O232" i="16"/>
  <c r="N232" i="16"/>
  <c r="M232" i="16"/>
  <c r="L232" i="16"/>
  <c r="K232" i="16"/>
  <c r="J232" i="16"/>
  <c r="BM231" i="16"/>
  <c r="BL230" i="16"/>
  <c r="BK230" i="16"/>
  <c r="BJ230" i="16"/>
  <c r="BI230" i="16"/>
  <c r="BH230" i="16"/>
  <c r="BG230" i="16"/>
  <c r="BF230" i="16"/>
  <c r="BE230" i="16"/>
  <c r="BD230" i="16"/>
  <c r="BC230" i="16"/>
  <c r="BB230" i="16"/>
  <c r="BA230" i="16"/>
  <c r="AZ230" i="16"/>
  <c r="AX230" i="16"/>
  <c r="AW230" i="16"/>
  <c r="AV230" i="16"/>
  <c r="AU230" i="16"/>
  <c r="AT230" i="16"/>
  <c r="AS230" i="16"/>
  <c r="AR230" i="16"/>
  <c r="AQ230" i="16"/>
  <c r="AP230" i="16"/>
  <c r="AO230" i="16"/>
  <c r="AN230" i="16"/>
  <c r="AM230" i="16"/>
  <c r="AL230" i="16"/>
  <c r="AJ230" i="16"/>
  <c r="AI230" i="16"/>
  <c r="AH230" i="16"/>
  <c r="AG230" i="16"/>
  <c r="AF230" i="16"/>
  <c r="AE230" i="16"/>
  <c r="AD230" i="16"/>
  <c r="AC230" i="16"/>
  <c r="AB230" i="16"/>
  <c r="AA230" i="16"/>
  <c r="Z230" i="16"/>
  <c r="Y230" i="16"/>
  <c r="X230" i="16"/>
  <c r="V230" i="16"/>
  <c r="U230" i="16"/>
  <c r="T230" i="16"/>
  <c r="S230" i="16"/>
  <c r="R230" i="16"/>
  <c r="Q230" i="16"/>
  <c r="P230" i="16"/>
  <c r="O230" i="16"/>
  <c r="N230" i="16"/>
  <c r="M230" i="16"/>
  <c r="L230" i="16"/>
  <c r="K230" i="16"/>
  <c r="J230" i="16"/>
  <c r="BL229" i="16"/>
  <c r="BK229" i="16"/>
  <c r="BJ229" i="16"/>
  <c r="BI229" i="16"/>
  <c r="BH229" i="16"/>
  <c r="BG229" i="16"/>
  <c r="BF229" i="16"/>
  <c r="BE229" i="16"/>
  <c r="BD229" i="16"/>
  <c r="BC229" i="16"/>
  <c r="BB229" i="16"/>
  <c r="BA229" i="16"/>
  <c r="AZ229" i="16"/>
  <c r="AX229" i="16"/>
  <c r="AW229" i="16"/>
  <c r="AV229" i="16"/>
  <c r="AU229" i="16"/>
  <c r="AT229" i="16"/>
  <c r="AS229" i="16"/>
  <c r="AR229" i="16"/>
  <c r="AQ229" i="16"/>
  <c r="AP229" i="16"/>
  <c r="AO229" i="16"/>
  <c r="AN229" i="16"/>
  <c r="AM229" i="16"/>
  <c r="AL229" i="16"/>
  <c r="AJ229" i="16"/>
  <c r="AI229" i="16"/>
  <c r="AH229" i="16"/>
  <c r="AG229" i="16"/>
  <c r="AF229" i="16"/>
  <c r="AE229" i="16"/>
  <c r="AD229" i="16"/>
  <c r="AC229" i="16"/>
  <c r="AB229" i="16"/>
  <c r="AA229" i="16"/>
  <c r="Z229" i="16"/>
  <c r="Y229" i="16"/>
  <c r="X229" i="16"/>
  <c r="V229" i="16"/>
  <c r="U229" i="16"/>
  <c r="T229" i="16"/>
  <c r="S229" i="16"/>
  <c r="R229" i="16"/>
  <c r="Q229" i="16"/>
  <c r="P229" i="16"/>
  <c r="O229" i="16"/>
  <c r="N229" i="16"/>
  <c r="M229" i="16"/>
  <c r="L229" i="16"/>
  <c r="K229" i="16"/>
  <c r="J229" i="16"/>
  <c r="BM255" i="16" l="1"/>
  <c r="BN231" i="16"/>
  <c r="BM229" i="16"/>
  <c r="BN229" i="16" s="1"/>
  <c r="BM233" i="16"/>
  <c r="BM235" i="16"/>
  <c r="BN235" i="16" s="1"/>
  <c r="BM237" i="16"/>
  <c r="BN237" i="16" s="1"/>
  <c r="BM239" i="16"/>
  <c r="BN239" i="16" s="1"/>
  <c r="BM241" i="16"/>
  <c r="BN241" i="16" s="1"/>
  <c r="BM243" i="16"/>
  <c r="BN243" i="16" s="1"/>
  <c r="BM245" i="16"/>
  <c r="BN245" i="16" s="1"/>
  <c r="BM247" i="16"/>
  <c r="BM249" i="16"/>
  <c r="BM251" i="16"/>
  <c r="BN251" i="16" s="1"/>
  <c r="BM253" i="16"/>
  <c r="BN253" i="16" s="1"/>
  <c r="BM257" i="16"/>
  <c r="BN257" i="16" s="1"/>
  <c r="BM230" i="16"/>
  <c r="BN230" i="16" s="1"/>
  <c r="BM232" i="16"/>
  <c r="BN232" i="16" s="1"/>
  <c r="BN233" i="16"/>
  <c r="BM234" i="16"/>
  <c r="BN234" i="16" s="1"/>
  <c r="BM236" i="16"/>
  <c r="BN236" i="16" s="1"/>
  <c r="BM238" i="16"/>
  <c r="BN238" i="16" s="1"/>
  <c r="BM240" i="16"/>
  <c r="BN240" i="16" s="1"/>
  <c r="BM242" i="16"/>
  <c r="BN242" i="16" s="1"/>
  <c r="BM244" i="16"/>
  <c r="BN244" i="16" s="1"/>
  <c r="BM246" i="16"/>
  <c r="BN246" i="16" s="1"/>
  <c r="BN247" i="16"/>
  <c r="BM248" i="16"/>
  <c r="BN248" i="16" s="1"/>
  <c r="BN249" i="16"/>
  <c r="BM250" i="16"/>
  <c r="BN250" i="16" s="1"/>
  <c r="BM252" i="16"/>
  <c r="BN252" i="16" s="1"/>
  <c r="BN255" i="16"/>
  <c r="BM256" i="16"/>
  <c r="BN256" i="16" s="1"/>
  <c r="BL228" i="16"/>
  <c r="BK228" i="16"/>
  <c r="BJ228" i="16"/>
  <c r="BI228" i="16"/>
  <c r="BH228" i="16"/>
  <c r="BG228" i="16"/>
  <c r="BF228" i="16"/>
  <c r="BE228" i="16"/>
  <c r="BD228" i="16"/>
  <c r="BC228" i="16"/>
  <c r="BB228" i="16"/>
  <c r="BA228" i="16"/>
  <c r="AZ228" i="16"/>
  <c r="AX228" i="16"/>
  <c r="AW228" i="16"/>
  <c r="AV228" i="16"/>
  <c r="AU228" i="16"/>
  <c r="AT228" i="16"/>
  <c r="AS228" i="16"/>
  <c r="AR228" i="16"/>
  <c r="AQ228" i="16"/>
  <c r="AP228" i="16"/>
  <c r="AO228" i="16"/>
  <c r="AN228" i="16"/>
  <c r="AM228" i="16"/>
  <c r="AL228" i="16"/>
  <c r="AJ228" i="16"/>
  <c r="AI228" i="16"/>
  <c r="AH228" i="16"/>
  <c r="AG228" i="16"/>
  <c r="AF228" i="16"/>
  <c r="AE228" i="16"/>
  <c r="AD228" i="16"/>
  <c r="AC228" i="16"/>
  <c r="AB228" i="16"/>
  <c r="AA228" i="16"/>
  <c r="Z228" i="16"/>
  <c r="Y228" i="16"/>
  <c r="X228" i="16"/>
  <c r="V228" i="16"/>
  <c r="U228" i="16"/>
  <c r="T228" i="16"/>
  <c r="S228" i="16"/>
  <c r="R228" i="16"/>
  <c r="Q228" i="16"/>
  <c r="P228" i="16"/>
  <c r="O228" i="16"/>
  <c r="N228" i="16"/>
  <c r="M228" i="16"/>
  <c r="L228" i="16"/>
  <c r="K228" i="16"/>
  <c r="J228" i="16"/>
  <c r="BL227" i="16"/>
  <c r="BK227" i="16"/>
  <c r="BJ227" i="16"/>
  <c r="BI227" i="16"/>
  <c r="BH227" i="16"/>
  <c r="BG227" i="16"/>
  <c r="BF227" i="16"/>
  <c r="BE227" i="16"/>
  <c r="BD227" i="16"/>
  <c r="BC227" i="16"/>
  <c r="BB227" i="16"/>
  <c r="BA227" i="16"/>
  <c r="AZ227" i="16"/>
  <c r="AX227" i="16"/>
  <c r="AW227" i="16"/>
  <c r="AV227" i="16"/>
  <c r="AU227" i="16"/>
  <c r="AT227" i="16"/>
  <c r="AS227" i="16"/>
  <c r="AR227" i="16"/>
  <c r="AQ227" i="16"/>
  <c r="AP227" i="16"/>
  <c r="AO227" i="16"/>
  <c r="AN227" i="16"/>
  <c r="AM227" i="16"/>
  <c r="AL227" i="16"/>
  <c r="AJ227" i="16"/>
  <c r="AI227" i="16"/>
  <c r="AH227" i="16"/>
  <c r="AG227" i="16"/>
  <c r="AF227" i="16"/>
  <c r="AE227" i="16"/>
  <c r="AD227" i="16"/>
  <c r="AC227" i="16"/>
  <c r="AB227" i="16"/>
  <c r="AA227" i="16"/>
  <c r="Z227" i="16"/>
  <c r="Y227" i="16"/>
  <c r="X227" i="16"/>
  <c r="V227" i="16"/>
  <c r="U227" i="16"/>
  <c r="T227" i="16"/>
  <c r="S227" i="16"/>
  <c r="R227" i="16"/>
  <c r="Q227" i="16"/>
  <c r="P227" i="16"/>
  <c r="O227" i="16"/>
  <c r="N227" i="16"/>
  <c r="M227" i="16"/>
  <c r="L227" i="16"/>
  <c r="K227" i="16"/>
  <c r="J227" i="16"/>
  <c r="BM227" i="16" l="1"/>
  <c r="BN227" i="16" s="1"/>
  <c r="BM228" i="16"/>
  <c r="BN228" i="16" s="1"/>
  <c r="BL226" i="16" l="1"/>
  <c r="BK226" i="16"/>
  <c r="BJ226" i="16"/>
  <c r="BI226" i="16"/>
  <c r="BH226" i="16"/>
  <c r="BG226" i="16"/>
  <c r="BF226" i="16"/>
  <c r="BE226" i="16"/>
  <c r="BD226" i="16"/>
  <c r="BC226" i="16"/>
  <c r="BB226" i="16"/>
  <c r="BA226" i="16"/>
  <c r="AZ226" i="16"/>
  <c r="AX226" i="16"/>
  <c r="AW226" i="16"/>
  <c r="AV226" i="16"/>
  <c r="AU226" i="16"/>
  <c r="AT226" i="16"/>
  <c r="AS226" i="16"/>
  <c r="AR226" i="16"/>
  <c r="AQ226" i="16"/>
  <c r="AP226" i="16"/>
  <c r="AO226" i="16"/>
  <c r="AN226" i="16"/>
  <c r="AM226" i="16"/>
  <c r="AL226" i="16"/>
  <c r="AJ226" i="16"/>
  <c r="AI226" i="16"/>
  <c r="AH226" i="16"/>
  <c r="AG226" i="16"/>
  <c r="AF226" i="16"/>
  <c r="AE226" i="16"/>
  <c r="AD226" i="16"/>
  <c r="AC226" i="16"/>
  <c r="AB226" i="16"/>
  <c r="AA226" i="16"/>
  <c r="Z226" i="16"/>
  <c r="Y226" i="16"/>
  <c r="X226" i="16"/>
  <c r="V226" i="16"/>
  <c r="U226" i="16"/>
  <c r="T226" i="16"/>
  <c r="S226" i="16"/>
  <c r="R226" i="16"/>
  <c r="Q226" i="16"/>
  <c r="P226" i="16"/>
  <c r="O226" i="16"/>
  <c r="N226" i="16"/>
  <c r="M226" i="16"/>
  <c r="L226" i="16"/>
  <c r="K226" i="16"/>
  <c r="J226" i="16"/>
  <c r="BL225" i="16"/>
  <c r="BK225" i="16"/>
  <c r="BJ225" i="16"/>
  <c r="BI225" i="16"/>
  <c r="BH225" i="16"/>
  <c r="BG225" i="16"/>
  <c r="BF225" i="16"/>
  <c r="BE225" i="16"/>
  <c r="BD225" i="16"/>
  <c r="BC225" i="16"/>
  <c r="BB225" i="16"/>
  <c r="BA225" i="16"/>
  <c r="AZ225" i="16"/>
  <c r="AX225" i="16"/>
  <c r="AW225" i="16"/>
  <c r="AV225" i="16"/>
  <c r="AU225" i="16"/>
  <c r="AT225" i="16"/>
  <c r="AS225" i="16"/>
  <c r="AR225" i="16"/>
  <c r="AQ225" i="16"/>
  <c r="AP225" i="16"/>
  <c r="AO225" i="16"/>
  <c r="AN225" i="16"/>
  <c r="AM225" i="16"/>
  <c r="AL225" i="16"/>
  <c r="AJ225" i="16"/>
  <c r="AI225" i="16"/>
  <c r="AH225" i="16"/>
  <c r="AG225" i="16"/>
  <c r="AF225" i="16"/>
  <c r="AE225" i="16"/>
  <c r="AD225" i="16"/>
  <c r="AC225" i="16"/>
  <c r="AB225" i="16"/>
  <c r="AA225" i="16"/>
  <c r="Z225" i="16"/>
  <c r="Y225" i="16"/>
  <c r="X225" i="16"/>
  <c r="V225" i="16"/>
  <c r="U225" i="16"/>
  <c r="T225" i="16"/>
  <c r="S225" i="16"/>
  <c r="R225" i="16"/>
  <c r="Q225" i="16"/>
  <c r="P225" i="16"/>
  <c r="O225" i="16"/>
  <c r="N225" i="16"/>
  <c r="M225" i="16"/>
  <c r="L225" i="16"/>
  <c r="K225" i="16"/>
  <c r="J225" i="16"/>
  <c r="BL224" i="16"/>
  <c r="BK224" i="16"/>
  <c r="BJ224" i="16"/>
  <c r="BI224" i="16"/>
  <c r="BH224" i="16"/>
  <c r="BG224" i="16"/>
  <c r="BF224" i="16"/>
  <c r="BE224" i="16"/>
  <c r="BD224" i="16"/>
  <c r="BC224" i="16"/>
  <c r="BB224" i="16"/>
  <c r="BA224" i="16"/>
  <c r="AZ224" i="16"/>
  <c r="AX224" i="16"/>
  <c r="AW224" i="16"/>
  <c r="AV224" i="16"/>
  <c r="AU224" i="16"/>
  <c r="AT224" i="16"/>
  <c r="AS224" i="16"/>
  <c r="AR224" i="16"/>
  <c r="AQ224" i="16"/>
  <c r="AP224" i="16"/>
  <c r="AO224" i="16"/>
  <c r="AN224" i="16"/>
  <c r="AM224" i="16"/>
  <c r="AL224" i="16"/>
  <c r="AJ224" i="16"/>
  <c r="AI224" i="16"/>
  <c r="AH224" i="16"/>
  <c r="AG224" i="16"/>
  <c r="AF224" i="16"/>
  <c r="AE224" i="16"/>
  <c r="AD224" i="16"/>
  <c r="AC224" i="16"/>
  <c r="AB224" i="16"/>
  <c r="AA224" i="16"/>
  <c r="Z224" i="16"/>
  <c r="Y224" i="16"/>
  <c r="X224" i="16"/>
  <c r="V224" i="16"/>
  <c r="U224" i="16"/>
  <c r="T224" i="16"/>
  <c r="S224" i="16"/>
  <c r="R224" i="16"/>
  <c r="Q224" i="16"/>
  <c r="P224" i="16"/>
  <c r="O224" i="16"/>
  <c r="N224" i="16"/>
  <c r="M224" i="16"/>
  <c r="L224" i="16"/>
  <c r="K224" i="16"/>
  <c r="J224" i="16"/>
  <c r="BL223" i="16"/>
  <c r="BK223" i="16"/>
  <c r="BJ223" i="16"/>
  <c r="BI223" i="16"/>
  <c r="BH223" i="16"/>
  <c r="BG223" i="16"/>
  <c r="BF223" i="16"/>
  <c r="BE223" i="16"/>
  <c r="BD223" i="16"/>
  <c r="BC223" i="16"/>
  <c r="BB223" i="16"/>
  <c r="BA223" i="16"/>
  <c r="AZ223" i="16"/>
  <c r="AX223" i="16"/>
  <c r="AW223" i="16"/>
  <c r="AV223" i="16"/>
  <c r="AU223" i="16"/>
  <c r="AT223" i="16"/>
  <c r="AS223" i="16"/>
  <c r="AR223" i="16"/>
  <c r="AQ223" i="16"/>
  <c r="AP223" i="16"/>
  <c r="AO223" i="16"/>
  <c r="AN223" i="16"/>
  <c r="AM223" i="16"/>
  <c r="AL223" i="16"/>
  <c r="AJ223" i="16"/>
  <c r="AI223" i="16"/>
  <c r="AH223" i="16"/>
  <c r="AG223" i="16"/>
  <c r="AF223" i="16"/>
  <c r="AE223" i="16"/>
  <c r="AD223" i="16"/>
  <c r="AC223" i="16"/>
  <c r="AB223" i="16"/>
  <c r="AA223" i="16"/>
  <c r="Z223" i="16"/>
  <c r="Y223" i="16"/>
  <c r="X223" i="16"/>
  <c r="V223" i="16"/>
  <c r="U223" i="16"/>
  <c r="T223" i="16"/>
  <c r="S223" i="16"/>
  <c r="R223" i="16"/>
  <c r="Q223" i="16"/>
  <c r="P223" i="16"/>
  <c r="O223" i="16"/>
  <c r="N223" i="16"/>
  <c r="M223" i="16"/>
  <c r="L223" i="16"/>
  <c r="K223" i="16"/>
  <c r="J223" i="16"/>
  <c r="BL221" i="16"/>
  <c r="BK221" i="16"/>
  <c r="BJ221" i="16"/>
  <c r="BI221" i="16"/>
  <c r="BH221" i="16"/>
  <c r="BG221" i="16"/>
  <c r="BF221" i="16"/>
  <c r="BE221" i="16"/>
  <c r="BD221" i="16"/>
  <c r="BC221" i="16"/>
  <c r="BB221" i="16"/>
  <c r="BA221" i="16"/>
  <c r="AZ221" i="16"/>
  <c r="AX221" i="16"/>
  <c r="AW221" i="16"/>
  <c r="AV221" i="16"/>
  <c r="AU221" i="16"/>
  <c r="AT221" i="16"/>
  <c r="AS221" i="16"/>
  <c r="AR221" i="16"/>
  <c r="AQ221" i="16"/>
  <c r="AP221" i="16"/>
  <c r="AO221" i="16"/>
  <c r="AN221" i="16"/>
  <c r="AM221" i="16"/>
  <c r="AL221" i="16"/>
  <c r="AJ221" i="16"/>
  <c r="AI221" i="16"/>
  <c r="AH221" i="16"/>
  <c r="AG221" i="16"/>
  <c r="AF221" i="16"/>
  <c r="AE221" i="16"/>
  <c r="AD221" i="16"/>
  <c r="AC221" i="16"/>
  <c r="AB221" i="16"/>
  <c r="AA221" i="16"/>
  <c r="Z221" i="16"/>
  <c r="Y221" i="16"/>
  <c r="X221" i="16"/>
  <c r="V221" i="16"/>
  <c r="U221" i="16"/>
  <c r="T221" i="16"/>
  <c r="S221" i="16"/>
  <c r="R221" i="16"/>
  <c r="Q221" i="16"/>
  <c r="P221" i="16"/>
  <c r="O221" i="16"/>
  <c r="N221" i="16"/>
  <c r="M221" i="16"/>
  <c r="L221" i="16"/>
  <c r="K221" i="16"/>
  <c r="J221" i="16"/>
  <c r="BL220" i="16"/>
  <c r="BK220" i="16"/>
  <c r="BJ220" i="16"/>
  <c r="BI220" i="16"/>
  <c r="BH220" i="16"/>
  <c r="BG220" i="16"/>
  <c r="BF220" i="16"/>
  <c r="BE220" i="16"/>
  <c r="BD220" i="16"/>
  <c r="BC220" i="16"/>
  <c r="BB220" i="16"/>
  <c r="BA220" i="16"/>
  <c r="AZ220" i="16"/>
  <c r="AX220" i="16"/>
  <c r="AW220" i="16"/>
  <c r="AV220" i="16"/>
  <c r="AU220" i="16"/>
  <c r="AT220" i="16"/>
  <c r="AS220" i="16"/>
  <c r="AR220" i="16"/>
  <c r="AQ220" i="16"/>
  <c r="AP220" i="16"/>
  <c r="AO220" i="16"/>
  <c r="AN220" i="16"/>
  <c r="AM220" i="16"/>
  <c r="AL220" i="16"/>
  <c r="AJ220" i="16"/>
  <c r="AI220" i="16"/>
  <c r="AH220" i="16"/>
  <c r="AG220" i="16"/>
  <c r="AF220" i="16"/>
  <c r="AE220" i="16"/>
  <c r="AD220" i="16"/>
  <c r="AC220" i="16"/>
  <c r="AB220" i="16"/>
  <c r="AA220" i="16"/>
  <c r="Z220" i="16"/>
  <c r="Y220" i="16"/>
  <c r="X220" i="16"/>
  <c r="V220" i="16"/>
  <c r="U220" i="16"/>
  <c r="T220" i="16"/>
  <c r="S220" i="16"/>
  <c r="R220" i="16"/>
  <c r="Q220" i="16"/>
  <c r="P220" i="16"/>
  <c r="O220" i="16"/>
  <c r="N220" i="16"/>
  <c r="M220" i="16"/>
  <c r="L220" i="16"/>
  <c r="K220" i="16"/>
  <c r="J220" i="16"/>
  <c r="BL219" i="16"/>
  <c r="BK219" i="16"/>
  <c r="BJ219" i="16"/>
  <c r="BI219" i="16"/>
  <c r="BH219" i="16"/>
  <c r="BG219" i="16"/>
  <c r="BF219" i="16"/>
  <c r="BE219" i="16"/>
  <c r="BD219" i="16"/>
  <c r="BC219" i="16"/>
  <c r="BB219" i="16"/>
  <c r="BA219" i="16"/>
  <c r="AZ219" i="16"/>
  <c r="AX219" i="16"/>
  <c r="AW219" i="16"/>
  <c r="AV219" i="16"/>
  <c r="AU219" i="16"/>
  <c r="AT219" i="16"/>
  <c r="AS219" i="16"/>
  <c r="AR219" i="16"/>
  <c r="AQ219" i="16"/>
  <c r="AP219" i="16"/>
  <c r="AO219" i="16"/>
  <c r="AN219" i="16"/>
  <c r="AM219" i="16"/>
  <c r="AL219" i="16"/>
  <c r="AJ219" i="16"/>
  <c r="AI219" i="16"/>
  <c r="AH219" i="16"/>
  <c r="AG219" i="16"/>
  <c r="AF219" i="16"/>
  <c r="AE219" i="16"/>
  <c r="AD219" i="16"/>
  <c r="AC219" i="16"/>
  <c r="AB219" i="16"/>
  <c r="AA219" i="16"/>
  <c r="Z219" i="16"/>
  <c r="Y219" i="16"/>
  <c r="X219" i="16"/>
  <c r="V219" i="16"/>
  <c r="U219" i="16"/>
  <c r="T219" i="16"/>
  <c r="S219" i="16"/>
  <c r="R219" i="16"/>
  <c r="Q219" i="16"/>
  <c r="P219" i="16"/>
  <c r="O219" i="16"/>
  <c r="N219" i="16"/>
  <c r="M219" i="16"/>
  <c r="L219" i="16"/>
  <c r="K219" i="16"/>
  <c r="J219" i="16"/>
  <c r="BL218" i="16"/>
  <c r="BK218" i="16"/>
  <c r="BJ218" i="16"/>
  <c r="BI218" i="16"/>
  <c r="BH218" i="16"/>
  <c r="BG218" i="16"/>
  <c r="BF218" i="16"/>
  <c r="BE218" i="16"/>
  <c r="BD218" i="16"/>
  <c r="BC218" i="16"/>
  <c r="BB218" i="16"/>
  <c r="BA218" i="16"/>
  <c r="AZ218" i="16"/>
  <c r="AX218" i="16"/>
  <c r="AW218" i="16"/>
  <c r="AV218" i="16"/>
  <c r="AU218" i="16"/>
  <c r="AT218" i="16"/>
  <c r="AS218" i="16"/>
  <c r="AR218" i="16"/>
  <c r="AQ218" i="16"/>
  <c r="AP218" i="16"/>
  <c r="AO218" i="16"/>
  <c r="AN218" i="16"/>
  <c r="AM218" i="16"/>
  <c r="AL218" i="16"/>
  <c r="AJ218" i="16"/>
  <c r="AI218" i="16"/>
  <c r="AH218" i="16"/>
  <c r="AG218" i="16"/>
  <c r="AF218" i="16"/>
  <c r="AE218" i="16"/>
  <c r="AD218" i="16"/>
  <c r="AC218" i="16"/>
  <c r="AB218" i="16"/>
  <c r="AA218" i="16"/>
  <c r="Z218" i="16"/>
  <c r="Y218" i="16"/>
  <c r="X218" i="16"/>
  <c r="V218" i="16"/>
  <c r="U218" i="16"/>
  <c r="T218" i="16"/>
  <c r="S218" i="16"/>
  <c r="R218" i="16"/>
  <c r="Q218" i="16"/>
  <c r="P218" i="16"/>
  <c r="O218" i="16"/>
  <c r="N218" i="16"/>
  <c r="M218" i="16"/>
  <c r="L218" i="16"/>
  <c r="K218" i="16"/>
  <c r="J218" i="16"/>
  <c r="BL217" i="16"/>
  <c r="BK217" i="16"/>
  <c r="BJ217" i="16"/>
  <c r="BI217" i="16"/>
  <c r="BH217" i="16"/>
  <c r="BG217" i="16"/>
  <c r="BF217" i="16"/>
  <c r="BE217" i="16"/>
  <c r="BD217" i="16"/>
  <c r="BC217" i="16"/>
  <c r="BB217" i="16"/>
  <c r="BA217" i="16"/>
  <c r="AZ217" i="16"/>
  <c r="AX217" i="16"/>
  <c r="AW217" i="16"/>
  <c r="AV217" i="16"/>
  <c r="AU217" i="16"/>
  <c r="AT217" i="16"/>
  <c r="AS217" i="16"/>
  <c r="AR217" i="16"/>
  <c r="AQ217" i="16"/>
  <c r="AP217" i="16"/>
  <c r="AO217" i="16"/>
  <c r="AN217" i="16"/>
  <c r="AM217" i="16"/>
  <c r="AL217" i="16"/>
  <c r="AJ217" i="16"/>
  <c r="AI217" i="16"/>
  <c r="AH217" i="16"/>
  <c r="AG217" i="16"/>
  <c r="AF217" i="16"/>
  <c r="AE217" i="16"/>
  <c r="AD217" i="16"/>
  <c r="AC217" i="16"/>
  <c r="AB217" i="16"/>
  <c r="AA217" i="16"/>
  <c r="Z217" i="16"/>
  <c r="Y217" i="16"/>
  <c r="X217" i="16"/>
  <c r="V217" i="16"/>
  <c r="U217" i="16"/>
  <c r="T217" i="16"/>
  <c r="S217" i="16"/>
  <c r="R217" i="16"/>
  <c r="Q217" i="16"/>
  <c r="P217" i="16"/>
  <c r="O217" i="16"/>
  <c r="N217" i="16"/>
  <c r="M217" i="16"/>
  <c r="L217" i="16"/>
  <c r="K217" i="16"/>
  <c r="J217" i="16"/>
  <c r="BL216" i="16"/>
  <c r="BK216" i="16"/>
  <c r="BJ216" i="16"/>
  <c r="BI216" i="16"/>
  <c r="BH216" i="16"/>
  <c r="BG216" i="16"/>
  <c r="BF216" i="16"/>
  <c r="BE216" i="16"/>
  <c r="BD216" i="16"/>
  <c r="BC216" i="16"/>
  <c r="BB216" i="16"/>
  <c r="BA216" i="16"/>
  <c r="AZ216" i="16"/>
  <c r="AX216" i="16"/>
  <c r="AW216" i="16"/>
  <c r="AV216" i="16"/>
  <c r="AU216" i="16"/>
  <c r="AT216" i="16"/>
  <c r="AS216" i="16"/>
  <c r="AR216" i="16"/>
  <c r="AQ216" i="16"/>
  <c r="AP216" i="16"/>
  <c r="AO216" i="16"/>
  <c r="AN216" i="16"/>
  <c r="AM216" i="16"/>
  <c r="AL216" i="16"/>
  <c r="AJ216" i="16"/>
  <c r="AI216" i="16"/>
  <c r="AH216" i="16"/>
  <c r="AG216" i="16"/>
  <c r="AF216" i="16"/>
  <c r="AE216" i="16"/>
  <c r="AD216" i="16"/>
  <c r="AC216" i="16"/>
  <c r="AB216" i="16"/>
  <c r="AA216" i="16"/>
  <c r="Z216" i="16"/>
  <c r="Y216" i="16"/>
  <c r="X216" i="16"/>
  <c r="V216" i="16"/>
  <c r="U216" i="16"/>
  <c r="T216" i="16"/>
  <c r="S216" i="16"/>
  <c r="R216" i="16"/>
  <c r="Q216" i="16"/>
  <c r="P216" i="16"/>
  <c r="O216" i="16"/>
  <c r="N216" i="16"/>
  <c r="M216" i="16"/>
  <c r="L216" i="16"/>
  <c r="K216" i="16"/>
  <c r="J216" i="16"/>
  <c r="BL215" i="16"/>
  <c r="BK215" i="16"/>
  <c r="BJ215" i="16"/>
  <c r="BI215" i="16"/>
  <c r="BH215" i="16"/>
  <c r="BG215" i="16"/>
  <c r="BF215" i="16"/>
  <c r="BE215" i="16"/>
  <c r="BD215" i="16"/>
  <c r="BC215" i="16"/>
  <c r="BB215" i="16"/>
  <c r="BA215" i="16"/>
  <c r="AZ215" i="16"/>
  <c r="AX215" i="16"/>
  <c r="AW215" i="16"/>
  <c r="AV215" i="16"/>
  <c r="AU215" i="16"/>
  <c r="AT215" i="16"/>
  <c r="AS215" i="16"/>
  <c r="AR215" i="16"/>
  <c r="AQ215" i="16"/>
  <c r="AP215" i="16"/>
  <c r="AO215" i="16"/>
  <c r="AN215" i="16"/>
  <c r="AM215" i="16"/>
  <c r="AL215" i="16"/>
  <c r="AJ215" i="16"/>
  <c r="AI215" i="16"/>
  <c r="AH215" i="16"/>
  <c r="AG215" i="16"/>
  <c r="AF215" i="16"/>
  <c r="AE215" i="16"/>
  <c r="AD215" i="16"/>
  <c r="AC215" i="16"/>
  <c r="AB215" i="16"/>
  <c r="AA215" i="16"/>
  <c r="Z215" i="16"/>
  <c r="Y215" i="16"/>
  <c r="X215" i="16"/>
  <c r="V215" i="16"/>
  <c r="U215" i="16"/>
  <c r="T215" i="16"/>
  <c r="S215" i="16"/>
  <c r="R215" i="16"/>
  <c r="Q215" i="16"/>
  <c r="P215" i="16"/>
  <c r="O215" i="16"/>
  <c r="N215" i="16"/>
  <c r="M215" i="16"/>
  <c r="L215" i="16"/>
  <c r="K215" i="16"/>
  <c r="J215" i="16"/>
  <c r="BL214" i="16"/>
  <c r="BK214" i="16"/>
  <c r="BJ214" i="16"/>
  <c r="BI214" i="16"/>
  <c r="BH214" i="16"/>
  <c r="BG214" i="16"/>
  <c r="BF214" i="16"/>
  <c r="BE214" i="16"/>
  <c r="BD214" i="16"/>
  <c r="BC214" i="16"/>
  <c r="BB214" i="16"/>
  <c r="BA214" i="16"/>
  <c r="AZ214" i="16"/>
  <c r="AX214" i="16"/>
  <c r="AW214" i="16"/>
  <c r="AV214" i="16"/>
  <c r="AU214" i="16"/>
  <c r="AT214" i="16"/>
  <c r="AS214" i="16"/>
  <c r="AR214" i="16"/>
  <c r="AQ214" i="16"/>
  <c r="AP214" i="16"/>
  <c r="AO214" i="16"/>
  <c r="AN214" i="16"/>
  <c r="AM214" i="16"/>
  <c r="AL214" i="16"/>
  <c r="AJ214" i="16"/>
  <c r="AI214" i="16"/>
  <c r="AH214" i="16"/>
  <c r="AG214" i="16"/>
  <c r="AF214" i="16"/>
  <c r="AE214" i="16"/>
  <c r="AD214" i="16"/>
  <c r="AC214" i="16"/>
  <c r="AB214" i="16"/>
  <c r="AA214" i="16"/>
  <c r="Z214" i="16"/>
  <c r="Y214" i="16"/>
  <c r="X214" i="16"/>
  <c r="V214" i="16"/>
  <c r="U214" i="16"/>
  <c r="T214" i="16"/>
  <c r="S214" i="16"/>
  <c r="R214" i="16"/>
  <c r="Q214" i="16"/>
  <c r="P214" i="16"/>
  <c r="O214" i="16"/>
  <c r="N214" i="16"/>
  <c r="M214" i="16"/>
  <c r="L214" i="16"/>
  <c r="K214" i="16"/>
  <c r="J214" i="16"/>
  <c r="BL213" i="16"/>
  <c r="BK213" i="16"/>
  <c r="BJ213" i="16"/>
  <c r="BI213" i="16"/>
  <c r="BH213" i="16"/>
  <c r="BG213" i="16"/>
  <c r="BF213" i="16"/>
  <c r="BE213" i="16"/>
  <c r="BD213" i="16"/>
  <c r="BC213" i="16"/>
  <c r="BB213" i="16"/>
  <c r="BA213" i="16"/>
  <c r="AZ213" i="16"/>
  <c r="AX213" i="16"/>
  <c r="AW213" i="16"/>
  <c r="AV213" i="16"/>
  <c r="AU213" i="16"/>
  <c r="AT213" i="16"/>
  <c r="AS213" i="16"/>
  <c r="AR213" i="16"/>
  <c r="AQ213" i="16"/>
  <c r="AP213" i="16"/>
  <c r="AO213" i="16"/>
  <c r="AN213" i="16"/>
  <c r="AM213" i="16"/>
  <c r="AL213" i="16"/>
  <c r="AJ213" i="16"/>
  <c r="AI213" i="16"/>
  <c r="AH213" i="16"/>
  <c r="AG213" i="16"/>
  <c r="AF213" i="16"/>
  <c r="AE213" i="16"/>
  <c r="AD213" i="16"/>
  <c r="AC213" i="16"/>
  <c r="AB213" i="16"/>
  <c r="AA213" i="16"/>
  <c r="Z213" i="16"/>
  <c r="Y213" i="16"/>
  <c r="X213" i="16"/>
  <c r="V213" i="16"/>
  <c r="U213" i="16"/>
  <c r="T213" i="16"/>
  <c r="S213" i="16"/>
  <c r="R213" i="16"/>
  <c r="Q213" i="16"/>
  <c r="P213" i="16"/>
  <c r="O213" i="16"/>
  <c r="N213" i="16"/>
  <c r="M213" i="16"/>
  <c r="L213" i="16"/>
  <c r="K213" i="16"/>
  <c r="J213" i="16"/>
  <c r="BL212" i="16"/>
  <c r="BK212" i="16"/>
  <c r="BJ212" i="16"/>
  <c r="BI212" i="16"/>
  <c r="BH212" i="16"/>
  <c r="BG212" i="16"/>
  <c r="BF212" i="16"/>
  <c r="BE212" i="16"/>
  <c r="BD212" i="16"/>
  <c r="BC212" i="16"/>
  <c r="BB212" i="16"/>
  <c r="BA212" i="16"/>
  <c r="AZ212" i="16"/>
  <c r="AX212" i="16"/>
  <c r="AW212" i="16"/>
  <c r="AV212" i="16"/>
  <c r="AU212" i="16"/>
  <c r="AT212" i="16"/>
  <c r="AS212" i="16"/>
  <c r="AR212" i="16"/>
  <c r="AQ212" i="16"/>
  <c r="AP212" i="16"/>
  <c r="AO212" i="16"/>
  <c r="AN212" i="16"/>
  <c r="AM212" i="16"/>
  <c r="AL212" i="16"/>
  <c r="AJ212" i="16"/>
  <c r="AI212" i="16"/>
  <c r="AH212" i="16"/>
  <c r="AG212" i="16"/>
  <c r="AF212" i="16"/>
  <c r="AE212" i="16"/>
  <c r="AD212" i="16"/>
  <c r="AC212" i="16"/>
  <c r="AB212" i="16"/>
  <c r="AA212" i="16"/>
  <c r="Z212" i="16"/>
  <c r="Y212" i="16"/>
  <c r="X212" i="16"/>
  <c r="V212" i="16"/>
  <c r="U212" i="16"/>
  <c r="T212" i="16"/>
  <c r="S212" i="16"/>
  <c r="R212" i="16"/>
  <c r="Q212" i="16"/>
  <c r="P212" i="16"/>
  <c r="O212" i="16"/>
  <c r="N212" i="16"/>
  <c r="M212" i="16"/>
  <c r="L212" i="16"/>
  <c r="K212" i="16"/>
  <c r="J212" i="16"/>
  <c r="BL211" i="16"/>
  <c r="BK211" i="16"/>
  <c r="BJ211" i="16"/>
  <c r="BI211" i="16"/>
  <c r="BH211" i="16"/>
  <c r="BG211" i="16"/>
  <c r="BF211" i="16"/>
  <c r="BE211" i="16"/>
  <c r="BD211" i="16"/>
  <c r="BC211" i="16"/>
  <c r="BB211" i="16"/>
  <c r="BA211" i="16"/>
  <c r="AZ211" i="16"/>
  <c r="AX211" i="16"/>
  <c r="AW211" i="16"/>
  <c r="AV211" i="16"/>
  <c r="AU211" i="16"/>
  <c r="AT211" i="16"/>
  <c r="AS211" i="16"/>
  <c r="AR211" i="16"/>
  <c r="AQ211" i="16"/>
  <c r="AP211" i="16"/>
  <c r="AO211" i="16"/>
  <c r="AN211" i="16"/>
  <c r="AM211" i="16"/>
  <c r="AL211" i="16"/>
  <c r="AJ211" i="16"/>
  <c r="AI211" i="16"/>
  <c r="AH211" i="16"/>
  <c r="AG211" i="16"/>
  <c r="AF211" i="16"/>
  <c r="AE211" i="16"/>
  <c r="AD211" i="16"/>
  <c r="AC211" i="16"/>
  <c r="AB211" i="16"/>
  <c r="AA211" i="16"/>
  <c r="Z211" i="16"/>
  <c r="Y211" i="16"/>
  <c r="X211" i="16"/>
  <c r="V211" i="16"/>
  <c r="U211" i="16"/>
  <c r="T211" i="16"/>
  <c r="S211" i="16"/>
  <c r="R211" i="16"/>
  <c r="Q211" i="16"/>
  <c r="P211" i="16"/>
  <c r="O211" i="16"/>
  <c r="N211" i="16"/>
  <c r="M211" i="16"/>
  <c r="L211" i="16"/>
  <c r="K211" i="16"/>
  <c r="J211" i="16"/>
  <c r="BL210" i="16"/>
  <c r="BK210" i="16"/>
  <c r="BJ210" i="16"/>
  <c r="BI210" i="16"/>
  <c r="BH210" i="16"/>
  <c r="BG210" i="16"/>
  <c r="BF210" i="16"/>
  <c r="BE210" i="16"/>
  <c r="BD210" i="16"/>
  <c r="BC210" i="16"/>
  <c r="BB210" i="16"/>
  <c r="BA210" i="16"/>
  <c r="AZ210" i="16"/>
  <c r="AX210" i="16"/>
  <c r="AW210" i="16"/>
  <c r="AV210" i="16"/>
  <c r="AU210" i="16"/>
  <c r="AT210" i="16"/>
  <c r="AS210" i="16"/>
  <c r="AR210" i="16"/>
  <c r="AQ210" i="16"/>
  <c r="AP210" i="16"/>
  <c r="AO210" i="16"/>
  <c r="AN210" i="16"/>
  <c r="AM210" i="16"/>
  <c r="AL210" i="16"/>
  <c r="AJ210" i="16"/>
  <c r="AI210" i="16"/>
  <c r="AH210" i="16"/>
  <c r="AG210" i="16"/>
  <c r="AF210" i="16"/>
  <c r="AE210" i="16"/>
  <c r="AD210" i="16"/>
  <c r="AC210" i="16"/>
  <c r="AB210" i="16"/>
  <c r="AA210" i="16"/>
  <c r="Z210" i="16"/>
  <c r="Y210" i="16"/>
  <c r="X210" i="16"/>
  <c r="V210" i="16"/>
  <c r="U210" i="16"/>
  <c r="T210" i="16"/>
  <c r="S210" i="16"/>
  <c r="R210" i="16"/>
  <c r="Q210" i="16"/>
  <c r="P210" i="16"/>
  <c r="O210" i="16"/>
  <c r="N210" i="16"/>
  <c r="M210" i="16"/>
  <c r="L210" i="16"/>
  <c r="K210" i="16"/>
  <c r="J210" i="16"/>
  <c r="BL209" i="16"/>
  <c r="BK209" i="16"/>
  <c r="BJ209" i="16"/>
  <c r="BI209" i="16"/>
  <c r="BH209" i="16"/>
  <c r="BG209" i="16"/>
  <c r="BF209" i="16"/>
  <c r="BE209" i="16"/>
  <c r="BD209" i="16"/>
  <c r="BC209" i="16"/>
  <c r="BB209" i="16"/>
  <c r="BA209" i="16"/>
  <c r="AZ209" i="16"/>
  <c r="AX209" i="16"/>
  <c r="AW209" i="16"/>
  <c r="AV209" i="16"/>
  <c r="AU209" i="16"/>
  <c r="AT209" i="16"/>
  <c r="AS209" i="16"/>
  <c r="AR209" i="16"/>
  <c r="AQ209" i="16"/>
  <c r="AP209" i="16"/>
  <c r="AO209" i="16"/>
  <c r="AN209" i="16"/>
  <c r="AM209" i="16"/>
  <c r="AL209" i="16"/>
  <c r="AJ209" i="16"/>
  <c r="AI209" i="16"/>
  <c r="AH209" i="16"/>
  <c r="AG209" i="16"/>
  <c r="AF209" i="16"/>
  <c r="AE209" i="16"/>
  <c r="AD209" i="16"/>
  <c r="AC209" i="16"/>
  <c r="AB209" i="16"/>
  <c r="AA209" i="16"/>
  <c r="Z209" i="16"/>
  <c r="Y209" i="16"/>
  <c r="X209" i="16"/>
  <c r="V209" i="16"/>
  <c r="U209" i="16"/>
  <c r="T209" i="16"/>
  <c r="S209" i="16"/>
  <c r="R209" i="16"/>
  <c r="Q209" i="16"/>
  <c r="P209" i="16"/>
  <c r="O209" i="16"/>
  <c r="N209" i="16"/>
  <c r="M209" i="16"/>
  <c r="L209" i="16"/>
  <c r="K209" i="16"/>
  <c r="J209" i="16"/>
  <c r="BL208" i="16"/>
  <c r="BK208" i="16"/>
  <c r="BJ208" i="16"/>
  <c r="BI208" i="16"/>
  <c r="BH208" i="16"/>
  <c r="BG208" i="16"/>
  <c r="BF208" i="16"/>
  <c r="BE208" i="16"/>
  <c r="BD208" i="16"/>
  <c r="BC208" i="16"/>
  <c r="BB208" i="16"/>
  <c r="BA208" i="16"/>
  <c r="AZ208" i="16"/>
  <c r="AX208" i="16"/>
  <c r="AW208" i="16"/>
  <c r="AV208" i="16"/>
  <c r="AU208" i="16"/>
  <c r="AT208" i="16"/>
  <c r="AS208" i="16"/>
  <c r="AR208" i="16"/>
  <c r="AQ208" i="16"/>
  <c r="AP208" i="16"/>
  <c r="AO208" i="16"/>
  <c r="AN208" i="16"/>
  <c r="AM208" i="16"/>
  <c r="AL208" i="16"/>
  <c r="AJ208" i="16"/>
  <c r="AI208" i="16"/>
  <c r="AH208" i="16"/>
  <c r="AG208" i="16"/>
  <c r="AF208" i="16"/>
  <c r="AE208" i="16"/>
  <c r="AD208" i="16"/>
  <c r="AC208" i="16"/>
  <c r="AB208" i="16"/>
  <c r="AA208" i="16"/>
  <c r="Z208" i="16"/>
  <c r="Y208" i="16"/>
  <c r="X208" i="16"/>
  <c r="V208" i="16"/>
  <c r="U208" i="16"/>
  <c r="T208" i="16"/>
  <c r="S208" i="16"/>
  <c r="R208" i="16"/>
  <c r="Q208" i="16"/>
  <c r="P208" i="16"/>
  <c r="O208" i="16"/>
  <c r="N208" i="16"/>
  <c r="M208" i="16"/>
  <c r="L208" i="16"/>
  <c r="K208" i="16"/>
  <c r="J208" i="16"/>
  <c r="BL207" i="16"/>
  <c r="BK207" i="16"/>
  <c r="BJ207" i="16"/>
  <c r="BI207" i="16"/>
  <c r="BH207" i="16"/>
  <c r="BG207" i="16"/>
  <c r="BF207" i="16"/>
  <c r="BE207" i="16"/>
  <c r="BD207" i="16"/>
  <c r="BC207" i="16"/>
  <c r="BB207" i="16"/>
  <c r="BA207" i="16"/>
  <c r="AZ207" i="16"/>
  <c r="AX207" i="16"/>
  <c r="AW207" i="16"/>
  <c r="AV207" i="16"/>
  <c r="AU207" i="16"/>
  <c r="AT207" i="16"/>
  <c r="AS207" i="16"/>
  <c r="AR207" i="16"/>
  <c r="AQ207" i="16"/>
  <c r="AP207" i="16"/>
  <c r="AO207" i="16"/>
  <c r="AN207" i="16"/>
  <c r="AM207" i="16"/>
  <c r="AL207" i="16"/>
  <c r="AJ207" i="16"/>
  <c r="AI207" i="16"/>
  <c r="AH207" i="16"/>
  <c r="AG207" i="16"/>
  <c r="AF207" i="16"/>
  <c r="AE207" i="16"/>
  <c r="AD207" i="16"/>
  <c r="AC207" i="16"/>
  <c r="AB207" i="16"/>
  <c r="AA207" i="16"/>
  <c r="Z207" i="16"/>
  <c r="Y207" i="16"/>
  <c r="X207" i="16"/>
  <c r="V207" i="16"/>
  <c r="U207" i="16"/>
  <c r="T207" i="16"/>
  <c r="S207" i="16"/>
  <c r="R207" i="16"/>
  <c r="Q207" i="16"/>
  <c r="P207" i="16"/>
  <c r="O207" i="16"/>
  <c r="N207" i="16"/>
  <c r="M207" i="16"/>
  <c r="L207" i="16"/>
  <c r="K207" i="16"/>
  <c r="J207" i="16"/>
  <c r="BL206" i="16"/>
  <c r="BK206" i="16"/>
  <c r="BJ206" i="16"/>
  <c r="BI206" i="16"/>
  <c r="BH206" i="16"/>
  <c r="BG206" i="16"/>
  <c r="BF206" i="16"/>
  <c r="BE206" i="16"/>
  <c r="BD206" i="16"/>
  <c r="BC206" i="16"/>
  <c r="BB206" i="16"/>
  <c r="BA206" i="16"/>
  <c r="AZ206" i="16"/>
  <c r="AX206" i="16"/>
  <c r="AW206" i="16"/>
  <c r="AV206" i="16"/>
  <c r="AU206" i="16"/>
  <c r="AT206" i="16"/>
  <c r="AS206" i="16"/>
  <c r="AR206" i="16"/>
  <c r="AQ206" i="16"/>
  <c r="AP206" i="16"/>
  <c r="AO206" i="16"/>
  <c r="AN206" i="16"/>
  <c r="AM206" i="16"/>
  <c r="AL206" i="16"/>
  <c r="AJ206" i="16"/>
  <c r="AI206" i="16"/>
  <c r="AH206" i="16"/>
  <c r="AG206" i="16"/>
  <c r="AF206" i="16"/>
  <c r="AE206" i="16"/>
  <c r="AD206" i="16"/>
  <c r="AC206" i="16"/>
  <c r="AB206" i="16"/>
  <c r="AA206" i="16"/>
  <c r="Z206" i="16"/>
  <c r="Y206" i="16"/>
  <c r="X206" i="16"/>
  <c r="V206" i="16"/>
  <c r="U206" i="16"/>
  <c r="T206" i="16"/>
  <c r="S206" i="16"/>
  <c r="R206" i="16"/>
  <c r="Q206" i="16"/>
  <c r="P206" i="16"/>
  <c r="O206" i="16"/>
  <c r="N206" i="16"/>
  <c r="M206" i="16"/>
  <c r="L206" i="16"/>
  <c r="K206" i="16"/>
  <c r="J206" i="16"/>
  <c r="BL205" i="16"/>
  <c r="BK205" i="16"/>
  <c r="BJ205" i="16"/>
  <c r="BI205" i="16"/>
  <c r="BH205" i="16"/>
  <c r="BG205" i="16"/>
  <c r="BF205" i="16"/>
  <c r="BE205" i="16"/>
  <c r="BD205" i="16"/>
  <c r="BC205" i="16"/>
  <c r="BB205" i="16"/>
  <c r="BA205" i="16"/>
  <c r="AZ205" i="16"/>
  <c r="AX205" i="16"/>
  <c r="AW205" i="16"/>
  <c r="AV205" i="16"/>
  <c r="AU205" i="16"/>
  <c r="AT205" i="16"/>
  <c r="AS205" i="16"/>
  <c r="AR205" i="16"/>
  <c r="AQ205" i="16"/>
  <c r="AP205" i="16"/>
  <c r="AO205" i="16"/>
  <c r="AN205" i="16"/>
  <c r="AM205" i="16"/>
  <c r="AL205" i="16"/>
  <c r="AJ205" i="16"/>
  <c r="AI205" i="16"/>
  <c r="AH205" i="16"/>
  <c r="AG205" i="16"/>
  <c r="AF205" i="16"/>
  <c r="AE205" i="16"/>
  <c r="AD205" i="16"/>
  <c r="AC205" i="16"/>
  <c r="AB205" i="16"/>
  <c r="AA205" i="16"/>
  <c r="Z205" i="16"/>
  <c r="Y205" i="16"/>
  <c r="X205" i="16"/>
  <c r="V205" i="16"/>
  <c r="U205" i="16"/>
  <c r="T205" i="16"/>
  <c r="S205" i="16"/>
  <c r="R205" i="16"/>
  <c r="Q205" i="16"/>
  <c r="P205" i="16"/>
  <c r="O205" i="16"/>
  <c r="N205" i="16"/>
  <c r="M205" i="16"/>
  <c r="L205" i="16"/>
  <c r="K205" i="16"/>
  <c r="J205" i="16"/>
  <c r="BL204" i="16"/>
  <c r="BK204" i="16"/>
  <c r="BJ204" i="16"/>
  <c r="BI204" i="16"/>
  <c r="BH204" i="16"/>
  <c r="BG204" i="16"/>
  <c r="BF204" i="16"/>
  <c r="BE204" i="16"/>
  <c r="BD204" i="16"/>
  <c r="BC204" i="16"/>
  <c r="BB204" i="16"/>
  <c r="BA204" i="16"/>
  <c r="AZ204" i="16"/>
  <c r="AX204" i="16"/>
  <c r="AW204" i="16"/>
  <c r="AV204" i="16"/>
  <c r="AU204" i="16"/>
  <c r="AT204" i="16"/>
  <c r="AS204" i="16"/>
  <c r="AR204" i="16"/>
  <c r="AQ204" i="16"/>
  <c r="AP204" i="16"/>
  <c r="AO204" i="16"/>
  <c r="AN204" i="16"/>
  <c r="AM204" i="16"/>
  <c r="AL204" i="16"/>
  <c r="AJ204" i="16"/>
  <c r="AI204" i="16"/>
  <c r="AH204" i="16"/>
  <c r="AG204" i="16"/>
  <c r="AF204" i="16"/>
  <c r="AE204" i="16"/>
  <c r="AD204" i="16"/>
  <c r="AC204" i="16"/>
  <c r="AB204" i="16"/>
  <c r="AA204" i="16"/>
  <c r="Z204" i="16"/>
  <c r="Y204" i="16"/>
  <c r="X204" i="16"/>
  <c r="V204" i="16"/>
  <c r="U204" i="16"/>
  <c r="T204" i="16"/>
  <c r="S204" i="16"/>
  <c r="R204" i="16"/>
  <c r="Q204" i="16"/>
  <c r="P204" i="16"/>
  <c r="O204" i="16"/>
  <c r="N204" i="16"/>
  <c r="M204" i="16"/>
  <c r="L204" i="16"/>
  <c r="K204" i="16"/>
  <c r="J204" i="16"/>
  <c r="BL203" i="16"/>
  <c r="BK203" i="16"/>
  <c r="BJ203" i="16"/>
  <c r="BI203" i="16"/>
  <c r="BH203" i="16"/>
  <c r="BG203" i="16"/>
  <c r="BF203" i="16"/>
  <c r="BE203" i="16"/>
  <c r="BD203" i="16"/>
  <c r="BC203" i="16"/>
  <c r="BB203" i="16"/>
  <c r="BA203" i="16"/>
  <c r="AZ203" i="16"/>
  <c r="AX203" i="16"/>
  <c r="AW203" i="16"/>
  <c r="AV203" i="16"/>
  <c r="AU203" i="16"/>
  <c r="AT203" i="16"/>
  <c r="AS203" i="16"/>
  <c r="AR203" i="16"/>
  <c r="AQ203" i="16"/>
  <c r="AP203" i="16"/>
  <c r="AO203" i="16"/>
  <c r="AN203" i="16"/>
  <c r="AM203" i="16"/>
  <c r="AL203" i="16"/>
  <c r="AJ203" i="16"/>
  <c r="AI203" i="16"/>
  <c r="AH203" i="16"/>
  <c r="AG203" i="16"/>
  <c r="AF203" i="16"/>
  <c r="AE203" i="16"/>
  <c r="AD203" i="16"/>
  <c r="AC203" i="16"/>
  <c r="AB203" i="16"/>
  <c r="AA203" i="16"/>
  <c r="Z203" i="16"/>
  <c r="Y203" i="16"/>
  <c r="X203" i="16"/>
  <c r="V203" i="16"/>
  <c r="U203" i="16"/>
  <c r="T203" i="16"/>
  <c r="S203" i="16"/>
  <c r="R203" i="16"/>
  <c r="Q203" i="16"/>
  <c r="P203" i="16"/>
  <c r="O203" i="16"/>
  <c r="N203" i="16"/>
  <c r="M203" i="16"/>
  <c r="L203" i="16"/>
  <c r="K203" i="16"/>
  <c r="J203" i="16"/>
  <c r="BL202" i="16"/>
  <c r="BK202" i="16"/>
  <c r="BJ202" i="16"/>
  <c r="BI202" i="16"/>
  <c r="BH202" i="16"/>
  <c r="BG202" i="16"/>
  <c r="BF202" i="16"/>
  <c r="BE202" i="16"/>
  <c r="BD202" i="16"/>
  <c r="BC202" i="16"/>
  <c r="BB202" i="16"/>
  <c r="BA202" i="16"/>
  <c r="AZ202" i="16"/>
  <c r="AX202" i="16"/>
  <c r="AW202" i="16"/>
  <c r="AV202" i="16"/>
  <c r="AU202" i="16"/>
  <c r="AT202" i="16"/>
  <c r="AS202" i="16"/>
  <c r="AR202" i="16"/>
  <c r="AQ202" i="16"/>
  <c r="AP202" i="16"/>
  <c r="AO202" i="16"/>
  <c r="AN202" i="16"/>
  <c r="AM202" i="16"/>
  <c r="AL202" i="16"/>
  <c r="AJ202" i="16"/>
  <c r="AI202" i="16"/>
  <c r="AH202" i="16"/>
  <c r="AG202" i="16"/>
  <c r="AF202" i="16"/>
  <c r="AE202" i="16"/>
  <c r="AD202" i="16"/>
  <c r="AC202" i="16"/>
  <c r="AB202" i="16"/>
  <c r="AA202" i="16"/>
  <c r="Z202" i="16"/>
  <c r="Y202" i="16"/>
  <c r="X202" i="16"/>
  <c r="V202" i="16"/>
  <c r="U202" i="16"/>
  <c r="T202" i="16"/>
  <c r="S202" i="16"/>
  <c r="R202" i="16"/>
  <c r="Q202" i="16"/>
  <c r="P202" i="16"/>
  <c r="O202" i="16"/>
  <c r="N202" i="16"/>
  <c r="M202" i="16"/>
  <c r="L202" i="16"/>
  <c r="K202" i="16"/>
  <c r="J202" i="16"/>
  <c r="BM201" i="16"/>
  <c r="BL200" i="16"/>
  <c r="BK200" i="16"/>
  <c r="BJ200" i="16"/>
  <c r="BI200" i="16"/>
  <c r="BH200" i="16"/>
  <c r="BG200" i="16"/>
  <c r="BF200" i="16"/>
  <c r="BE200" i="16"/>
  <c r="BD200" i="16"/>
  <c r="BC200" i="16"/>
  <c r="BB200" i="16"/>
  <c r="BA200" i="16"/>
  <c r="AZ200" i="16"/>
  <c r="AX200" i="16"/>
  <c r="AW200" i="16"/>
  <c r="AV200" i="16"/>
  <c r="AU200" i="16"/>
  <c r="AT200" i="16"/>
  <c r="AS200" i="16"/>
  <c r="AR200" i="16"/>
  <c r="AQ200" i="16"/>
  <c r="AP200" i="16"/>
  <c r="AO200" i="16"/>
  <c r="AN200" i="16"/>
  <c r="AM200" i="16"/>
  <c r="AL200" i="16"/>
  <c r="AJ200" i="16"/>
  <c r="AI200" i="16"/>
  <c r="AH200" i="16"/>
  <c r="AG200" i="16"/>
  <c r="AF200" i="16"/>
  <c r="AE200" i="16"/>
  <c r="AD200" i="16"/>
  <c r="AC200" i="16"/>
  <c r="AB200" i="16"/>
  <c r="AA200" i="16"/>
  <c r="Z200" i="16"/>
  <c r="Y200" i="16"/>
  <c r="X200" i="16"/>
  <c r="V200" i="16"/>
  <c r="U200" i="16"/>
  <c r="T200" i="16"/>
  <c r="S200" i="16"/>
  <c r="R200" i="16"/>
  <c r="Q200" i="16"/>
  <c r="P200" i="16"/>
  <c r="O200" i="16"/>
  <c r="N200" i="16"/>
  <c r="M200" i="16"/>
  <c r="L200" i="16"/>
  <c r="K200" i="16"/>
  <c r="J200" i="16"/>
  <c r="BL199" i="16"/>
  <c r="BK199" i="16"/>
  <c r="BJ199" i="16"/>
  <c r="BI199" i="16"/>
  <c r="BH199" i="16"/>
  <c r="BG199" i="16"/>
  <c r="BF199" i="16"/>
  <c r="BE199" i="16"/>
  <c r="BD199" i="16"/>
  <c r="BC199" i="16"/>
  <c r="BB199" i="16"/>
  <c r="BA199" i="16"/>
  <c r="AZ199" i="16"/>
  <c r="AX199" i="16"/>
  <c r="AW199" i="16"/>
  <c r="AV199" i="16"/>
  <c r="AU199" i="16"/>
  <c r="AT199" i="16"/>
  <c r="AS199" i="16"/>
  <c r="AR199" i="16"/>
  <c r="AQ199" i="16"/>
  <c r="AP199" i="16"/>
  <c r="AO199" i="16"/>
  <c r="AN199" i="16"/>
  <c r="AM199" i="16"/>
  <c r="AL199" i="16"/>
  <c r="AJ199" i="16"/>
  <c r="AI199" i="16"/>
  <c r="AH199" i="16"/>
  <c r="AG199" i="16"/>
  <c r="AF199" i="16"/>
  <c r="AE199" i="16"/>
  <c r="AD199" i="16"/>
  <c r="AC199" i="16"/>
  <c r="AB199" i="16"/>
  <c r="AA199" i="16"/>
  <c r="Z199" i="16"/>
  <c r="Y199" i="16"/>
  <c r="X199" i="16"/>
  <c r="V199" i="16"/>
  <c r="U199" i="16"/>
  <c r="T199" i="16"/>
  <c r="S199" i="16"/>
  <c r="R199" i="16"/>
  <c r="Q199" i="16"/>
  <c r="P199" i="16"/>
  <c r="O199" i="16"/>
  <c r="N199" i="16"/>
  <c r="M199" i="16"/>
  <c r="L199" i="16"/>
  <c r="K199" i="16"/>
  <c r="J199" i="16"/>
  <c r="BL198" i="16"/>
  <c r="BK198" i="16"/>
  <c r="BJ198" i="16"/>
  <c r="BI198" i="16"/>
  <c r="BH198" i="16"/>
  <c r="BG198" i="16"/>
  <c r="BF198" i="16"/>
  <c r="BE198" i="16"/>
  <c r="BD198" i="16"/>
  <c r="BC198" i="16"/>
  <c r="BB198" i="16"/>
  <c r="BA198" i="16"/>
  <c r="AZ198" i="16"/>
  <c r="AX198" i="16"/>
  <c r="AW198" i="16"/>
  <c r="AV198" i="16"/>
  <c r="AU198" i="16"/>
  <c r="AT198" i="16"/>
  <c r="AS198" i="16"/>
  <c r="AR198" i="16"/>
  <c r="AQ198" i="16"/>
  <c r="AP198" i="16"/>
  <c r="AO198" i="16"/>
  <c r="AN198" i="16"/>
  <c r="AM198" i="16"/>
  <c r="AL198" i="16"/>
  <c r="AJ198" i="16"/>
  <c r="AI198" i="16"/>
  <c r="AH198" i="16"/>
  <c r="AG198" i="16"/>
  <c r="AF198" i="16"/>
  <c r="AE198" i="16"/>
  <c r="AD198" i="16"/>
  <c r="AC198" i="16"/>
  <c r="AB198" i="16"/>
  <c r="AA198" i="16"/>
  <c r="Z198" i="16"/>
  <c r="Y198" i="16"/>
  <c r="X198" i="16"/>
  <c r="V198" i="16"/>
  <c r="U198" i="16"/>
  <c r="T198" i="16"/>
  <c r="S198" i="16"/>
  <c r="R198" i="16"/>
  <c r="Q198" i="16"/>
  <c r="P198" i="16"/>
  <c r="O198" i="16"/>
  <c r="N198" i="16"/>
  <c r="M198" i="16"/>
  <c r="L198" i="16"/>
  <c r="K198" i="16"/>
  <c r="J198" i="16"/>
  <c r="BL197" i="16"/>
  <c r="BK197" i="16"/>
  <c r="BJ197" i="16"/>
  <c r="BI197" i="16"/>
  <c r="BH197" i="16"/>
  <c r="BG197" i="16"/>
  <c r="BF197" i="16"/>
  <c r="BE197" i="16"/>
  <c r="BD197" i="16"/>
  <c r="BC197" i="16"/>
  <c r="BB197" i="16"/>
  <c r="BA197" i="16"/>
  <c r="AZ197" i="16"/>
  <c r="AX197" i="16"/>
  <c r="AW197" i="16"/>
  <c r="AV197" i="16"/>
  <c r="AU197" i="16"/>
  <c r="AT197" i="16"/>
  <c r="AS197" i="16"/>
  <c r="AR197" i="16"/>
  <c r="AQ197" i="16"/>
  <c r="AP197" i="16"/>
  <c r="AO197" i="16"/>
  <c r="AN197" i="16"/>
  <c r="AM197" i="16"/>
  <c r="AL197" i="16"/>
  <c r="AJ197" i="16"/>
  <c r="AI197" i="16"/>
  <c r="AH197" i="16"/>
  <c r="AG197" i="16"/>
  <c r="AF197" i="16"/>
  <c r="AE197" i="16"/>
  <c r="AD197" i="16"/>
  <c r="AC197" i="16"/>
  <c r="AB197" i="16"/>
  <c r="AA197" i="16"/>
  <c r="Z197" i="16"/>
  <c r="Y197" i="16"/>
  <c r="X197" i="16"/>
  <c r="V197" i="16"/>
  <c r="U197" i="16"/>
  <c r="T197" i="16"/>
  <c r="S197" i="16"/>
  <c r="R197" i="16"/>
  <c r="Q197" i="16"/>
  <c r="P197" i="16"/>
  <c r="O197" i="16"/>
  <c r="N197" i="16"/>
  <c r="M197" i="16"/>
  <c r="L197" i="16"/>
  <c r="K197" i="16"/>
  <c r="J197" i="16"/>
  <c r="BL196" i="16"/>
  <c r="BK196" i="16"/>
  <c r="BJ196" i="16"/>
  <c r="BI196" i="16"/>
  <c r="BH196" i="16"/>
  <c r="BG196" i="16"/>
  <c r="BF196" i="16"/>
  <c r="BE196" i="16"/>
  <c r="BD196" i="16"/>
  <c r="BC196" i="16"/>
  <c r="BB196" i="16"/>
  <c r="BA196" i="16"/>
  <c r="AZ196" i="16"/>
  <c r="AX196" i="16"/>
  <c r="AW196" i="16"/>
  <c r="AV196" i="16"/>
  <c r="AU196" i="16"/>
  <c r="AT196" i="16"/>
  <c r="AS196" i="16"/>
  <c r="AR196" i="16"/>
  <c r="AQ196" i="16"/>
  <c r="AP196" i="16"/>
  <c r="AO196" i="16"/>
  <c r="AN196" i="16"/>
  <c r="AM196" i="16"/>
  <c r="AL196" i="16"/>
  <c r="AJ196" i="16"/>
  <c r="AI196" i="16"/>
  <c r="AH196" i="16"/>
  <c r="AG196" i="16"/>
  <c r="AF196" i="16"/>
  <c r="AE196" i="16"/>
  <c r="AD196" i="16"/>
  <c r="AC196" i="16"/>
  <c r="AB196" i="16"/>
  <c r="AA196" i="16"/>
  <c r="Z196" i="16"/>
  <c r="Y196" i="16"/>
  <c r="X196" i="16"/>
  <c r="V196" i="16"/>
  <c r="U196" i="16"/>
  <c r="T196" i="16"/>
  <c r="S196" i="16"/>
  <c r="R196" i="16"/>
  <c r="Q196" i="16"/>
  <c r="P196" i="16"/>
  <c r="O196" i="16"/>
  <c r="N196" i="16"/>
  <c r="M196" i="16"/>
  <c r="L196" i="16"/>
  <c r="K196" i="16"/>
  <c r="J196" i="16"/>
  <c r="BL195" i="16"/>
  <c r="BK195" i="16"/>
  <c r="BJ195" i="16"/>
  <c r="BI195" i="16"/>
  <c r="BH195" i="16"/>
  <c r="BG195" i="16"/>
  <c r="BF195" i="16"/>
  <c r="BE195" i="16"/>
  <c r="BD195" i="16"/>
  <c r="BC195" i="16"/>
  <c r="BB195" i="16"/>
  <c r="BA195" i="16"/>
  <c r="AZ195" i="16"/>
  <c r="AX195" i="16"/>
  <c r="AW195" i="16"/>
  <c r="AV195" i="16"/>
  <c r="AU195" i="16"/>
  <c r="AT195" i="16"/>
  <c r="AS195" i="16"/>
  <c r="AR195" i="16"/>
  <c r="AQ195" i="16"/>
  <c r="AP195" i="16"/>
  <c r="AO195" i="16"/>
  <c r="AN195" i="16"/>
  <c r="AM195" i="16"/>
  <c r="AL195" i="16"/>
  <c r="AJ195" i="16"/>
  <c r="AI195" i="16"/>
  <c r="AH195" i="16"/>
  <c r="AG195" i="16"/>
  <c r="AF195" i="16"/>
  <c r="AE195" i="16"/>
  <c r="AD195" i="16"/>
  <c r="AC195" i="16"/>
  <c r="AB195" i="16"/>
  <c r="AA195" i="16"/>
  <c r="Z195" i="16"/>
  <c r="Y195" i="16"/>
  <c r="X195" i="16"/>
  <c r="V195" i="16"/>
  <c r="U195" i="16"/>
  <c r="T195" i="16"/>
  <c r="S195" i="16"/>
  <c r="R195" i="16"/>
  <c r="Q195" i="16"/>
  <c r="P195" i="16"/>
  <c r="O195" i="16"/>
  <c r="N195" i="16"/>
  <c r="M195" i="16"/>
  <c r="L195" i="16"/>
  <c r="K195" i="16"/>
  <c r="J195" i="16"/>
  <c r="BL194" i="16"/>
  <c r="BK194" i="16"/>
  <c r="BJ194" i="16"/>
  <c r="BI194" i="16"/>
  <c r="BH194" i="16"/>
  <c r="BG194" i="16"/>
  <c r="BF194" i="16"/>
  <c r="BE194" i="16"/>
  <c r="BD194" i="16"/>
  <c r="BC194" i="16"/>
  <c r="BB194" i="16"/>
  <c r="BA194" i="16"/>
  <c r="AZ194" i="16"/>
  <c r="AX194" i="16"/>
  <c r="AW194" i="16"/>
  <c r="AV194" i="16"/>
  <c r="AU194" i="16"/>
  <c r="AT194" i="16"/>
  <c r="AS194" i="16"/>
  <c r="AR194" i="16"/>
  <c r="AQ194" i="16"/>
  <c r="AP194" i="16"/>
  <c r="AO194" i="16"/>
  <c r="AN194" i="16"/>
  <c r="AM194" i="16"/>
  <c r="AL194" i="16"/>
  <c r="AJ194" i="16"/>
  <c r="AI194" i="16"/>
  <c r="AH194" i="16"/>
  <c r="AG194" i="16"/>
  <c r="AF194" i="16"/>
  <c r="AE194" i="16"/>
  <c r="AD194" i="16"/>
  <c r="AC194" i="16"/>
  <c r="AB194" i="16"/>
  <c r="AA194" i="16"/>
  <c r="Z194" i="16"/>
  <c r="Y194" i="16"/>
  <c r="X194" i="16"/>
  <c r="V194" i="16"/>
  <c r="U194" i="16"/>
  <c r="T194" i="16"/>
  <c r="S194" i="16"/>
  <c r="R194" i="16"/>
  <c r="Q194" i="16"/>
  <c r="P194" i="16"/>
  <c r="O194" i="16"/>
  <c r="N194" i="16"/>
  <c r="M194" i="16"/>
  <c r="L194" i="16"/>
  <c r="K194" i="16"/>
  <c r="J194" i="16"/>
  <c r="BL193" i="16"/>
  <c r="BK193" i="16"/>
  <c r="BJ193" i="16"/>
  <c r="BI193" i="16"/>
  <c r="BH193" i="16"/>
  <c r="BG193" i="16"/>
  <c r="BF193" i="16"/>
  <c r="BE193" i="16"/>
  <c r="BD193" i="16"/>
  <c r="BC193" i="16"/>
  <c r="BB193" i="16"/>
  <c r="BA193" i="16"/>
  <c r="AZ193" i="16"/>
  <c r="AX193" i="16"/>
  <c r="AW193" i="16"/>
  <c r="AV193" i="16"/>
  <c r="AU193" i="16"/>
  <c r="AT193" i="16"/>
  <c r="AS193" i="16"/>
  <c r="AR193" i="16"/>
  <c r="AQ193" i="16"/>
  <c r="AP193" i="16"/>
  <c r="AO193" i="16"/>
  <c r="AN193" i="16"/>
  <c r="AM193" i="16"/>
  <c r="AL193" i="16"/>
  <c r="AJ193" i="16"/>
  <c r="AI193" i="16"/>
  <c r="AH193" i="16"/>
  <c r="AG193" i="16"/>
  <c r="AF193" i="16"/>
  <c r="AE193" i="16"/>
  <c r="AD193" i="16"/>
  <c r="AC193" i="16"/>
  <c r="AB193" i="16"/>
  <c r="AA193" i="16"/>
  <c r="Z193" i="16"/>
  <c r="Y193" i="16"/>
  <c r="X193" i="16"/>
  <c r="V193" i="16"/>
  <c r="U193" i="16"/>
  <c r="T193" i="16"/>
  <c r="S193" i="16"/>
  <c r="R193" i="16"/>
  <c r="Q193" i="16"/>
  <c r="P193" i="16"/>
  <c r="O193" i="16"/>
  <c r="N193" i="16"/>
  <c r="M193" i="16"/>
  <c r="L193" i="16"/>
  <c r="K193" i="16"/>
  <c r="J193" i="16"/>
  <c r="BL192" i="16"/>
  <c r="BK192" i="16"/>
  <c r="BJ192" i="16"/>
  <c r="BI192" i="16"/>
  <c r="BH192" i="16"/>
  <c r="BG192" i="16"/>
  <c r="BF192" i="16"/>
  <c r="BE192" i="16"/>
  <c r="BD192" i="16"/>
  <c r="BC192" i="16"/>
  <c r="BB192" i="16"/>
  <c r="BA192" i="16"/>
  <c r="AZ192" i="16"/>
  <c r="AX192" i="16"/>
  <c r="AW192" i="16"/>
  <c r="AV192" i="16"/>
  <c r="AU192" i="16"/>
  <c r="AT192" i="16"/>
  <c r="AS192" i="16"/>
  <c r="AR192" i="16"/>
  <c r="AQ192" i="16"/>
  <c r="AP192" i="16"/>
  <c r="AO192" i="16"/>
  <c r="AN192" i="16"/>
  <c r="AM192" i="16"/>
  <c r="AL192" i="16"/>
  <c r="AJ192" i="16"/>
  <c r="AI192" i="16"/>
  <c r="AH192" i="16"/>
  <c r="AG192" i="16"/>
  <c r="AF192" i="16"/>
  <c r="AE192" i="16"/>
  <c r="AD192" i="16"/>
  <c r="AC192" i="16"/>
  <c r="AB192" i="16"/>
  <c r="AA192" i="16"/>
  <c r="Z192" i="16"/>
  <c r="Y192" i="16"/>
  <c r="X192" i="16"/>
  <c r="V192" i="16"/>
  <c r="U192" i="16"/>
  <c r="T192" i="16"/>
  <c r="S192" i="16"/>
  <c r="R192" i="16"/>
  <c r="Q192" i="16"/>
  <c r="P192" i="16"/>
  <c r="O192" i="16"/>
  <c r="N192" i="16"/>
  <c r="M192" i="16"/>
  <c r="L192" i="16"/>
  <c r="K192" i="16"/>
  <c r="J192" i="16"/>
  <c r="BL191" i="16"/>
  <c r="BK191" i="16"/>
  <c r="BJ191" i="16"/>
  <c r="BI191" i="16"/>
  <c r="BH191" i="16"/>
  <c r="BG191" i="16"/>
  <c r="BF191" i="16"/>
  <c r="BE191" i="16"/>
  <c r="BD191" i="16"/>
  <c r="BC191" i="16"/>
  <c r="BB191" i="16"/>
  <c r="BA191" i="16"/>
  <c r="AZ191" i="16"/>
  <c r="AX191" i="16"/>
  <c r="AW191" i="16"/>
  <c r="AV191" i="16"/>
  <c r="AU191" i="16"/>
  <c r="AT191" i="16"/>
  <c r="AS191" i="16"/>
  <c r="AR191" i="16"/>
  <c r="AQ191" i="16"/>
  <c r="AP191" i="16"/>
  <c r="AO191" i="16"/>
  <c r="AN191" i="16"/>
  <c r="AM191" i="16"/>
  <c r="AL191" i="16"/>
  <c r="AJ191" i="16"/>
  <c r="AI191" i="16"/>
  <c r="AH191" i="16"/>
  <c r="AG191" i="16"/>
  <c r="AF191" i="16"/>
  <c r="AE191" i="16"/>
  <c r="AD191" i="16"/>
  <c r="AC191" i="16"/>
  <c r="AB191" i="16"/>
  <c r="AA191" i="16"/>
  <c r="Z191" i="16"/>
  <c r="Y191" i="16"/>
  <c r="X191" i="16"/>
  <c r="V191" i="16"/>
  <c r="U191" i="16"/>
  <c r="T191" i="16"/>
  <c r="S191" i="16"/>
  <c r="R191" i="16"/>
  <c r="Q191" i="16"/>
  <c r="P191" i="16"/>
  <c r="O191" i="16"/>
  <c r="N191" i="16"/>
  <c r="M191" i="16"/>
  <c r="L191" i="16"/>
  <c r="K191" i="16"/>
  <c r="J191" i="16"/>
  <c r="BL190" i="16"/>
  <c r="BK190" i="16"/>
  <c r="BJ190" i="16"/>
  <c r="BI190" i="16"/>
  <c r="BH190" i="16"/>
  <c r="BG190" i="16"/>
  <c r="BF190" i="16"/>
  <c r="BE190" i="16"/>
  <c r="BD190" i="16"/>
  <c r="BC190" i="16"/>
  <c r="BB190" i="16"/>
  <c r="BA190" i="16"/>
  <c r="AZ190" i="16"/>
  <c r="AX190" i="16"/>
  <c r="AW190" i="16"/>
  <c r="AV190" i="16"/>
  <c r="AU190" i="16"/>
  <c r="AT190" i="16"/>
  <c r="AS190" i="16"/>
  <c r="AR190" i="16"/>
  <c r="AQ190" i="16"/>
  <c r="AP190" i="16"/>
  <c r="AO190" i="16"/>
  <c r="AN190" i="16"/>
  <c r="AM190" i="16"/>
  <c r="AL190" i="16"/>
  <c r="AJ190" i="16"/>
  <c r="AI190" i="16"/>
  <c r="AH190" i="16"/>
  <c r="AG190" i="16"/>
  <c r="AF190" i="16"/>
  <c r="AE190" i="16"/>
  <c r="AD190" i="16"/>
  <c r="AC190" i="16"/>
  <c r="AB190" i="16"/>
  <c r="AA190" i="16"/>
  <c r="Z190" i="16"/>
  <c r="Y190" i="16"/>
  <c r="X190" i="16"/>
  <c r="V190" i="16"/>
  <c r="U190" i="16"/>
  <c r="T190" i="16"/>
  <c r="S190" i="16"/>
  <c r="R190" i="16"/>
  <c r="Q190" i="16"/>
  <c r="P190" i="16"/>
  <c r="O190" i="16"/>
  <c r="N190" i="16"/>
  <c r="M190" i="16"/>
  <c r="L190" i="16"/>
  <c r="K190" i="16"/>
  <c r="J190" i="16"/>
  <c r="BL189" i="16"/>
  <c r="BK189" i="16"/>
  <c r="BJ189" i="16"/>
  <c r="BI189" i="16"/>
  <c r="BH189" i="16"/>
  <c r="BG189" i="16"/>
  <c r="BF189" i="16"/>
  <c r="BE189" i="16"/>
  <c r="BD189" i="16"/>
  <c r="BC189" i="16"/>
  <c r="BB189" i="16"/>
  <c r="BA189" i="16"/>
  <c r="AZ189" i="16"/>
  <c r="AX189" i="16"/>
  <c r="AW189" i="16"/>
  <c r="AV189" i="16"/>
  <c r="AU189" i="16"/>
  <c r="AT189" i="16"/>
  <c r="AS189" i="16"/>
  <c r="AR189" i="16"/>
  <c r="AQ189" i="16"/>
  <c r="AP189" i="16"/>
  <c r="AO189" i="16"/>
  <c r="AN189" i="16"/>
  <c r="AM189" i="16"/>
  <c r="AL189" i="16"/>
  <c r="AJ189" i="16"/>
  <c r="AI189" i="16"/>
  <c r="AH189" i="16"/>
  <c r="AG189" i="16"/>
  <c r="AF189" i="16"/>
  <c r="AE189" i="16"/>
  <c r="AD189" i="16"/>
  <c r="AC189" i="16"/>
  <c r="AB189" i="16"/>
  <c r="AA189" i="16"/>
  <c r="Z189" i="16"/>
  <c r="Y189" i="16"/>
  <c r="X189" i="16"/>
  <c r="V189" i="16"/>
  <c r="U189" i="16"/>
  <c r="T189" i="16"/>
  <c r="S189" i="16"/>
  <c r="R189" i="16"/>
  <c r="Q189" i="16"/>
  <c r="P189" i="16"/>
  <c r="O189" i="16"/>
  <c r="N189" i="16"/>
  <c r="M189" i="16"/>
  <c r="L189" i="16"/>
  <c r="K189" i="16"/>
  <c r="J189" i="16"/>
  <c r="BL188" i="16"/>
  <c r="BK188" i="16"/>
  <c r="BJ188" i="16"/>
  <c r="BI188" i="16"/>
  <c r="BH188" i="16"/>
  <c r="BG188" i="16"/>
  <c r="BF188" i="16"/>
  <c r="BE188" i="16"/>
  <c r="BD188" i="16"/>
  <c r="BC188" i="16"/>
  <c r="BB188" i="16"/>
  <c r="BA188" i="16"/>
  <c r="AZ188" i="16"/>
  <c r="AX188" i="16"/>
  <c r="AW188" i="16"/>
  <c r="AV188" i="16"/>
  <c r="AU188" i="16"/>
  <c r="AT188" i="16"/>
  <c r="AS188" i="16"/>
  <c r="AR188" i="16"/>
  <c r="AQ188" i="16"/>
  <c r="AP188" i="16"/>
  <c r="AO188" i="16"/>
  <c r="AN188" i="16"/>
  <c r="AM188" i="16"/>
  <c r="AL188" i="16"/>
  <c r="AJ188" i="16"/>
  <c r="AI188" i="16"/>
  <c r="AH188" i="16"/>
  <c r="AG188" i="16"/>
  <c r="AF188" i="16"/>
  <c r="AE188" i="16"/>
  <c r="AD188" i="16"/>
  <c r="AC188" i="16"/>
  <c r="AB188" i="16"/>
  <c r="AA188" i="16"/>
  <c r="Z188" i="16"/>
  <c r="Y188" i="16"/>
  <c r="X188" i="16"/>
  <c r="V188" i="16"/>
  <c r="U188" i="16"/>
  <c r="T188" i="16"/>
  <c r="S188" i="16"/>
  <c r="R188" i="16"/>
  <c r="Q188" i="16"/>
  <c r="P188" i="16"/>
  <c r="O188" i="16"/>
  <c r="N188" i="16"/>
  <c r="M188" i="16"/>
  <c r="L188" i="16"/>
  <c r="K188" i="16"/>
  <c r="J188" i="16"/>
  <c r="BN201" i="16" l="1"/>
  <c r="BM189" i="16"/>
  <c r="BN189" i="16" s="1"/>
  <c r="BM193" i="16"/>
  <c r="BN193" i="16" s="1"/>
  <c r="BM195" i="16"/>
  <c r="BN195" i="16" s="1"/>
  <c r="BM197" i="16"/>
  <c r="BN197" i="16" s="1"/>
  <c r="BM199" i="16"/>
  <c r="BN199" i="16" s="1"/>
  <c r="BM213" i="16"/>
  <c r="BN213" i="16" s="1"/>
  <c r="BM215" i="16"/>
  <c r="BN215" i="16" s="1"/>
  <c r="BM217" i="16"/>
  <c r="BN217" i="16" s="1"/>
  <c r="BM221" i="16"/>
  <c r="BN221" i="16" s="1"/>
  <c r="BM224" i="16"/>
  <c r="BN224" i="16" s="1"/>
  <c r="BM226" i="16"/>
  <c r="BN226" i="16" s="1"/>
  <c r="BM192" i="16"/>
  <c r="BN192" i="16" s="1"/>
  <c r="BM194" i="16"/>
  <c r="BN194" i="16" s="1"/>
  <c r="BM196" i="16"/>
  <c r="BN196" i="16" s="1"/>
  <c r="BM198" i="16"/>
  <c r="BN198" i="16" s="1"/>
  <c r="BM214" i="16"/>
  <c r="BN214" i="16" s="1"/>
  <c r="BM216" i="16"/>
  <c r="BN216" i="16" s="1"/>
  <c r="BM218" i="16"/>
  <c r="BN218" i="16" s="1"/>
  <c r="BM223" i="16"/>
  <c r="BN223" i="16" s="1"/>
  <c r="BL187" i="16"/>
  <c r="BK187" i="16"/>
  <c r="BJ187" i="16"/>
  <c r="BI187" i="16"/>
  <c r="BH187" i="16"/>
  <c r="BG187" i="16"/>
  <c r="BF187" i="16"/>
  <c r="BE187" i="16"/>
  <c r="BD187" i="16"/>
  <c r="BC187" i="16"/>
  <c r="BB187" i="16"/>
  <c r="BA187" i="16"/>
  <c r="AZ187" i="16"/>
  <c r="AX187" i="16"/>
  <c r="AW187" i="16"/>
  <c r="AV187" i="16"/>
  <c r="AU187" i="16"/>
  <c r="AT187" i="16"/>
  <c r="AS187" i="16"/>
  <c r="AR187" i="16"/>
  <c r="AQ187" i="16"/>
  <c r="AP187" i="16"/>
  <c r="AO187" i="16"/>
  <c r="AN187" i="16"/>
  <c r="AM187" i="16"/>
  <c r="AL187" i="16"/>
  <c r="AJ187" i="16"/>
  <c r="AI187" i="16"/>
  <c r="AH187" i="16"/>
  <c r="AG187" i="16"/>
  <c r="AF187" i="16"/>
  <c r="AE187" i="16"/>
  <c r="AD187" i="16"/>
  <c r="AC187" i="16"/>
  <c r="AB187" i="16"/>
  <c r="AA187" i="16"/>
  <c r="Z187" i="16"/>
  <c r="Y187" i="16"/>
  <c r="X187" i="16"/>
  <c r="V187" i="16"/>
  <c r="U187" i="16"/>
  <c r="T187" i="16"/>
  <c r="S187" i="16"/>
  <c r="R187" i="16"/>
  <c r="Q187" i="16"/>
  <c r="P187" i="16"/>
  <c r="O187" i="16"/>
  <c r="N187" i="16"/>
  <c r="M187" i="16"/>
  <c r="L187" i="16"/>
  <c r="K187" i="16"/>
  <c r="J187" i="16"/>
  <c r="BL186" i="16"/>
  <c r="BK186" i="16"/>
  <c r="BJ186" i="16"/>
  <c r="BI186" i="16"/>
  <c r="BH186" i="16"/>
  <c r="BG186" i="16"/>
  <c r="BF186" i="16"/>
  <c r="BE186" i="16"/>
  <c r="BD186" i="16"/>
  <c r="BC186" i="16"/>
  <c r="BB186" i="16"/>
  <c r="BA186" i="16"/>
  <c r="AZ186" i="16"/>
  <c r="AX186" i="16"/>
  <c r="AW186" i="16"/>
  <c r="AV186" i="16"/>
  <c r="AU186" i="16"/>
  <c r="AT186" i="16"/>
  <c r="AS186" i="16"/>
  <c r="AR186" i="16"/>
  <c r="AQ186" i="16"/>
  <c r="AP186" i="16"/>
  <c r="AO186" i="16"/>
  <c r="AN186" i="16"/>
  <c r="AM186" i="16"/>
  <c r="AL186" i="16"/>
  <c r="AJ186" i="16"/>
  <c r="AI186" i="16"/>
  <c r="AH186" i="16"/>
  <c r="AG186" i="16"/>
  <c r="AF186" i="16"/>
  <c r="AE186" i="16"/>
  <c r="AD186" i="16"/>
  <c r="AC186" i="16"/>
  <c r="AB186" i="16"/>
  <c r="AA186" i="16"/>
  <c r="Z186" i="16"/>
  <c r="Y186" i="16"/>
  <c r="X186" i="16"/>
  <c r="V186" i="16"/>
  <c r="U186" i="16"/>
  <c r="T186" i="16"/>
  <c r="S186" i="16"/>
  <c r="R186" i="16"/>
  <c r="Q186" i="16"/>
  <c r="P186" i="16"/>
  <c r="O186" i="16"/>
  <c r="N186" i="16"/>
  <c r="M186" i="16"/>
  <c r="L186" i="16"/>
  <c r="K186" i="16"/>
  <c r="J186" i="16"/>
  <c r="BL185" i="16"/>
  <c r="BK185" i="16"/>
  <c r="BJ185" i="16"/>
  <c r="BI185" i="16"/>
  <c r="BH185" i="16"/>
  <c r="BG185" i="16"/>
  <c r="BF185" i="16"/>
  <c r="BE185" i="16"/>
  <c r="BD185" i="16"/>
  <c r="BC185" i="16"/>
  <c r="BB185" i="16"/>
  <c r="BA185" i="16"/>
  <c r="AZ185" i="16"/>
  <c r="AX185" i="16"/>
  <c r="AW185" i="16"/>
  <c r="AV185" i="16"/>
  <c r="AU185" i="16"/>
  <c r="AT185" i="16"/>
  <c r="AS185" i="16"/>
  <c r="AR185" i="16"/>
  <c r="AQ185" i="16"/>
  <c r="AP185" i="16"/>
  <c r="AO185" i="16"/>
  <c r="AN185" i="16"/>
  <c r="AM185" i="16"/>
  <c r="AL185" i="16"/>
  <c r="AJ185" i="16"/>
  <c r="AI185" i="16"/>
  <c r="AH185" i="16"/>
  <c r="AG185" i="16"/>
  <c r="AF185" i="16"/>
  <c r="AE185" i="16"/>
  <c r="AD185" i="16"/>
  <c r="AC185" i="16"/>
  <c r="AB185" i="16"/>
  <c r="AA185" i="16"/>
  <c r="Z185" i="16"/>
  <c r="Y185" i="16"/>
  <c r="X185" i="16"/>
  <c r="V185" i="16"/>
  <c r="U185" i="16"/>
  <c r="T185" i="16"/>
  <c r="S185" i="16"/>
  <c r="R185" i="16"/>
  <c r="Q185" i="16"/>
  <c r="P185" i="16"/>
  <c r="O185" i="16"/>
  <c r="N185" i="16"/>
  <c r="M185" i="16"/>
  <c r="L185" i="16"/>
  <c r="K185" i="16"/>
  <c r="J185" i="16"/>
  <c r="BL184" i="16"/>
  <c r="BK184" i="16"/>
  <c r="BJ184" i="16"/>
  <c r="BI184" i="16"/>
  <c r="BH184" i="16"/>
  <c r="BG184" i="16"/>
  <c r="BF184" i="16"/>
  <c r="BE184" i="16"/>
  <c r="BD184" i="16"/>
  <c r="BC184" i="16"/>
  <c r="BB184" i="16"/>
  <c r="BA184" i="16"/>
  <c r="AZ184" i="16"/>
  <c r="AX184" i="16"/>
  <c r="AW184" i="16"/>
  <c r="AV184" i="16"/>
  <c r="AU184" i="16"/>
  <c r="AT184" i="16"/>
  <c r="AS184" i="16"/>
  <c r="AR184" i="16"/>
  <c r="AQ184" i="16"/>
  <c r="AP184" i="16"/>
  <c r="AO184" i="16"/>
  <c r="AN184" i="16"/>
  <c r="AM184" i="16"/>
  <c r="AL184" i="16"/>
  <c r="AJ184" i="16"/>
  <c r="AI184" i="16"/>
  <c r="AH184" i="16"/>
  <c r="AG184" i="16"/>
  <c r="AF184" i="16"/>
  <c r="AE184" i="16"/>
  <c r="AD184" i="16"/>
  <c r="AC184" i="16"/>
  <c r="AB184" i="16"/>
  <c r="AA184" i="16"/>
  <c r="Z184" i="16"/>
  <c r="Y184" i="16"/>
  <c r="X184" i="16"/>
  <c r="V184" i="16"/>
  <c r="U184" i="16"/>
  <c r="T184" i="16"/>
  <c r="S184" i="16"/>
  <c r="R184" i="16"/>
  <c r="Q184" i="16"/>
  <c r="P184" i="16"/>
  <c r="O184" i="16"/>
  <c r="N184" i="16"/>
  <c r="M184" i="16"/>
  <c r="L184" i="16"/>
  <c r="K184" i="16"/>
  <c r="J184" i="16"/>
  <c r="BL183" i="16"/>
  <c r="BK183" i="16"/>
  <c r="BJ183" i="16"/>
  <c r="BI183" i="16"/>
  <c r="BH183" i="16"/>
  <c r="BG183" i="16"/>
  <c r="BF183" i="16"/>
  <c r="BE183" i="16"/>
  <c r="BD183" i="16"/>
  <c r="BC183" i="16"/>
  <c r="BB183" i="16"/>
  <c r="BA183" i="16"/>
  <c r="AZ183" i="16"/>
  <c r="AX183" i="16"/>
  <c r="AW183" i="16"/>
  <c r="AV183" i="16"/>
  <c r="AU183" i="16"/>
  <c r="AT183" i="16"/>
  <c r="AS183" i="16"/>
  <c r="AR183" i="16"/>
  <c r="AQ183" i="16"/>
  <c r="AP183" i="16"/>
  <c r="AO183" i="16"/>
  <c r="AN183" i="16"/>
  <c r="AM183" i="16"/>
  <c r="AL183" i="16"/>
  <c r="AJ183" i="16"/>
  <c r="AI183" i="16"/>
  <c r="AH183" i="16"/>
  <c r="AG183" i="16"/>
  <c r="AF183" i="16"/>
  <c r="AE183" i="16"/>
  <c r="AD183" i="16"/>
  <c r="AC183" i="16"/>
  <c r="AB183" i="16"/>
  <c r="AA183" i="16"/>
  <c r="Z183" i="16"/>
  <c r="Y183" i="16"/>
  <c r="X183" i="16"/>
  <c r="V183" i="16"/>
  <c r="U183" i="16"/>
  <c r="T183" i="16"/>
  <c r="S183" i="16"/>
  <c r="R183" i="16"/>
  <c r="Q183" i="16"/>
  <c r="P183" i="16"/>
  <c r="O183" i="16"/>
  <c r="N183" i="16"/>
  <c r="M183" i="16"/>
  <c r="L183" i="16"/>
  <c r="K183" i="16"/>
  <c r="J183" i="16"/>
  <c r="BL182" i="16"/>
  <c r="BK182" i="16"/>
  <c r="BJ182" i="16"/>
  <c r="BI182" i="16"/>
  <c r="BH182" i="16"/>
  <c r="BG182" i="16"/>
  <c r="BF182" i="16"/>
  <c r="BE182" i="16"/>
  <c r="BD182" i="16"/>
  <c r="BC182" i="16"/>
  <c r="BB182" i="16"/>
  <c r="BA182" i="16"/>
  <c r="AZ182" i="16"/>
  <c r="AX182" i="16"/>
  <c r="AW182" i="16"/>
  <c r="AV182" i="16"/>
  <c r="AU182" i="16"/>
  <c r="AT182" i="16"/>
  <c r="AS182" i="16"/>
  <c r="AR182" i="16"/>
  <c r="AQ182" i="16"/>
  <c r="AP182" i="16"/>
  <c r="AO182" i="16"/>
  <c r="AN182" i="16"/>
  <c r="AM182" i="16"/>
  <c r="AL182" i="16"/>
  <c r="AJ182" i="16"/>
  <c r="AI182" i="16"/>
  <c r="AH182" i="16"/>
  <c r="AG182" i="16"/>
  <c r="AF182" i="16"/>
  <c r="AE182" i="16"/>
  <c r="AD182" i="16"/>
  <c r="AC182" i="16"/>
  <c r="AB182" i="16"/>
  <c r="AA182" i="16"/>
  <c r="Z182" i="16"/>
  <c r="Y182" i="16"/>
  <c r="X182" i="16"/>
  <c r="V182" i="16"/>
  <c r="U182" i="16"/>
  <c r="T182" i="16"/>
  <c r="S182" i="16"/>
  <c r="R182" i="16"/>
  <c r="Q182" i="16"/>
  <c r="P182" i="16"/>
  <c r="O182" i="16"/>
  <c r="N182" i="16"/>
  <c r="M182" i="16"/>
  <c r="L182" i="16"/>
  <c r="K182" i="16"/>
  <c r="J182" i="16"/>
  <c r="BL181" i="16"/>
  <c r="BK181" i="16"/>
  <c r="BJ181" i="16"/>
  <c r="BI181" i="16"/>
  <c r="BH181" i="16"/>
  <c r="BG181" i="16"/>
  <c r="BF181" i="16"/>
  <c r="BE181" i="16"/>
  <c r="BD181" i="16"/>
  <c r="BC181" i="16"/>
  <c r="BB181" i="16"/>
  <c r="BA181" i="16"/>
  <c r="AZ181" i="16"/>
  <c r="AX181" i="16"/>
  <c r="AW181" i="16"/>
  <c r="AV181" i="16"/>
  <c r="AU181" i="16"/>
  <c r="AT181" i="16"/>
  <c r="AS181" i="16"/>
  <c r="AR181" i="16"/>
  <c r="AQ181" i="16"/>
  <c r="AP181" i="16"/>
  <c r="AO181" i="16"/>
  <c r="AN181" i="16"/>
  <c r="AM181" i="16"/>
  <c r="AL181" i="16"/>
  <c r="AJ181" i="16"/>
  <c r="AI181" i="16"/>
  <c r="AH181" i="16"/>
  <c r="AG181" i="16"/>
  <c r="AF181" i="16"/>
  <c r="AE181" i="16"/>
  <c r="AD181" i="16"/>
  <c r="AC181" i="16"/>
  <c r="AB181" i="16"/>
  <c r="AA181" i="16"/>
  <c r="Z181" i="16"/>
  <c r="Y181" i="16"/>
  <c r="X181" i="16"/>
  <c r="V181" i="16"/>
  <c r="U181" i="16"/>
  <c r="T181" i="16"/>
  <c r="S181" i="16"/>
  <c r="R181" i="16"/>
  <c r="Q181" i="16"/>
  <c r="P181" i="16"/>
  <c r="O181" i="16"/>
  <c r="N181" i="16"/>
  <c r="M181" i="16"/>
  <c r="L181" i="16"/>
  <c r="K181" i="16"/>
  <c r="J181" i="16"/>
  <c r="BL180" i="16"/>
  <c r="BK180" i="16"/>
  <c r="BJ180" i="16"/>
  <c r="BI180" i="16"/>
  <c r="BH180" i="16"/>
  <c r="BG180" i="16"/>
  <c r="BF180" i="16"/>
  <c r="BE180" i="16"/>
  <c r="BD180" i="16"/>
  <c r="BC180" i="16"/>
  <c r="BB180" i="16"/>
  <c r="BA180" i="16"/>
  <c r="AZ180" i="16"/>
  <c r="AX180" i="16"/>
  <c r="AW180" i="16"/>
  <c r="AV180" i="16"/>
  <c r="AU180" i="16"/>
  <c r="AT180" i="16"/>
  <c r="AS180" i="16"/>
  <c r="AR180" i="16"/>
  <c r="AQ180" i="16"/>
  <c r="AP180" i="16"/>
  <c r="AO180" i="16"/>
  <c r="AN180" i="16"/>
  <c r="AM180" i="16"/>
  <c r="AL180" i="16"/>
  <c r="AJ180" i="16"/>
  <c r="AI180" i="16"/>
  <c r="AH180" i="16"/>
  <c r="AG180" i="16"/>
  <c r="AF180" i="16"/>
  <c r="AE180" i="16"/>
  <c r="AD180" i="16"/>
  <c r="AC180" i="16"/>
  <c r="AB180" i="16"/>
  <c r="AA180" i="16"/>
  <c r="Z180" i="16"/>
  <c r="Y180" i="16"/>
  <c r="X180" i="16"/>
  <c r="V180" i="16"/>
  <c r="U180" i="16"/>
  <c r="T180" i="16"/>
  <c r="S180" i="16"/>
  <c r="R180" i="16"/>
  <c r="Q180" i="16"/>
  <c r="P180" i="16"/>
  <c r="O180" i="16"/>
  <c r="N180" i="16"/>
  <c r="M180" i="16"/>
  <c r="L180" i="16"/>
  <c r="K180" i="16"/>
  <c r="J180" i="16"/>
  <c r="BL179" i="16"/>
  <c r="BK179" i="16"/>
  <c r="BJ179" i="16"/>
  <c r="BI179" i="16"/>
  <c r="BH179" i="16"/>
  <c r="BG179" i="16"/>
  <c r="BF179" i="16"/>
  <c r="BE179" i="16"/>
  <c r="BD179" i="16"/>
  <c r="BC179" i="16"/>
  <c r="BB179" i="16"/>
  <c r="BA179" i="16"/>
  <c r="AZ179" i="16"/>
  <c r="AX179" i="16"/>
  <c r="AW179" i="16"/>
  <c r="AV179" i="16"/>
  <c r="AU179" i="16"/>
  <c r="AT179" i="16"/>
  <c r="AS179" i="16"/>
  <c r="AR179" i="16"/>
  <c r="AQ179" i="16"/>
  <c r="AP179" i="16"/>
  <c r="AO179" i="16"/>
  <c r="AN179" i="16"/>
  <c r="AM179" i="16"/>
  <c r="AL179" i="16"/>
  <c r="AJ179" i="16"/>
  <c r="AI179" i="16"/>
  <c r="AH179" i="16"/>
  <c r="AG179" i="16"/>
  <c r="AF179" i="16"/>
  <c r="AE179" i="16"/>
  <c r="AD179" i="16"/>
  <c r="AC179" i="16"/>
  <c r="AB179" i="16"/>
  <c r="AA179" i="16"/>
  <c r="Z179" i="16"/>
  <c r="Y179" i="16"/>
  <c r="X179" i="16"/>
  <c r="V179" i="16"/>
  <c r="U179" i="16"/>
  <c r="T179" i="16"/>
  <c r="S179" i="16"/>
  <c r="R179" i="16"/>
  <c r="Q179" i="16"/>
  <c r="P179" i="16"/>
  <c r="O179" i="16"/>
  <c r="N179" i="16"/>
  <c r="M179" i="16"/>
  <c r="L179" i="16"/>
  <c r="K179" i="16"/>
  <c r="J179" i="16"/>
  <c r="BL178" i="16"/>
  <c r="BK178" i="16"/>
  <c r="BJ178" i="16"/>
  <c r="BI178" i="16"/>
  <c r="BH178" i="16"/>
  <c r="BG178" i="16"/>
  <c r="BF178" i="16"/>
  <c r="BE178" i="16"/>
  <c r="BD178" i="16"/>
  <c r="BC178" i="16"/>
  <c r="BB178" i="16"/>
  <c r="BA178" i="16"/>
  <c r="AZ178" i="16"/>
  <c r="AX178" i="16"/>
  <c r="AW178" i="16"/>
  <c r="AV178" i="16"/>
  <c r="AU178" i="16"/>
  <c r="AT178" i="16"/>
  <c r="AS178" i="16"/>
  <c r="AR178" i="16"/>
  <c r="AQ178" i="16"/>
  <c r="AP178" i="16"/>
  <c r="AO178" i="16"/>
  <c r="AN178" i="16"/>
  <c r="AM178" i="16"/>
  <c r="AL178" i="16"/>
  <c r="AJ178" i="16"/>
  <c r="AI178" i="16"/>
  <c r="AH178" i="16"/>
  <c r="AG178" i="16"/>
  <c r="AF178" i="16"/>
  <c r="AE178" i="16"/>
  <c r="AD178" i="16"/>
  <c r="AC178" i="16"/>
  <c r="AB178" i="16"/>
  <c r="AA178" i="16"/>
  <c r="Z178" i="16"/>
  <c r="Y178" i="16"/>
  <c r="X178" i="16"/>
  <c r="V178" i="16"/>
  <c r="U178" i="16"/>
  <c r="T178" i="16"/>
  <c r="S178" i="16"/>
  <c r="R178" i="16"/>
  <c r="Q178" i="16"/>
  <c r="P178" i="16"/>
  <c r="O178" i="16"/>
  <c r="N178" i="16"/>
  <c r="M178" i="16"/>
  <c r="L178" i="16"/>
  <c r="K178" i="16"/>
  <c r="J178" i="16"/>
  <c r="BL177" i="16"/>
  <c r="BK177" i="16"/>
  <c r="BJ177" i="16"/>
  <c r="BI177" i="16"/>
  <c r="BH177" i="16"/>
  <c r="BG177" i="16"/>
  <c r="BF177" i="16"/>
  <c r="BE177" i="16"/>
  <c r="BD177" i="16"/>
  <c r="BC177" i="16"/>
  <c r="BB177" i="16"/>
  <c r="BA177" i="16"/>
  <c r="AZ177" i="16"/>
  <c r="AX177" i="16"/>
  <c r="AW177" i="16"/>
  <c r="AV177" i="16"/>
  <c r="AU177" i="16"/>
  <c r="AT177" i="16"/>
  <c r="AS177" i="16"/>
  <c r="AR177" i="16"/>
  <c r="AQ177" i="16"/>
  <c r="AP177" i="16"/>
  <c r="AO177" i="16"/>
  <c r="AN177" i="16"/>
  <c r="AM177" i="16"/>
  <c r="AL177" i="16"/>
  <c r="AJ177" i="16"/>
  <c r="AI177" i="16"/>
  <c r="AH177" i="16"/>
  <c r="AG177" i="16"/>
  <c r="AF177" i="16"/>
  <c r="AE177" i="16"/>
  <c r="AD177" i="16"/>
  <c r="AC177" i="16"/>
  <c r="AB177" i="16"/>
  <c r="AA177" i="16"/>
  <c r="Z177" i="16"/>
  <c r="Y177" i="16"/>
  <c r="X177" i="16"/>
  <c r="V177" i="16"/>
  <c r="U177" i="16"/>
  <c r="T177" i="16"/>
  <c r="S177" i="16"/>
  <c r="R177" i="16"/>
  <c r="Q177" i="16"/>
  <c r="P177" i="16"/>
  <c r="O177" i="16"/>
  <c r="N177" i="16"/>
  <c r="M177" i="16"/>
  <c r="L177" i="16"/>
  <c r="K177" i="16"/>
  <c r="J177" i="16"/>
  <c r="BL176" i="16"/>
  <c r="BK176" i="16"/>
  <c r="BJ176" i="16"/>
  <c r="BI176" i="16"/>
  <c r="BH176" i="16"/>
  <c r="BG176" i="16"/>
  <c r="BF176" i="16"/>
  <c r="BE176" i="16"/>
  <c r="BD176" i="16"/>
  <c r="BC176" i="16"/>
  <c r="BB176" i="16"/>
  <c r="BA176" i="16"/>
  <c r="AZ176" i="16"/>
  <c r="AX176" i="16"/>
  <c r="AW176" i="16"/>
  <c r="AV176" i="16"/>
  <c r="AU176" i="16"/>
  <c r="AT176" i="16"/>
  <c r="AS176" i="16"/>
  <c r="AR176" i="16"/>
  <c r="AQ176" i="16"/>
  <c r="AP176" i="16"/>
  <c r="AO176" i="16"/>
  <c r="AN176" i="16"/>
  <c r="AM176" i="16"/>
  <c r="AL176" i="16"/>
  <c r="AJ176" i="16"/>
  <c r="AI176" i="16"/>
  <c r="AH176" i="16"/>
  <c r="AG176" i="16"/>
  <c r="AF176" i="16"/>
  <c r="AE176" i="16"/>
  <c r="AD176" i="16"/>
  <c r="AC176" i="16"/>
  <c r="AB176" i="16"/>
  <c r="AA176" i="16"/>
  <c r="Z176" i="16"/>
  <c r="Y176" i="16"/>
  <c r="X176" i="16"/>
  <c r="V176" i="16"/>
  <c r="U176" i="16"/>
  <c r="T176" i="16"/>
  <c r="S176" i="16"/>
  <c r="R176" i="16"/>
  <c r="Q176" i="16"/>
  <c r="P176" i="16"/>
  <c r="O176" i="16"/>
  <c r="N176" i="16"/>
  <c r="M176" i="16"/>
  <c r="L176" i="16"/>
  <c r="K176" i="16"/>
  <c r="J176" i="16"/>
  <c r="BM175" i="16"/>
  <c r="BL174" i="16"/>
  <c r="BK174" i="16"/>
  <c r="BJ174" i="16"/>
  <c r="BI174" i="16"/>
  <c r="BH174" i="16"/>
  <c r="BG174" i="16"/>
  <c r="BF174" i="16"/>
  <c r="BE174" i="16"/>
  <c r="BD174" i="16"/>
  <c r="BC174" i="16"/>
  <c r="BB174" i="16"/>
  <c r="BA174" i="16"/>
  <c r="AZ174" i="16"/>
  <c r="AX174" i="16"/>
  <c r="AW174" i="16"/>
  <c r="AV174" i="16"/>
  <c r="AU174" i="16"/>
  <c r="AT174" i="16"/>
  <c r="AS174" i="16"/>
  <c r="AR174" i="16"/>
  <c r="AQ174" i="16"/>
  <c r="AP174" i="16"/>
  <c r="AO174" i="16"/>
  <c r="AN174" i="16"/>
  <c r="AM174" i="16"/>
  <c r="AL174" i="16"/>
  <c r="AJ174" i="16"/>
  <c r="AI174" i="16"/>
  <c r="AH174" i="16"/>
  <c r="AG174" i="16"/>
  <c r="AF174" i="16"/>
  <c r="AE174" i="16"/>
  <c r="AD174" i="16"/>
  <c r="AC174" i="16"/>
  <c r="AB174" i="16"/>
  <c r="AA174" i="16"/>
  <c r="Z174" i="16"/>
  <c r="Y174" i="16"/>
  <c r="X174" i="16"/>
  <c r="V174" i="16"/>
  <c r="U174" i="16"/>
  <c r="T174" i="16"/>
  <c r="S174" i="16"/>
  <c r="R174" i="16"/>
  <c r="Q174" i="16"/>
  <c r="P174" i="16"/>
  <c r="O174" i="16"/>
  <c r="N174" i="16"/>
  <c r="M174" i="16"/>
  <c r="L174" i="16"/>
  <c r="K174" i="16"/>
  <c r="J174" i="16"/>
  <c r="BL173" i="16"/>
  <c r="BK173" i="16"/>
  <c r="BJ173" i="16"/>
  <c r="BI173" i="16"/>
  <c r="BH173" i="16"/>
  <c r="BG173" i="16"/>
  <c r="BF173" i="16"/>
  <c r="BE173" i="16"/>
  <c r="BD173" i="16"/>
  <c r="BC173" i="16"/>
  <c r="BB173" i="16"/>
  <c r="BA173" i="16"/>
  <c r="AZ173" i="16"/>
  <c r="AX173" i="16"/>
  <c r="AW173" i="16"/>
  <c r="AV173" i="16"/>
  <c r="AU173" i="16"/>
  <c r="AT173" i="16"/>
  <c r="AS173" i="16"/>
  <c r="AR173" i="16"/>
  <c r="AQ173" i="16"/>
  <c r="AP173" i="16"/>
  <c r="AO173" i="16"/>
  <c r="AN173" i="16"/>
  <c r="AM173" i="16"/>
  <c r="AL173" i="16"/>
  <c r="AJ173" i="16"/>
  <c r="AI173" i="16"/>
  <c r="AH173" i="16"/>
  <c r="AG173" i="16"/>
  <c r="AF173" i="16"/>
  <c r="AE173" i="16"/>
  <c r="AD173" i="16"/>
  <c r="AC173" i="16"/>
  <c r="AB173" i="16"/>
  <c r="AA173" i="16"/>
  <c r="Z173" i="16"/>
  <c r="Y173" i="16"/>
  <c r="X173" i="16"/>
  <c r="V173" i="16"/>
  <c r="U173" i="16"/>
  <c r="T173" i="16"/>
  <c r="S173" i="16"/>
  <c r="R173" i="16"/>
  <c r="Q173" i="16"/>
  <c r="P173" i="16"/>
  <c r="O173" i="16"/>
  <c r="N173" i="16"/>
  <c r="M173" i="16"/>
  <c r="L173" i="16"/>
  <c r="K173" i="16"/>
  <c r="J173" i="16"/>
  <c r="BL172" i="16"/>
  <c r="BK172" i="16"/>
  <c r="BJ172" i="16"/>
  <c r="BI172" i="16"/>
  <c r="BH172" i="16"/>
  <c r="BG172" i="16"/>
  <c r="BF172" i="16"/>
  <c r="BE172" i="16"/>
  <c r="BD172" i="16"/>
  <c r="BC172" i="16"/>
  <c r="BB172" i="16"/>
  <c r="BA172" i="16"/>
  <c r="AZ172" i="16"/>
  <c r="AX172" i="16"/>
  <c r="AW172" i="16"/>
  <c r="AV172" i="16"/>
  <c r="AU172" i="16"/>
  <c r="AT172" i="16"/>
  <c r="AS172" i="16"/>
  <c r="AR172" i="16"/>
  <c r="AQ172" i="16"/>
  <c r="AP172" i="16"/>
  <c r="AO172" i="16"/>
  <c r="AN172" i="16"/>
  <c r="AM172" i="16"/>
  <c r="AL172" i="16"/>
  <c r="AJ172" i="16"/>
  <c r="AI172" i="16"/>
  <c r="AH172" i="16"/>
  <c r="AG172" i="16"/>
  <c r="AF172" i="16"/>
  <c r="AE172" i="16"/>
  <c r="AD172" i="16"/>
  <c r="AC172" i="16"/>
  <c r="AB172" i="16"/>
  <c r="AA172" i="16"/>
  <c r="Z172" i="16"/>
  <c r="Y172" i="16"/>
  <c r="X172" i="16"/>
  <c r="V172" i="16"/>
  <c r="U172" i="16"/>
  <c r="T172" i="16"/>
  <c r="S172" i="16"/>
  <c r="R172" i="16"/>
  <c r="Q172" i="16"/>
  <c r="P172" i="16"/>
  <c r="O172" i="16"/>
  <c r="N172" i="16"/>
  <c r="M172" i="16"/>
  <c r="L172" i="16"/>
  <c r="K172" i="16"/>
  <c r="J172" i="16"/>
  <c r="BL171" i="16"/>
  <c r="BK171" i="16"/>
  <c r="BJ171" i="16"/>
  <c r="BI171" i="16"/>
  <c r="BH171" i="16"/>
  <c r="BG171" i="16"/>
  <c r="BF171" i="16"/>
  <c r="BE171" i="16"/>
  <c r="BD171" i="16"/>
  <c r="BC171" i="16"/>
  <c r="BB171" i="16"/>
  <c r="BA171" i="16"/>
  <c r="AZ171" i="16"/>
  <c r="AX171" i="16"/>
  <c r="AW171" i="16"/>
  <c r="AV171" i="16"/>
  <c r="AU171" i="16"/>
  <c r="AT171" i="16"/>
  <c r="AS171" i="16"/>
  <c r="AR171" i="16"/>
  <c r="AQ171" i="16"/>
  <c r="AP171" i="16"/>
  <c r="AO171" i="16"/>
  <c r="AN171" i="16"/>
  <c r="AM171" i="16"/>
  <c r="AL171" i="16"/>
  <c r="AJ171" i="16"/>
  <c r="AI171" i="16"/>
  <c r="AH171" i="16"/>
  <c r="AG171" i="16"/>
  <c r="AF171" i="16"/>
  <c r="AE171" i="16"/>
  <c r="AD171" i="16"/>
  <c r="AC171" i="16"/>
  <c r="AB171" i="16"/>
  <c r="AA171" i="16"/>
  <c r="Z171" i="16"/>
  <c r="Y171" i="16"/>
  <c r="X171" i="16"/>
  <c r="V171" i="16"/>
  <c r="U171" i="16"/>
  <c r="T171" i="16"/>
  <c r="S171" i="16"/>
  <c r="R171" i="16"/>
  <c r="Q171" i="16"/>
  <c r="P171" i="16"/>
  <c r="O171" i="16"/>
  <c r="N171" i="16"/>
  <c r="M171" i="16"/>
  <c r="L171" i="16"/>
  <c r="K171" i="16"/>
  <c r="J171" i="16"/>
  <c r="BL170" i="16"/>
  <c r="BK170" i="16"/>
  <c r="BJ170" i="16"/>
  <c r="BI170" i="16"/>
  <c r="BH170" i="16"/>
  <c r="BG170" i="16"/>
  <c r="BF170" i="16"/>
  <c r="BE170" i="16"/>
  <c r="BD170" i="16"/>
  <c r="BC170" i="16"/>
  <c r="BB170" i="16"/>
  <c r="BA170" i="16"/>
  <c r="AZ170" i="16"/>
  <c r="AX170" i="16"/>
  <c r="AW170" i="16"/>
  <c r="AV170" i="16"/>
  <c r="AU170" i="16"/>
  <c r="AT170" i="16"/>
  <c r="AS170" i="16"/>
  <c r="AR170" i="16"/>
  <c r="AQ170" i="16"/>
  <c r="AP170" i="16"/>
  <c r="AO170" i="16"/>
  <c r="AN170" i="16"/>
  <c r="AM170" i="16"/>
  <c r="AL170" i="16"/>
  <c r="AJ170" i="16"/>
  <c r="AI170" i="16"/>
  <c r="AH170" i="16"/>
  <c r="AG170" i="16"/>
  <c r="AF170" i="16"/>
  <c r="AE170" i="16"/>
  <c r="AD170" i="16"/>
  <c r="AC170" i="16"/>
  <c r="AB170" i="16"/>
  <c r="AA170" i="16"/>
  <c r="Z170" i="16"/>
  <c r="Y170" i="16"/>
  <c r="X170" i="16"/>
  <c r="V170" i="16"/>
  <c r="U170" i="16"/>
  <c r="T170" i="16"/>
  <c r="S170" i="16"/>
  <c r="R170" i="16"/>
  <c r="Q170" i="16"/>
  <c r="P170" i="16"/>
  <c r="O170" i="16"/>
  <c r="N170" i="16"/>
  <c r="M170" i="16"/>
  <c r="L170" i="16"/>
  <c r="K170" i="16"/>
  <c r="J170" i="16"/>
  <c r="BL169" i="16"/>
  <c r="BK169" i="16"/>
  <c r="BJ169" i="16"/>
  <c r="BI169" i="16"/>
  <c r="BH169" i="16"/>
  <c r="BG169" i="16"/>
  <c r="BF169" i="16"/>
  <c r="BE169" i="16"/>
  <c r="BD169" i="16"/>
  <c r="BC169" i="16"/>
  <c r="BB169" i="16"/>
  <c r="BA169" i="16"/>
  <c r="AZ169" i="16"/>
  <c r="AX169" i="16"/>
  <c r="AW169" i="16"/>
  <c r="AV169" i="16"/>
  <c r="AU169" i="16"/>
  <c r="AT169" i="16"/>
  <c r="AS169" i="16"/>
  <c r="AR169" i="16"/>
  <c r="AQ169" i="16"/>
  <c r="AP169" i="16"/>
  <c r="AO169" i="16"/>
  <c r="AN169" i="16"/>
  <c r="AM169" i="16"/>
  <c r="AL169" i="16"/>
  <c r="AJ169" i="16"/>
  <c r="AI169" i="16"/>
  <c r="AH169" i="16"/>
  <c r="AG169" i="16"/>
  <c r="AF169" i="16"/>
  <c r="AE169" i="16"/>
  <c r="AD169" i="16"/>
  <c r="AC169" i="16"/>
  <c r="AB169" i="16"/>
  <c r="AA169" i="16"/>
  <c r="Z169" i="16"/>
  <c r="Y169" i="16"/>
  <c r="X169" i="16"/>
  <c r="V169" i="16"/>
  <c r="U169" i="16"/>
  <c r="T169" i="16"/>
  <c r="S169" i="16"/>
  <c r="R169" i="16"/>
  <c r="Q169" i="16"/>
  <c r="P169" i="16"/>
  <c r="O169" i="16"/>
  <c r="N169" i="16"/>
  <c r="M169" i="16"/>
  <c r="L169" i="16"/>
  <c r="K169" i="16"/>
  <c r="J169" i="16"/>
  <c r="BL168" i="16"/>
  <c r="BK168" i="16"/>
  <c r="BJ168" i="16"/>
  <c r="BI168" i="16"/>
  <c r="BH168" i="16"/>
  <c r="BG168" i="16"/>
  <c r="BF168" i="16"/>
  <c r="BE168" i="16"/>
  <c r="BD168" i="16"/>
  <c r="BC168" i="16"/>
  <c r="BB168" i="16"/>
  <c r="BA168" i="16"/>
  <c r="AZ168" i="16"/>
  <c r="AX168" i="16"/>
  <c r="AW168" i="16"/>
  <c r="AV168" i="16"/>
  <c r="AU168" i="16"/>
  <c r="AT168" i="16"/>
  <c r="AS168" i="16"/>
  <c r="AR168" i="16"/>
  <c r="AQ168" i="16"/>
  <c r="AP168" i="16"/>
  <c r="AO168" i="16"/>
  <c r="AN168" i="16"/>
  <c r="AM168" i="16"/>
  <c r="AL168" i="16"/>
  <c r="AJ168" i="16"/>
  <c r="AI168" i="16"/>
  <c r="AH168" i="16"/>
  <c r="AG168" i="16"/>
  <c r="AF168" i="16"/>
  <c r="AE168" i="16"/>
  <c r="AD168" i="16"/>
  <c r="AC168" i="16"/>
  <c r="AB168" i="16"/>
  <c r="AA168" i="16"/>
  <c r="Z168" i="16"/>
  <c r="Y168" i="16"/>
  <c r="X168" i="16"/>
  <c r="V168" i="16"/>
  <c r="U168" i="16"/>
  <c r="T168" i="16"/>
  <c r="S168" i="16"/>
  <c r="R168" i="16"/>
  <c r="Q168" i="16"/>
  <c r="P168" i="16"/>
  <c r="O168" i="16"/>
  <c r="N168" i="16"/>
  <c r="M168" i="16"/>
  <c r="L168" i="16"/>
  <c r="K168" i="16"/>
  <c r="J168" i="16"/>
  <c r="BL167" i="16"/>
  <c r="BK167" i="16"/>
  <c r="BJ167" i="16"/>
  <c r="BI167" i="16"/>
  <c r="BH167" i="16"/>
  <c r="BG167" i="16"/>
  <c r="BF167" i="16"/>
  <c r="BE167" i="16"/>
  <c r="BD167" i="16"/>
  <c r="BC167" i="16"/>
  <c r="BB167" i="16"/>
  <c r="BA167" i="16"/>
  <c r="AZ167" i="16"/>
  <c r="AX167" i="16"/>
  <c r="AW167" i="16"/>
  <c r="AV167" i="16"/>
  <c r="AU167" i="16"/>
  <c r="AT167" i="16"/>
  <c r="AS167" i="16"/>
  <c r="AR167" i="16"/>
  <c r="AQ167" i="16"/>
  <c r="AP167" i="16"/>
  <c r="AO167" i="16"/>
  <c r="AN167" i="16"/>
  <c r="AM167" i="16"/>
  <c r="AL167" i="16"/>
  <c r="AJ167" i="16"/>
  <c r="AI167" i="16"/>
  <c r="AH167" i="16"/>
  <c r="AG167" i="16"/>
  <c r="AF167" i="16"/>
  <c r="AE167" i="16"/>
  <c r="AD167" i="16"/>
  <c r="AC167" i="16"/>
  <c r="AB167" i="16"/>
  <c r="AA167" i="16"/>
  <c r="Z167" i="16"/>
  <c r="Y167" i="16"/>
  <c r="X167" i="16"/>
  <c r="V167" i="16"/>
  <c r="U167" i="16"/>
  <c r="T167" i="16"/>
  <c r="S167" i="16"/>
  <c r="R167" i="16"/>
  <c r="Q167" i="16"/>
  <c r="P167" i="16"/>
  <c r="O167" i="16"/>
  <c r="N167" i="16"/>
  <c r="M167" i="16"/>
  <c r="L167" i="16"/>
  <c r="K167" i="16"/>
  <c r="J167" i="16"/>
  <c r="BL166" i="16"/>
  <c r="BK166" i="16"/>
  <c r="BJ166" i="16"/>
  <c r="BI166" i="16"/>
  <c r="BH166" i="16"/>
  <c r="BG166" i="16"/>
  <c r="BF166" i="16"/>
  <c r="BE166" i="16"/>
  <c r="BD166" i="16"/>
  <c r="BC166" i="16"/>
  <c r="BB166" i="16"/>
  <c r="BA166" i="16"/>
  <c r="AZ166" i="16"/>
  <c r="AX166" i="16"/>
  <c r="AW166" i="16"/>
  <c r="AV166" i="16"/>
  <c r="AU166" i="16"/>
  <c r="AT166" i="16"/>
  <c r="AS166" i="16"/>
  <c r="AR166" i="16"/>
  <c r="AQ166" i="16"/>
  <c r="AP166" i="16"/>
  <c r="AO166" i="16"/>
  <c r="AN166" i="16"/>
  <c r="AM166" i="16"/>
  <c r="AL166" i="16"/>
  <c r="AJ166" i="16"/>
  <c r="AI166" i="16"/>
  <c r="AH166" i="16"/>
  <c r="AG166" i="16"/>
  <c r="AF166" i="16"/>
  <c r="AE166" i="16"/>
  <c r="AD166" i="16"/>
  <c r="AC166" i="16"/>
  <c r="AB166" i="16"/>
  <c r="AA166" i="16"/>
  <c r="Z166" i="16"/>
  <c r="Y166" i="16"/>
  <c r="X166" i="16"/>
  <c r="V166" i="16"/>
  <c r="U166" i="16"/>
  <c r="T166" i="16"/>
  <c r="S166" i="16"/>
  <c r="R166" i="16"/>
  <c r="Q166" i="16"/>
  <c r="P166" i="16"/>
  <c r="O166" i="16"/>
  <c r="N166" i="16"/>
  <c r="M166" i="16"/>
  <c r="L166" i="16"/>
  <c r="K166" i="16"/>
  <c r="J166" i="16"/>
  <c r="BL165" i="16"/>
  <c r="BK165" i="16"/>
  <c r="BJ165" i="16"/>
  <c r="BI165" i="16"/>
  <c r="BH165" i="16"/>
  <c r="BG165" i="16"/>
  <c r="BF165" i="16"/>
  <c r="BE165" i="16"/>
  <c r="BD165" i="16"/>
  <c r="BC165" i="16"/>
  <c r="BB165" i="16"/>
  <c r="BA165" i="16"/>
  <c r="AZ165" i="16"/>
  <c r="AX165" i="16"/>
  <c r="AW165" i="16"/>
  <c r="AV165" i="16"/>
  <c r="AU165" i="16"/>
  <c r="AT165" i="16"/>
  <c r="AS165" i="16"/>
  <c r="AR165" i="16"/>
  <c r="AQ165" i="16"/>
  <c r="AP165" i="16"/>
  <c r="AO165" i="16"/>
  <c r="AN165" i="16"/>
  <c r="AM165" i="16"/>
  <c r="AL165" i="16"/>
  <c r="AJ165" i="16"/>
  <c r="AI165" i="16"/>
  <c r="AH165" i="16"/>
  <c r="AG165" i="16"/>
  <c r="AF165" i="16"/>
  <c r="AE165" i="16"/>
  <c r="AD165" i="16"/>
  <c r="AC165" i="16"/>
  <c r="AB165" i="16"/>
  <c r="AA165" i="16"/>
  <c r="Z165" i="16"/>
  <c r="Y165" i="16"/>
  <c r="X165" i="16"/>
  <c r="V165" i="16"/>
  <c r="U165" i="16"/>
  <c r="T165" i="16"/>
  <c r="S165" i="16"/>
  <c r="R165" i="16"/>
  <c r="Q165" i="16"/>
  <c r="P165" i="16"/>
  <c r="O165" i="16"/>
  <c r="N165" i="16"/>
  <c r="M165" i="16"/>
  <c r="L165" i="16"/>
  <c r="K165" i="16"/>
  <c r="J165" i="16"/>
  <c r="BL164" i="16"/>
  <c r="BK164" i="16"/>
  <c r="BJ164" i="16"/>
  <c r="BI164" i="16"/>
  <c r="BH164" i="16"/>
  <c r="BG164" i="16"/>
  <c r="BF164" i="16"/>
  <c r="BE164" i="16"/>
  <c r="BD164" i="16"/>
  <c r="BC164" i="16"/>
  <c r="BB164" i="16"/>
  <c r="BA164" i="16"/>
  <c r="AZ164" i="16"/>
  <c r="AX164" i="16"/>
  <c r="AW164" i="16"/>
  <c r="AV164" i="16"/>
  <c r="AU164" i="16"/>
  <c r="AT164" i="16"/>
  <c r="AS164" i="16"/>
  <c r="AR164" i="16"/>
  <c r="AQ164" i="16"/>
  <c r="AP164" i="16"/>
  <c r="AO164" i="16"/>
  <c r="AN164" i="16"/>
  <c r="AM164" i="16"/>
  <c r="AL164" i="16"/>
  <c r="AJ164" i="16"/>
  <c r="AI164" i="16"/>
  <c r="AH164" i="16"/>
  <c r="AG164" i="16"/>
  <c r="AF164" i="16"/>
  <c r="AE164" i="16"/>
  <c r="AD164" i="16"/>
  <c r="AC164" i="16"/>
  <c r="AB164" i="16"/>
  <c r="AA164" i="16"/>
  <c r="Z164" i="16"/>
  <c r="Y164" i="16"/>
  <c r="X164" i="16"/>
  <c r="V164" i="16"/>
  <c r="U164" i="16"/>
  <c r="T164" i="16"/>
  <c r="S164" i="16"/>
  <c r="R164" i="16"/>
  <c r="Q164" i="16"/>
  <c r="P164" i="16"/>
  <c r="O164" i="16"/>
  <c r="N164" i="16"/>
  <c r="M164" i="16"/>
  <c r="L164" i="16"/>
  <c r="K164" i="16"/>
  <c r="J164" i="16"/>
  <c r="BL163" i="16"/>
  <c r="BK163" i="16"/>
  <c r="BJ163" i="16"/>
  <c r="BI163" i="16"/>
  <c r="BH163" i="16"/>
  <c r="BG163" i="16"/>
  <c r="BF163" i="16"/>
  <c r="BE163" i="16"/>
  <c r="BD163" i="16"/>
  <c r="BC163" i="16"/>
  <c r="BB163" i="16"/>
  <c r="BA163" i="16"/>
  <c r="AZ163" i="16"/>
  <c r="AX163" i="16"/>
  <c r="AW163" i="16"/>
  <c r="AV163" i="16"/>
  <c r="AU163" i="16"/>
  <c r="AT163" i="16"/>
  <c r="AS163" i="16"/>
  <c r="AR163" i="16"/>
  <c r="AQ163" i="16"/>
  <c r="AP163" i="16"/>
  <c r="AO163" i="16"/>
  <c r="AN163" i="16"/>
  <c r="AM163" i="16"/>
  <c r="AL163" i="16"/>
  <c r="AJ163" i="16"/>
  <c r="AI163" i="16"/>
  <c r="AH163" i="16"/>
  <c r="AG163" i="16"/>
  <c r="AF163" i="16"/>
  <c r="AE163" i="16"/>
  <c r="AD163" i="16"/>
  <c r="AC163" i="16"/>
  <c r="AB163" i="16"/>
  <c r="AA163" i="16"/>
  <c r="Z163" i="16"/>
  <c r="Y163" i="16"/>
  <c r="X163" i="16"/>
  <c r="V163" i="16"/>
  <c r="U163" i="16"/>
  <c r="T163" i="16"/>
  <c r="S163" i="16"/>
  <c r="R163" i="16"/>
  <c r="Q163" i="16"/>
  <c r="P163" i="16"/>
  <c r="O163" i="16"/>
  <c r="N163" i="16"/>
  <c r="M163" i="16"/>
  <c r="L163" i="16"/>
  <c r="K163" i="16"/>
  <c r="J163" i="16"/>
  <c r="BL162" i="16"/>
  <c r="BK162" i="16"/>
  <c r="BJ162" i="16"/>
  <c r="BI162" i="16"/>
  <c r="BH162" i="16"/>
  <c r="BG162" i="16"/>
  <c r="BF162" i="16"/>
  <c r="BE162" i="16"/>
  <c r="BD162" i="16"/>
  <c r="BC162" i="16"/>
  <c r="BB162" i="16"/>
  <c r="BA162" i="16"/>
  <c r="AZ162" i="16"/>
  <c r="AX162" i="16"/>
  <c r="AW162" i="16"/>
  <c r="AV162" i="16"/>
  <c r="AU162" i="16"/>
  <c r="AT162" i="16"/>
  <c r="AS162" i="16"/>
  <c r="AR162" i="16"/>
  <c r="AQ162" i="16"/>
  <c r="AP162" i="16"/>
  <c r="AO162" i="16"/>
  <c r="AN162" i="16"/>
  <c r="AM162" i="16"/>
  <c r="AL162" i="16"/>
  <c r="AJ162" i="16"/>
  <c r="AI162" i="16"/>
  <c r="AH162" i="16"/>
  <c r="AG162" i="16"/>
  <c r="AF162" i="16"/>
  <c r="AE162" i="16"/>
  <c r="AD162" i="16"/>
  <c r="AC162" i="16"/>
  <c r="AB162" i="16"/>
  <c r="AA162" i="16"/>
  <c r="Z162" i="16"/>
  <c r="Y162" i="16"/>
  <c r="X162" i="16"/>
  <c r="V162" i="16"/>
  <c r="U162" i="16"/>
  <c r="T162" i="16"/>
  <c r="S162" i="16"/>
  <c r="R162" i="16"/>
  <c r="Q162" i="16"/>
  <c r="P162" i="16"/>
  <c r="O162" i="16"/>
  <c r="N162" i="16"/>
  <c r="M162" i="16"/>
  <c r="L162" i="16"/>
  <c r="K162" i="16"/>
  <c r="J162" i="16"/>
  <c r="BL161" i="16"/>
  <c r="BK161" i="16"/>
  <c r="BJ161" i="16"/>
  <c r="BI161" i="16"/>
  <c r="BH161" i="16"/>
  <c r="BG161" i="16"/>
  <c r="BF161" i="16"/>
  <c r="BE161" i="16"/>
  <c r="BD161" i="16"/>
  <c r="BC161" i="16"/>
  <c r="BB161" i="16"/>
  <c r="BA161" i="16"/>
  <c r="AZ161" i="16"/>
  <c r="AX161" i="16"/>
  <c r="AW161" i="16"/>
  <c r="AV161" i="16"/>
  <c r="AU161" i="16"/>
  <c r="AT161" i="16"/>
  <c r="AS161" i="16"/>
  <c r="AR161" i="16"/>
  <c r="AQ161" i="16"/>
  <c r="AP161" i="16"/>
  <c r="AO161" i="16"/>
  <c r="AN161" i="16"/>
  <c r="AM161" i="16"/>
  <c r="AL161" i="16"/>
  <c r="AJ161" i="16"/>
  <c r="AI161" i="16"/>
  <c r="AH161" i="16"/>
  <c r="AG161" i="16"/>
  <c r="AF161" i="16"/>
  <c r="AE161" i="16"/>
  <c r="AD161" i="16"/>
  <c r="AC161" i="16"/>
  <c r="AB161" i="16"/>
  <c r="AA161" i="16"/>
  <c r="Z161" i="16"/>
  <c r="Y161" i="16"/>
  <c r="X161" i="16"/>
  <c r="V161" i="16"/>
  <c r="U161" i="16"/>
  <c r="T161" i="16"/>
  <c r="S161" i="16"/>
  <c r="R161" i="16"/>
  <c r="Q161" i="16"/>
  <c r="P161" i="16"/>
  <c r="O161" i="16"/>
  <c r="N161" i="16"/>
  <c r="M161" i="16"/>
  <c r="L161" i="16"/>
  <c r="K161" i="16"/>
  <c r="J161" i="16"/>
  <c r="BL160" i="16"/>
  <c r="BK160" i="16"/>
  <c r="BJ160" i="16"/>
  <c r="BI160" i="16"/>
  <c r="BH160" i="16"/>
  <c r="BG160" i="16"/>
  <c r="BF160" i="16"/>
  <c r="BE160" i="16"/>
  <c r="BD160" i="16"/>
  <c r="BC160" i="16"/>
  <c r="BB160" i="16"/>
  <c r="BA160" i="16"/>
  <c r="AZ160" i="16"/>
  <c r="AX160" i="16"/>
  <c r="AW160" i="16"/>
  <c r="AV160" i="16"/>
  <c r="AU160" i="16"/>
  <c r="AT160" i="16"/>
  <c r="AS160" i="16"/>
  <c r="AR160" i="16"/>
  <c r="AQ160" i="16"/>
  <c r="AP160" i="16"/>
  <c r="AO160" i="16"/>
  <c r="AN160" i="16"/>
  <c r="AM160" i="16"/>
  <c r="AL160" i="16"/>
  <c r="AJ160" i="16"/>
  <c r="AI160" i="16"/>
  <c r="AH160" i="16"/>
  <c r="AG160" i="16"/>
  <c r="AF160" i="16"/>
  <c r="AE160" i="16"/>
  <c r="AD160" i="16"/>
  <c r="AC160" i="16"/>
  <c r="AB160" i="16"/>
  <c r="AA160" i="16"/>
  <c r="Z160" i="16"/>
  <c r="Y160" i="16"/>
  <c r="X160" i="16"/>
  <c r="V160" i="16"/>
  <c r="U160" i="16"/>
  <c r="T160" i="16"/>
  <c r="S160" i="16"/>
  <c r="R160" i="16"/>
  <c r="Q160" i="16"/>
  <c r="P160" i="16"/>
  <c r="O160" i="16"/>
  <c r="N160" i="16"/>
  <c r="M160" i="16"/>
  <c r="L160" i="16"/>
  <c r="K160" i="16"/>
  <c r="J160" i="16"/>
  <c r="BL159" i="16"/>
  <c r="BK159" i="16"/>
  <c r="BJ159" i="16"/>
  <c r="BI159" i="16"/>
  <c r="BH159" i="16"/>
  <c r="BG159" i="16"/>
  <c r="BF159" i="16"/>
  <c r="BE159" i="16"/>
  <c r="BD159" i="16"/>
  <c r="BC159" i="16"/>
  <c r="BB159" i="16"/>
  <c r="BA159" i="16"/>
  <c r="AZ159" i="16"/>
  <c r="AX159" i="16"/>
  <c r="AW159" i="16"/>
  <c r="AV159" i="16"/>
  <c r="AU159" i="16"/>
  <c r="AT159" i="16"/>
  <c r="AS159" i="16"/>
  <c r="AR159" i="16"/>
  <c r="AQ159" i="16"/>
  <c r="AP159" i="16"/>
  <c r="AO159" i="16"/>
  <c r="AN159" i="16"/>
  <c r="AM159" i="16"/>
  <c r="AL159" i="16"/>
  <c r="AJ159" i="16"/>
  <c r="AI159" i="16"/>
  <c r="AH159" i="16"/>
  <c r="AG159" i="16"/>
  <c r="AF159" i="16"/>
  <c r="AE159" i="16"/>
  <c r="AD159" i="16"/>
  <c r="AC159" i="16"/>
  <c r="AB159" i="16"/>
  <c r="AA159" i="16"/>
  <c r="Z159" i="16"/>
  <c r="Y159" i="16"/>
  <c r="X159" i="16"/>
  <c r="V159" i="16"/>
  <c r="U159" i="16"/>
  <c r="T159" i="16"/>
  <c r="S159" i="16"/>
  <c r="R159" i="16"/>
  <c r="Q159" i="16"/>
  <c r="P159" i="16"/>
  <c r="O159" i="16"/>
  <c r="N159" i="16"/>
  <c r="M159" i="16"/>
  <c r="L159" i="16"/>
  <c r="K159" i="16"/>
  <c r="J159" i="16"/>
  <c r="BL158" i="16"/>
  <c r="BK158" i="16"/>
  <c r="BJ158" i="16"/>
  <c r="BI158" i="16"/>
  <c r="BH158" i="16"/>
  <c r="BG158" i="16"/>
  <c r="BF158" i="16"/>
  <c r="BE158" i="16"/>
  <c r="BD158" i="16"/>
  <c r="BC158" i="16"/>
  <c r="BB158" i="16"/>
  <c r="BA158" i="16"/>
  <c r="AZ158" i="16"/>
  <c r="AX158" i="16"/>
  <c r="AW158" i="16"/>
  <c r="AV158" i="16"/>
  <c r="AU158" i="16"/>
  <c r="AT158" i="16"/>
  <c r="AS158" i="16"/>
  <c r="AR158" i="16"/>
  <c r="AQ158" i="16"/>
  <c r="AP158" i="16"/>
  <c r="AO158" i="16"/>
  <c r="AN158" i="16"/>
  <c r="AM158" i="16"/>
  <c r="AL158" i="16"/>
  <c r="AJ158" i="16"/>
  <c r="AI158" i="16"/>
  <c r="AH158" i="16"/>
  <c r="AG158" i="16"/>
  <c r="AF158" i="16"/>
  <c r="AE158" i="16"/>
  <c r="AD158" i="16"/>
  <c r="AC158" i="16"/>
  <c r="AB158" i="16"/>
  <c r="AA158" i="16"/>
  <c r="Z158" i="16"/>
  <c r="Y158" i="16"/>
  <c r="X158" i="16"/>
  <c r="V158" i="16"/>
  <c r="U158" i="16"/>
  <c r="T158" i="16"/>
  <c r="S158" i="16"/>
  <c r="R158" i="16"/>
  <c r="Q158" i="16"/>
  <c r="P158" i="16"/>
  <c r="O158" i="16"/>
  <c r="N158" i="16"/>
  <c r="M158" i="16"/>
  <c r="L158" i="16"/>
  <c r="K158" i="16"/>
  <c r="J158" i="16"/>
  <c r="BL157" i="16"/>
  <c r="BK157" i="16"/>
  <c r="BJ157" i="16"/>
  <c r="BI157" i="16"/>
  <c r="BH157" i="16"/>
  <c r="BG157" i="16"/>
  <c r="BF157" i="16"/>
  <c r="BE157" i="16"/>
  <c r="BD157" i="16"/>
  <c r="BC157" i="16"/>
  <c r="BB157" i="16"/>
  <c r="BA157" i="16"/>
  <c r="AZ157" i="16"/>
  <c r="AX157" i="16"/>
  <c r="AW157" i="16"/>
  <c r="AV157" i="16"/>
  <c r="AU157" i="16"/>
  <c r="AT157" i="16"/>
  <c r="AS157" i="16"/>
  <c r="AR157" i="16"/>
  <c r="AQ157" i="16"/>
  <c r="AP157" i="16"/>
  <c r="AO157" i="16"/>
  <c r="AN157" i="16"/>
  <c r="AM157" i="16"/>
  <c r="AL157" i="16"/>
  <c r="AJ157" i="16"/>
  <c r="AI157" i="16"/>
  <c r="AH157" i="16"/>
  <c r="AG157" i="16"/>
  <c r="AF157" i="16"/>
  <c r="AE157" i="16"/>
  <c r="AD157" i="16"/>
  <c r="AC157" i="16"/>
  <c r="AB157" i="16"/>
  <c r="AA157" i="16"/>
  <c r="Z157" i="16"/>
  <c r="Y157" i="16"/>
  <c r="X157" i="16"/>
  <c r="V157" i="16"/>
  <c r="U157" i="16"/>
  <c r="T157" i="16"/>
  <c r="S157" i="16"/>
  <c r="R157" i="16"/>
  <c r="Q157" i="16"/>
  <c r="P157" i="16"/>
  <c r="O157" i="16"/>
  <c r="N157" i="16"/>
  <c r="M157" i="16"/>
  <c r="L157" i="16"/>
  <c r="K157" i="16"/>
  <c r="J157" i="16"/>
  <c r="BL156" i="16"/>
  <c r="BK156" i="16"/>
  <c r="BJ156" i="16"/>
  <c r="BI156" i="16"/>
  <c r="BH156" i="16"/>
  <c r="BG156" i="16"/>
  <c r="BF156" i="16"/>
  <c r="BE156" i="16"/>
  <c r="BD156" i="16"/>
  <c r="BC156" i="16"/>
  <c r="BB156" i="16"/>
  <c r="BA156" i="16"/>
  <c r="AZ156" i="16"/>
  <c r="AX156" i="16"/>
  <c r="AW156" i="16"/>
  <c r="AV156" i="16"/>
  <c r="AU156" i="16"/>
  <c r="AT156" i="16"/>
  <c r="AS156" i="16"/>
  <c r="AR156" i="16"/>
  <c r="AQ156" i="16"/>
  <c r="AP156" i="16"/>
  <c r="AO156" i="16"/>
  <c r="AN156" i="16"/>
  <c r="AM156" i="16"/>
  <c r="AL156" i="16"/>
  <c r="AJ156" i="16"/>
  <c r="AI156" i="16"/>
  <c r="AH156" i="16"/>
  <c r="AG156" i="16"/>
  <c r="AF156" i="16"/>
  <c r="AE156" i="16"/>
  <c r="AD156" i="16"/>
  <c r="AC156" i="16"/>
  <c r="AB156" i="16"/>
  <c r="AA156" i="16"/>
  <c r="Z156" i="16"/>
  <c r="Y156" i="16"/>
  <c r="X156" i="16"/>
  <c r="V156" i="16"/>
  <c r="U156" i="16"/>
  <c r="T156" i="16"/>
  <c r="S156" i="16"/>
  <c r="R156" i="16"/>
  <c r="Q156" i="16"/>
  <c r="P156" i="16"/>
  <c r="O156" i="16"/>
  <c r="N156" i="16"/>
  <c r="M156" i="16"/>
  <c r="L156" i="16"/>
  <c r="K156" i="16"/>
  <c r="J156" i="16"/>
  <c r="BL155" i="16"/>
  <c r="BK155" i="16"/>
  <c r="BJ155" i="16"/>
  <c r="BI155" i="16"/>
  <c r="BH155" i="16"/>
  <c r="BG155" i="16"/>
  <c r="BF155" i="16"/>
  <c r="BE155" i="16"/>
  <c r="BD155" i="16"/>
  <c r="BC155" i="16"/>
  <c r="BB155" i="16"/>
  <c r="BA155" i="16"/>
  <c r="AZ155" i="16"/>
  <c r="AX155" i="16"/>
  <c r="AW155" i="16"/>
  <c r="AV155" i="16"/>
  <c r="AU155" i="16"/>
  <c r="AT155" i="16"/>
  <c r="AS155" i="16"/>
  <c r="AR155" i="16"/>
  <c r="AQ155" i="16"/>
  <c r="AP155" i="16"/>
  <c r="AO155" i="16"/>
  <c r="AN155" i="16"/>
  <c r="AM155" i="16"/>
  <c r="AL155" i="16"/>
  <c r="AJ155" i="16"/>
  <c r="AI155" i="16"/>
  <c r="AH155" i="16"/>
  <c r="AG155" i="16"/>
  <c r="AF155" i="16"/>
  <c r="AE155" i="16"/>
  <c r="AD155" i="16"/>
  <c r="AC155" i="16"/>
  <c r="AB155" i="16"/>
  <c r="AA155" i="16"/>
  <c r="Z155" i="16"/>
  <c r="Y155" i="16"/>
  <c r="X155" i="16"/>
  <c r="V155" i="16"/>
  <c r="U155" i="16"/>
  <c r="T155" i="16"/>
  <c r="S155" i="16"/>
  <c r="R155" i="16"/>
  <c r="Q155" i="16"/>
  <c r="P155" i="16"/>
  <c r="O155" i="16"/>
  <c r="N155" i="16"/>
  <c r="M155" i="16"/>
  <c r="L155" i="16"/>
  <c r="K155" i="16"/>
  <c r="J155" i="16"/>
  <c r="BL154" i="16"/>
  <c r="BK154" i="16"/>
  <c r="BJ154" i="16"/>
  <c r="BI154" i="16"/>
  <c r="BH154" i="16"/>
  <c r="BG154" i="16"/>
  <c r="BF154" i="16"/>
  <c r="BE154" i="16"/>
  <c r="BD154" i="16"/>
  <c r="BC154" i="16"/>
  <c r="BB154" i="16"/>
  <c r="BA154" i="16"/>
  <c r="AZ154" i="16"/>
  <c r="AX154" i="16"/>
  <c r="AW154" i="16"/>
  <c r="AV154" i="16"/>
  <c r="AU154" i="16"/>
  <c r="AT154" i="16"/>
  <c r="AS154" i="16"/>
  <c r="AR154" i="16"/>
  <c r="AQ154" i="16"/>
  <c r="AP154" i="16"/>
  <c r="AO154" i="16"/>
  <c r="AN154" i="16"/>
  <c r="AM154" i="16"/>
  <c r="AL154" i="16"/>
  <c r="AJ154" i="16"/>
  <c r="AI154" i="16"/>
  <c r="AH154" i="16"/>
  <c r="AG154" i="16"/>
  <c r="AF154" i="16"/>
  <c r="AE154" i="16"/>
  <c r="AD154" i="16"/>
  <c r="AC154" i="16"/>
  <c r="AB154" i="16"/>
  <c r="AA154" i="16"/>
  <c r="Z154" i="16"/>
  <c r="Y154" i="16"/>
  <c r="X154" i="16"/>
  <c r="V154" i="16"/>
  <c r="U154" i="16"/>
  <c r="T154" i="16"/>
  <c r="S154" i="16"/>
  <c r="R154" i="16"/>
  <c r="Q154" i="16"/>
  <c r="P154" i="16"/>
  <c r="O154" i="16"/>
  <c r="N154" i="16"/>
  <c r="M154" i="16"/>
  <c r="L154" i="16"/>
  <c r="K154" i="16"/>
  <c r="J154" i="16"/>
  <c r="BL153" i="16"/>
  <c r="BK153" i="16"/>
  <c r="BJ153" i="16"/>
  <c r="BI153" i="16"/>
  <c r="BH153" i="16"/>
  <c r="BG153" i="16"/>
  <c r="BF153" i="16"/>
  <c r="BE153" i="16"/>
  <c r="BD153" i="16"/>
  <c r="BC153" i="16"/>
  <c r="BB153" i="16"/>
  <c r="BA153" i="16"/>
  <c r="AZ153" i="16"/>
  <c r="AX153" i="16"/>
  <c r="AW153" i="16"/>
  <c r="AV153" i="16"/>
  <c r="AU153" i="16"/>
  <c r="AT153" i="16"/>
  <c r="AS153" i="16"/>
  <c r="AR153" i="16"/>
  <c r="AQ153" i="16"/>
  <c r="AP153" i="16"/>
  <c r="AO153" i="16"/>
  <c r="AN153" i="16"/>
  <c r="AM153" i="16"/>
  <c r="AL153" i="16"/>
  <c r="AJ153" i="16"/>
  <c r="AI153" i="16"/>
  <c r="AH153" i="16"/>
  <c r="AG153" i="16"/>
  <c r="AF153" i="16"/>
  <c r="AE153" i="16"/>
  <c r="AD153" i="16"/>
  <c r="AC153" i="16"/>
  <c r="AB153" i="16"/>
  <c r="AA153" i="16"/>
  <c r="Z153" i="16"/>
  <c r="Y153" i="16"/>
  <c r="X153" i="16"/>
  <c r="V153" i="16"/>
  <c r="U153" i="16"/>
  <c r="T153" i="16"/>
  <c r="S153" i="16"/>
  <c r="R153" i="16"/>
  <c r="Q153" i="16"/>
  <c r="P153" i="16"/>
  <c r="O153" i="16"/>
  <c r="N153" i="16"/>
  <c r="M153" i="16"/>
  <c r="L153" i="16"/>
  <c r="K153" i="16"/>
  <c r="J153" i="16"/>
  <c r="BL152" i="16"/>
  <c r="BK152" i="16"/>
  <c r="BJ152" i="16"/>
  <c r="BI152" i="16"/>
  <c r="BH152" i="16"/>
  <c r="BG152" i="16"/>
  <c r="BF152" i="16"/>
  <c r="BE152" i="16"/>
  <c r="BD152" i="16"/>
  <c r="BC152" i="16"/>
  <c r="BB152" i="16"/>
  <c r="BA152" i="16"/>
  <c r="AZ152" i="16"/>
  <c r="AX152" i="16"/>
  <c r="AW152" i="16"/>
  <c r="AV152" i="16"/>
  <c r="AU152" i="16"/>
  <c r="AT152" i="16"/>
  <c r="AS152" i="16"/>
  <c r="AR152" i="16"/>
  <c r="AQ152" i="16"/>
  <c r="AP152" i="16"/>
  <c r="AO152" i="16"/>
  <c r="AN152" i="16"/>
  <c r="AM152" i="16"/>
  <c r="AL152" i="16"/>
  <c r="AJ152" i="16"/>
  <c r="AI152" i="16"/>
  <c r="AH152" i="16"/>
  <c r="AG152" i="16"/>
  <c r="AF152" i="16"/>
  <c r="AE152" i="16"/>
  <c r="AD152" i="16"/>
  <c r="AC152" i="16"/>
  <c r="AB152" i="16"/>
  <c r="AA152" i="16"/>
  <c r="Z152" i="16"/>
  <c r="Y152" i="16"/>
  <c r="X152" i="16"/>
  <c r="V152" i="16"/>
  <c r="U152" i="16"/>
  <c r="T152" i="16"/>
  <c r="S152" i="16"/>
  <c r="R152" i="16"/>
  <c r="Q152" i="16"/>
  <c r="P152" i="16"/>
  <c r="O152" i="16"/>
  <c r="N152" i="16"/>
  <c r="M152" i="16"/>
  <c r="L152" i="16"/>
  <c r="K152" i="16"/>
  <c r="J152" i="16"/>
  <c r="BL151" i="16"/>
  <c r="BK151" i="16"/>
  <c r="BJ151" i="16"/>
  <c r="BI151" i="16"/>
  <c r="BH151" i="16"/>
  <c r="BG151" i="16"/>
  <c r="BF151" i="16"/>
  <c r="BE151" i="16"/>
  <c r="BD151" i="16"/>
  <c r="BC151" i="16"/>
  <c r="BB151" i="16"/>
  <c r="BA151" i="16"/>
  <c r="AZ151" i="16"/>
  <c r="AX151" i="16"/>
  <c r="AW151" i="16"/>
  <c r="AV151" i="16"/>
  <c r="AU151" i="16"/>
  <c r="AT151" i="16"/>
  <c r="AS151" i="16"/>
  <c r="AR151" i="16"/>
  <c r="AQ151" i="16"/>
  <c r="AP151" i="16"/>
  <c r="AO151" i="16"/>
  <c r="AN151" i="16"/>
  <c r="AM151" i="16"/>
  <c r="AL151" i="16"/>
  <c r="AJ151" i="16"/>
  <c r="AI151" i="16"/>
  <c r="AH151" i="16"/>
  <c r="AG151" i="16"/>
  <c r="AF151" i="16"/>
  <c r="AE151" i="16"/>
  <c r="AD151" i="16"/>
  <c r="AC151" i="16"/>
  <c r="AB151" i="16"/>
  <c r="AA151" i="16"/>
  <c r="Z151" i="16"/>
  <c r="Y151" i="16"/>
  <c r="X151" i="16"/>
  <c r="V151" i="16"/>
  <c r="U151" i="16"/>
  <c r="T151" i="16"/>
  <c r="S151" i="16"/>
  <c r="R151" i="16"/>
  <c r="Q151" i="16"/>
  <c r="P151" i="16"/>
  <c r="O151" i="16"/>
  <c r="N151" i="16"/>
  <c r="M151" i="16"/>
  <c r="L151" i="16"/>
  <c r="K151" i="16"/>
  <c r="J151" i="16"/>
  <c r="BL150" i="16"/>
  <c r="BK150" i="16"/>
  <c r="BJ150" i="16"/>
  <c r="BI150" i="16"/>
  <c r="BH150" i="16"/>
  <c r="BG150" i="16"/>
  <c r="BF150" i="16"/>
  <c r="BE150" i="16"/>
  <c r="BD150" i="16"/>
  <c r="BC150" i="16"/>
  <c r="BB150" i="16"/>
  <c r="BA150" i="16"/>
  <c r="AZ150" i="16"/>
  <c r="AX150" i="16"/>
  <c r="AW150" i="16"/>
  <c r="AV150" i="16"/>
  <c r="AU150" i="16"/>
  <c r="AT150" i="16"/>
  <c r="AS150" i="16"/>
  <c r="AR150" i="16"/>
  <c r="AQ150" i="16"/>
  <c r="AP150" i="16"/>
  <c r="AO150" i="16"/>
  <c r="AN150" i="16"/>
  <c r="AM150" i="16"/>
  <c r="AL150" i="16"/>
  <c r="AJ150" i="16"/>
  <c r="AI150" i="16"/>
  <c r="AH150" i="16"/>
  <c r="AG150" i="16"/>
  <c r="AF150" i="16"/>
  <c r="AE150" i="16"/>
  <c r="AD150" i="16"/>
  <c r="AC150" i="16"/>
  <c r="AB150" i="16"/>
  <c r="AA150" i="16"/>
  <c r="Z150" i="16"/>
  <c r="Y150" i="16"/>
  <c r="X150" i="16"/>
  <c r="V150" i="16"/>
  <c r="U150" i="16"/>
  <c r="T150" i="16"/>
  <c r="S150" i="16"/>
  <c r="R150" i="16"/>
  <c r="Q150" i="16"/>
  <c r="P150" i="16"/>
  <c r="O150" i="16"/>
  <c r="N150" i="16"/>
  <c r="M150" i="16"/>
  <c r="L150" i="16"/>
  <c r="K150" i="16"/>
  <c r="J150" i="16"/>
  <c r="BM149" i="16"/>
  <c r="BL148" i="16"/>
  <c r="BK148" i="16"/>
  <c r="BJ148" i="16"/>
  <c r="BI148" i="16"/>
  <c r="BH148" i="16"/>
  <c r="BG148" i="16"/>
  <c r="BF148" i="16"/>
  <c r="BE148" i="16"/>
  <c r="BD148" i="16"/>
  <c r="BC148" i="16"/>
  <c r="BB148" i="16"/>
  <c r="BA148" i="16"/>
  <c r="AZ148" i="16"/>
  <c r="AX148" i="16"/>
  <c r="AW148" i="16"/>
  <c r="AV148" i="16"/>
  <c r="AU148" i="16"/>
  <c r="AT148" i="16"/>
  <c r="AS148" i="16"/>
  <c r="AR148" i="16"/>
  <c r="AQ148" i="16"/>
  <c r="AP148" i="16"/>
  <c r="AO148" i="16"/>
  <c r="AN148" i="16"/>
  <c r="AM148" i="16"/>
  <c r="AL148" i="16"/>
  <c r="AJ148" i="16"/>
  <c r="AI148" i="16"/>
  <c r="AH148" i="16"/>
  <c r="AG148" i="16"/>
  <c r="AF148" i="16"/>
  <c r="AE148" i="16"/>
  <c r="AD148" i="16"/>
  <c r="AC148" i="16"/>
  <c r="AB148" i="16"/>
  <c r="AA148" i="16"/>
  <c r="Z148" i="16"/>
  <c r="Y148" i="16"/>
  <c r="X148" i="16"/>
  <c r="V148" i="16"/>
  <c r="U148" i="16"/>
  <c r="T148" i="16"/>
  <c r="S148" i="16"/>
  <c r="R148" i="16"/>
  <c r="Q148" i="16"/>
  <c r="P148" i="16"/>
  <c r="O148" i="16"/>
  <c r="N148" i="16"/>
  <c r="M148" i="16"/>
  <c r="L148" i="16"/>
  <c r="K148" i="16"/>
  <c r="J148" i="16"/>
  <c r="BM147" i="16"/>
  <c r="BL146" i="16"/>
  <c r="BK146" i="16"/>
  <c r="BJ146" i="16"/>
  <c r="BI146" i="16"/>
  <c r="BH146" i="16"/>
  <c r="BG146" i="16"/>
  <c r="BF146" i="16"/>
  <c r="BE146" i="16"/>
  <c r="BD146" i="16"/>
  <c r="BC146" i="16"/>
  <c r="BB146" i="16"/>
  <c r="BA146" i="16"/>
  <c r="AZ146" i="16"/>
  <c r="AX146" i="16"/>
  <c r="AW146" i="16"/>
  <c r="AV146" i="16"/>
  <c r="AU146" i="16"/>
  <c r="AT146" i="16"/>
  <c r="AS146" i="16"/>
  <c r="AR146" i="16"/>
  <c r="AQ146" i="16"/>
  <c r="AP146" i="16"/>
  <c r="AO146" i="16"/>
  <c r="AN146" i="16"/>
  <c r="AM146" i="16"/>
  <c r="AL146" i="16"/>
  <c r="AJ146" i="16"/>
  <c r="AI146" i="16"/>
  <c r="AH146" i="16"/>
  <c r="AG146" i="16"/>
  <c r="AF146" i="16"/>
  <c r="AE146" i="16"/>
  <c r="AD146" i="16"/>
  <c r="AC146" i="16"/>
  <c r="AB146" i="16"/>
  <c r="AA146" i="16"/>
  <c r="Z146" i="16"/>
  <c r="Y146" i="16"/>
  <c r="X146" i="16"/>
  <c r="V146" i="16"/>
  <c r="U146" i="16"/>
  <c r="T146" i="16"/>
  <c r="S146" i="16"/>
  <c r="R146" i="16"/>
  <c r="Q146" i="16"/>
  <c r="P146" i="16"/>
  <c r="O146" i="16"/>
  <c r="N146" i="16"/>
  <c r="M146" i="16"/>
  <c r="L146" i="16"/>
  <c r="K146" i="16"/>
  <c r="J146" i="16"/>
  <c r="BL145" i="16"/>
  <c r="BK145" i="16"/>
  <c r="BJ145" i="16"/>
  <c r="BI145" i="16"/>
  <c r="BH145" i="16"/>
  <c r="BG145" i="16"/>
  <c r="BF145" i="16"/>
  <c r="BE145" i="16"/>
  <c r="BD145" i="16"/>
  <c r="BC145" i="16"/>
  <c r="BB145" i="16"/>
  <c r="BA145" i="16"/>
  <c r="AZ145" i="16"/>
  <c r="AX145" i="16"/>
  <c r="AW145" i="16"/>
  <c r="AV145" i="16"/>
  <c r="AU145" i="16"/>
  <c r="AT145" i="16"/>
  <c r="AS145" i="16"/>
  <c r="AR145" i="16"/>
  <c r="AQ145" i="16"/>
  <c r="AP145" i="16"/>
  <c r="AO145" i="16"/>
  <c r="AN145" i="16"/>
  <c r="AM145" i="16"/>
  <c r="AL145" i="16"/>
  <c r="AJ145" i="16"/>
  <c r="AI145" i="16"/>
  <c r="AH145" i="16"/>
  <c r="AG145" i="16"/>
  <c r="AF145" i="16"/>
  <c r="AE145" i="16"/>
  <c r="AD145" i="16"/>
  <c r="AC145" i="16"/>
  <c r="AB145" i="16"/>
  <c r="AA145" i="16"/>
  <c r="Z145" i="16"/>
  <c r="Y145" i="16"/>
  <c r="X145" i="16"/>
  <c r="V145" i="16"/>
  <c r="U145" i="16"/>
  <c r="T145" i="16"/>
  <c r="S145" i="16"/>
  <c r="R145" i="16"/>
  <c r="Q145" i="16"/>
  <c r="P145" i="16"/>
  <c r="O145" i="16"/>
  <c r="N145" i="16"/>
  <c r="M145" i="16"/>
  <c r="L145" i="16"/>
  <c r="K145" i="16"/>
  <c r="J145" i="16"/>
  <c r="BL144" i="16"/>
  <c r="BK144" i="16"/>
  <c r="BJ144" i="16"/>
  <c r="BI144" i="16"/>
  <c r="BH144" i="16"/>
  <c r="BG144" i="16"/>
  <c r="BF144" i="16"/>
  <c r="BE144" i="16"/>
  <c r="BD144" i="16"/>
  <c r="BC144" i="16"/>
  <c r="BB144" i="16"/>
  <c r="BA144" i="16"/>
  <c r="AZ144" i="16"/>
  <c r="AX144" i="16"/>
  <c r="AW144" i="16"/>
  <c r="AV144" i="16"/>
  <c r="AU144" i="16"/>
  <c r="AT144" i="16"/>
  <c r="AS144" i="16"/>
  <c r="AR144" i="16"/>
  <c r="AQ144" i="16"/>
  <c r="AP144" i="16"/>
  <c r="AO144" i="16"/>
  <c r="AN144" i="16"/>
  <c r="AM144" i="16"/>
  <c r="AL144" i="16"/>
  <c r="AJ144" i="16"/>
  <c r="AI144" i="16"/>
  <c r="AH144" i="16"/>
  <c r="AG144" i="16"/>
  <c r="AF144" i="16"/>
  <c r="AE144" i="16"/>
  <c r="AD144" i="16"/>
  <c r="AC144" i="16"/>
  <c r="AB144" i="16"/>
  <c r="AA144" i="16"/>
  <c r="Z144" i="16"/>
  <c r="Y144" i="16"/>
  <c r="X144" i="16"/>
  <c r="V144" i="16"/>
  <c r="U144" i="16"/>
  <c r="T144" i="16"/>
  <c r="S144" i="16"/>
  <c r="R144" i="16"/>
  <c r="Q144" i="16"/>
  <c r="P144" i="16"/>
  <c r="O144" i="16"/>
  <c r="N144" i="16"/>
  <c r="M144" i="16"/>
  <c r="L144" i="16"/>
  <c r="K144" i="16"/>
  <c r="J144" i="16"/>
  <c r="BL143" i="16"/>
  <c r="BK143" i="16"/>
  <c r="BJ143" i="16"/>
  <c r="BI143" i="16"/>
  <c r="BH143" i="16"/>
  <c r="BG143" i="16"/>
  <c r="BF143" i="16"/>
  <c r="BE143" i="16"/>
  <c r="BD143" i="16"/>
  <c r="BC143" i="16"/>
  <c r="BB143" i="16"/>
  <c r="BA143" i="16"/>
  <c r="AZ143" i="16"/>
  <c r="AX143" i="16"/>
  <c r="AW143" i="16"/>
  <c r="AV143" i="16"/>
  <c r="AU143" i="16"/>
  <c r="AT143" i="16"/>
  <c r="AS143" i="16"/>
  <c r="AR143" i="16"/>
  <c r="AQ143" i="16"/>
  <c r="AP143" i="16"/>
  <c r="AO143" i="16"/>
  <c r="AN143" i="16"/>
  <c r="AM143" i="16"/>
  <c r="AL143" i="16"/>
  <c r="AJ143" i="16"/>
  <c r="AI143" i="16"/>
  <c r="AH143" i="16"/>
  <c r="AG143" i="16"/>
  <c r="AF143" i="16"/>
  <c r="AE143" i="16"/>
  <c r="AD143" i="16"/>
  <c r="AC143" i="16"/>
  <c r="AB143" i="16"/>
  <c r="AA143" i="16"/>
  <c r="Z143" i="16"/>
  <c r="Y143" i="16"/>
  <c r="X143" i="16"/>
  <c r="V143" i="16"/>
  <c r="U143" i="16"/>
  <c r="T143" i="16"/>
  <c r="S143" i="16"/>
  <c r="R143" i="16"/>
  <c r="Q143" i="16"/>
  <c r="P143" i="16"/>
  <c r="O143" i="16"/>
  <c r="N143" i="16"/>
  <c r="M143" i="16"/>
  <c r="L143" i="16"/>
  <c r="K143" i="16"/>
  <c r="J143" i="16"/>
  <c r="BL142" i="16"/>
  <c r="BK142" i="16"/>
  <c r="BJ142" i="16"/>
  <c r="BI142" i="16"/>
  <c r="BH142" i="16"/>
  <c r="BG142" i="16"/>
  <c r="BF142" i="16"/>
  <c r="BE142" i="16"/>
  <c r="BD142" i="16"/>
  <c r="BC142" i="16"/>
  <c r="BB142" i="16"/>
  <c r="BA142" i="16"/>
  <c r="AZ142" i="16"/>
  <c r="AX142" i="16"/>
  <c r="AW142" i="16"/>
  <c r="AV142" i="16"/>
  <c r="AU142" i="16"/>
  <c r="AT142" i="16"/>
  <c r="AS142" i="16"/>
  <c r="AR142" i="16"/>
  <c r="AQ142" i="16"/>
  <c r="AP142" i="16"/>
  <c r="AO142" i="16"/>
  <c r="AN142" i="16"/>
  <c r="AM142" i="16"/>
  <c r="AL142" i="16"/>
  <c r="AJ142" i="16"/>
  <c r="AI142" i="16"/>
  <c r="AH142" i="16"/>
  <c r="AG142" i="16"/>
  <c r="AF142" i="16"/>
  <c r="AE142" i="16"/>
  <c r="AD142" i="16"/>
  <c r="AC142" i="16"/>
  <c r="AB142" i="16"/>
  <c r="AA142" i="16"/>
  <c r="Z142" i="16"/>
  <c r="Y142" i="16"/>
  <c r="X142" i="16"/>
  <c r="V142" i="16"/>
  <c r="U142" i="16"/>
  <c r="T142" i="16"/>
  <c r="S142" i="16"/>
  <c r="R142" i="16"/>
  <c r="Q142" i="16"/>
  <c r="P142" i="16"/>
  <c r="O142" i="16"/>
  <c r="N142" i="16"/>
  <c r="M142" i="16"/>
  <c r="L142" i="16"/>
  <c r="K142" i="16"/>
  <c r="J142" i="16"/>
  <c r="BL141" i="16"/>
  <c r="BK141" i="16"/>
  <c r="BJ141" i="16"/>
  <c r="BI141" i="16"/>
  <c r="BH141" i="16"/>
  <c r="BG141" i="16"/>
  <c r="BF141" i="16"/>
  <c r="BE141" i="16"/>
  <c r="BD141" i="16"/>
  <c r="BC141" i="16"/>
  <c r="BB141" i="16"/>
  <c r="BA141" i="16"/>
  <c r="AZ141" i="16"/>
  <c r="AX141" i="16"/>
  <c r="AW141" i="16"/>
  <c r="AV141" i="16"/>
  <c r="AU141" i="16"/>
  <c r="AT141" i="16"/>
  <c r="AS141" i="16"/>
  <c r="AR141" i="16"/>
  <c r="AQ141" i="16"/>
  <c r="AP141" i="16"/>
  <c r="AO141" i="16"/>
  <c r="AN141" i="16"/>
  <c r="AM141" i="16"/>
  <c r="AL141" i="16"/>
  <c r="AJ141" i="16"/>
  <c r="AI141" i="16"/>
  <c r="AH141" i="16"/>
  <c r="AG141" i="16"/>
  <c r="AF141" i="16"/>
  <c r="AE141" i="16"/>
  <c r="AD141" i="16"/>
  <c r="AC141" i="16"/>
  <c r="AB141" i="16"/>
  <c r="AA141" i="16"/>
  <c r="Z141" i="16"/>
  <c r="Y141" i="16"/>
  <c r="X141" i="16"/>
  <c r="V141" i="16"/>
  <c r="U141" i="16"/>
  <c r="T141" i="16"/>
  <c r="S141" i="16"/>
  <c r="R141" i="16"/>
  <c r="Q141" i="16"/>
  <c r="P141" i="16"/>
  <c r="O141" i="16"/>
  <c r="N141" i="16"/>
  <c r="M141" i="16"/>
  <c r="L141" i="16"/>
  <c r="K141" i="16"/>
  <c r="J141" i="16"/>
  <c r="BL140" i="16"/>
  <c r="BK140" i="16"/>
  <c r="BJ140" i="16"/>
  <c r="BI140" i="16"/>
  <c r="BH140" i="16"/>
  <c r="BG140" i="16"/>
  <c r="BF140" i="16"/>
  <c r="BE140" i="16"/>
  <c r="BD140" i="16"/>
  <c r="BC140" i="16"/>
  <c r="BB140" i="16"/>
  <c r="BA140" i="16"/>
  <c r="AZ140" i="16"/>
  <c r="AX140" i="16"/>
  <c r="AW140" i="16"/>
  <c r="AV140" i="16"/>
  <c r="AU140" i="16"/>
  <c r="AT140" i="16"/>
  <c r="AS140" i="16"/>
  <c r="AR140" i="16"/>
  <c r="AQ140" i="16"/>
  <c r="AP140" i="16"/>
  <c r="AO140" i="16"/>
  <c r="AN140" i="16"/>
  <c r="AM140" i="16"/>
  <c r="AL140" i="16"/>
  <c r="AJ140" i="16"/>
  <c r="AI140" i="16"/>
  <c r="AH140" i="16"/>
  <c r="AG140" i="16"/>
  <c r="AF140" i="16"/>
  <c r="AE140" i="16"/>
  <c r="AD140" i="16"/>
  <c r="AC140" i="16"/>
  <c r="AB140" i="16"/>
  <c r="AA140" i="16"/>
  <c r="Z140" i="16"/>
  <c r="Y140" i="16"/>
  <c r="X140" i="16"/>
  <c r="V140" i="16"/>
  <c r="U140" i="16"/>
  <c r="T140" i="16"/>
  <c r="S140" i="16"/>
  <c r="R140" i="16"/>
  <c r="Q140" i="16"/>
  <c r="P140" i="16"/>
  <c r="O140" i="16"/>
  <c r="N140" i="16"/>
  <c r="M140" i="16"/>
  <c r="L140" i="16"/>
  <c r="K140" i="16"/>
  <c r="J140" i="16"/>
  <c r="BL139" i="16"/>
  <c r="BK139" i="16"/>
  <c r="BJ139" i="16"/>
  <c r="BI139" i="16"/>
  <c r="BH139" i="16"/>
  <c r="BG139" i="16"/>
  <c r="BF139" i="16"/>
  <c r="BE139" i="16"/>
  <c r="BD139" i="16"/>
  <c r="BC139" i="16"/>
  <c r="BB139" i="16"/>
  <c r="BA139" i="16"/>
  <c r="AZ139" i="16"/>
  <c r="AX139" i="16"/>
  <c r="AW139" i="16"/>
  <c r="AV139" i="16"/>
  <c r="AU139" i="16"/>
  <c r="AT139" i="16"/>
  <c r="AS139" i="16"/>
  <c r="AR139" i="16"/>
  <c r="AQ139" i="16"/>
  <c r="AP139" i="16"/>
  <c r="AO139" i="16"/>
  <c r="AN139" i="16"/>
  <c r="AM139" i="16"/>
  <c r="AL139" i="16"/>
  <c r="AJ139" i="16"/>
  <c r="AI139" i="16"/>
  <c r="AH139" i="16"/>
  <c r="AG139" i="16"/>
  <c r="AF139" i="16"/>
  <c r="AE139" i="16"/>
  <c r="AD139" i="16"/>
  <c r="AC139" i="16"/>
  <c r="AB139" i="16"/>
  <c r="AA139" i="16"/>
  <c r="Z139" i="16"/>
  <c r="Y139" i="16"/>
  <c r="X139" i="16"/>
  <c r="V139" i="16"/>
  <c r="U139" i="16"/>
  <c r="T139" i="16"/>
  <c r="S139" i="16"/>
  <c r="R139" i="16"/>
  <c r="Q139" i="16"/>
  <c r="P139" i="16"/>
  <c r="O139" i="16"/>
  <c r="N139" i="16"/>
  <c r="M139" i="16"/>
  <c r="L139" i="16"/>
  <c r="K139" i="16"/>
  <c r="J139" i="16"/>
  <c r="BL138" i="16"/>
  <c r="BK138" i="16"/>
  <c r="BJ138" i="16"/>
  <c r="BI138" i="16"/>
  <c r="BH138" i="16"/>
  <c r="BG138" i="16"/>
  <c r="BF138" i="16"/>
  <c r="BE138" i="16"/>
  <c r="BD138" i="16"/>
  <c r="BC138" i="16"/>
  <c r="BB138" i="16"/>
  <c r="BA138" i="16"/>
  <c r="AZ138" i="16"/>
  <c r="AX138" i="16"/>
  <c r="AW138" i="16"/>
  <c r="AV138" i="16"/>
  <c r="AU138" i="16"/>
  <c r="AT138" i="16"/>
  <c r="AS138" i="16"/>
  <c r="AR138" i="16"/>
  <c r="AQ138" i="16"/>
  <c r="AP138" i="16"/>
  <c r="AO138" i="16"/>
  <c r="AN138" i="16"/>
  <c r="AM138" i="16"/>
  <c r="AL138" i="16"/>
  <c r="AJ138" i="16"/>
  <c r="AI138" i="16"/>
  <c r="AH138" i="16"/>
  <c r="AG138" i="16"/>
  <c r="AF138" i="16"/>
  <c r="AE138" i="16"/>
  <c r="AD138" i="16"/>
  <c r="AC138" i="16"/>
  <c r="AB138" i="16"/>
  <c r="AA138" i="16"/>
  <c r="Z138" i="16"/>
  <c r="Y138" i="16"/>
  <c r="X138" i="16"/>
  <c r="V138" i="16"/>
  <c r="U138" i="16"/>
  <c r="T138" i="16"/>
  <c r="S138" i="16"/>
  <c r="R138" i="16"/>
  <c r="Q138" i="16"/>
  <c r="P138" i="16"/>
  <c r="O138" i="16"/>
  <c r="N138" i="16"/>
  <c r="M138" i="16"/>
  <c r="L138" i="16"/>
  <c r="K138" i="16"/>
  <c r="J138" i="16"/>
  <c r="BL137" i="16"/>
  <c r="BK137" i="16"/>
  <c r="BJ137" i="16"/>
  <c r="BI137" i="16"/>
  <c r="BH137" i="16"/>
  <c r="BG137" i="16"/>
  <c r="BF137" i="16"/>
  <c r="BE137" i="16"/>
  <c r="BD137" i="16"/>
  <c r="BC137" i="16"/>
  <c r="BB137" i="16"/>
  <c r="BA137" i="16"/>
  <c r="AZ137" i="16"/>
  <c r="AX137" i="16"/>
  <c r="AW137" i="16"/>
  <c r="AV137" i="16"/>
  <c r="AU137" i="16"/>
  <c r="AT137" i="16"/>
  <c r="AS137" i="16"/>
  <c r="AR137" i="16"/>
  <c r="AQ137" i="16"/>
  <c r="AP137" i="16"/>
  <c r="AO137" i="16"/>
  <c r="AN137" i="16"/>
  <c r="AM137" i="16"/>
  <c r="AL137" i="16"/>
  <c r="AJ137" i="16"/>
  <c r="AI137" i="16"/>
  <c r="AH137" i="16"/>
  <c r="AG137" i="16"/>
  <c r="AF137" i="16"/>
  <c r="AE137" i="16"/>
  <c r="AD137" i="16"/>
  <c r="AC137" i="16"/>
  <c r="AB137" i="16"/>
  <c r="AA137" i="16"/>
  <c r="Z137" i="16"/>
  <c r="Y137" i="16"/>
  <c r="X137" i="16"/>
  <c r="V137" i="16"/>
  <c r="U137" i="16"/>
  <c r="T137" i="16"/>
  <c r="S137" i="16"/>
  <c r="R137" i="16"/>
  <c r="Q137" i="16"/>
  <c r="P137" i="16"/>
  <c r="O137" i="16"/>
  <c r="N137" i="16"/>
  <c r="M137" i="16"/>
  <c r="L137" i="16"/>
  <c r="K137" i="16"/>
  <c r="J137" i="16"/>
  <c r="BL136" i="16"/>
  <c r="BK136" i="16"/>
  <c r="BJ136" i="16"/>
  <c r="BI136" i="16"/>
  <c r="BH136" i="16"/>
  <c r="BG136" i="16"/>
  <c r="BF136" i="16"/>
  <c r="BE136" i="16"/>
  <c r="BD136" i="16"/>
  <c r="BC136" i="16"/>
  <c r="BB136" i="16"/>
  <c r="BA136" i="16"/>
  <c r="AZ136" i="16"/>
  <c r="AX136" i="16"/>
  <c r="AW136" i="16"/>
  <c r="AV136" i="16"/>
  <c r="AU136" i="16"/>
  <c r="AT136" i="16"/>
  <c r="AS136" i="16"/>
  <c r="AR136" i="16"/>
  <c r="AQ136" i="16"/>
  <c r="AP136" i="16"/>
  <c r="AO136" i="16"/>
  <c r="AN136" i="16"/>
  <c r="AM136" i="16"/>
  <c r="AL136" i="16"/>
  <c r="AJ136" i="16"/>
  <c r="AI136" i="16"/>
  <c r="AH136" i="16"/>
  <c r="AG136" i="16"/>
  <c r="AF136" i="16"/>
  <c r="AE136" i="16"/>
  <c r="AD136" i="16"/>
  <c r="AC136" i="16"/>
  <c r="AB136" i="16"/>
  <c r="AA136" i="16"/>
  <c r="Z136" i="16"/>
  <c r="Y136" i="16"/>
  <c r="X136" i="16"/>
  <c r="V136" i="16"/>
  <c r="U136" i="16"/>
  <c r="T136" i="16"/>
  <c r="S136" i="16"/>
  <c r="R136" i="16"/>
  <c r="Q136" i="16"/>
  <c r="P136" i="16"/>
  <c r="O136" i="16"/>
  <c r="N136" i="16"/>
  <c r="M136" i="16"/>
  <c r="L136" i="16"/>
  <c r="K136" i="16"/>
  <c r="J136" i="16"/>
  <c r="BL135" i="16"/>
  <c r="BK135" i="16"/>
  <c r="BJ135" i="16"/>
  <c r="BI135" i="16"/>
  <c r="BH135" i="16"/>
  <c r="BG135" i="16"/>
  <c r="BF135" i="16"/>
  <c r="BE135" i="16"/>
  <c r="BD135" i="16"/>
  <c r="BC135" i="16"/>
  <c r="BB135" i="16"/>
  <c r="BA135" i="16"/>
  <c r="AZ135" i="16"/>
  <c r="AX135" i="16"/>
  <c r="AW135" i="16"/>
  <c r="AV135" i="16"/>
  <c r="AU135" i="16"/>
  <c r="AT135" i="16"/>
  <c r="AS135" i="16"/>
  <c r="AR135" i="16"/>
  <c r="AQ135" i="16"/>
  <c r="AP135" i="16"/>
  <c r="AO135" i="16"/>
  <c r="AN135" i="16"/>
  <c r="AM135" i="16"/>
  <c r="AL135" i="16"/>
  <c r="AJ135" i="16"/>
  <c r="AI135" i="16"/>
  <c r="AH135" i="16"/>
  <c r="AG135" i="16"/>
  <c r="AF135" i="16"/>
  <c r="AE135" i="16"/>
  <c r="AD135" i="16"/>
  <c r="AC135" i="16"/>
  <c r="AB135" i="16"/>
  <c r="AA135" i="16"/>
  <c r="Z135" i="16"/>
  <c r="Y135" i="16"/>
  <c r="X135" i="16"/>
  <c r="V135" i="16"/>
  <c r="U135" i="16"/>
  <c r="T135" i="16"/>
  <c r="S135" i="16"/>
  <c r="R135" i="16"/>
  <c r="Q135" i="16"/>
  <c r="P135" i="16"/>
  <c r="O135" i="16"/>
  <c r="N135" i="16"/>
  <c r="M135" i="16"/>
  <c r="L135" i="16"/>
  <c r="K135" i="16"/>
  <c r="J135" i="16"/>
  <c r="BL134" i="16"/>
  <c r="BK134" i="16"/>
  <c r="BJ134" i="16"/>
  <c r="BI134" i="16"/>
  <c r="BH134" i="16"/>
  <c r="BG134" i="16"/>
  <c r="BF134" i="16"/>
  <c r="BE134" i="16"/>
  <c r="BD134" i="16"/>
  <c r="BC134" i="16"/>
  <c r="BB134" i="16"/>
  <c r="BA134" i="16"/>
  <c r="AZ134" i="16"/>
  <c r="AX134" i="16"/>
  <c r="AW134" i="16"/>
  <c r="AV134" i="16"/>
  <c r="AU134" i="16"/>
  <c r="AT134" i="16"/>
  <c r="AS134" i="16"/>
  <c r="AR134" i="16"/>
  <c r="AQ134" i="16"/>
  <c r="AP134" i="16"/>
  <c r="AO134" i="16"/>
  <c r="AN134" i="16"/>
  <c r="AM134" i="16"/>
  <c r="AL134" i="16"/>
  <c r="AJ134" i="16"/>
  <c r="AI134" i="16"/>
  <c r="AH134" i="16"/>
  <c r="AG134" i="16"/>
  <c r="AF134" i="16"/>
  <c r="AE134" i="16"/>
  <c r="AD134" i="16"/>
  <c r="AC134" i="16"/>
  <c r="AB134" i="16"/>
  <c r="AA134" i="16"/>
  <c r="Z134" i="16"/>
  <c r="Y134" i="16"/>
  <c r="X134" i="16"/>
  <c r="V134" i="16"/>
  <c r="U134" i="16"/>
  <c r="T134" i="16"/>
  <c r="S134" i="16"/>
  <c r="R134" i="16"/>
  <c r="Q134" i="16"/>
  <c r="P134" i="16"/>
  <c r="O134" i="16"/>
  <c r="N134" i="16"/>
  <c r="M134" i="16"/>
  <c r="L134" i="16"/>
  <c r="K134" i="16"/>
  <c r="J134" i="16"/>
  <c r="BN147" i="16" l="1"/>
  <c r="BN175" i="16"/>
  <c r="BN149" i="16"/>
  <c r="BM135" i="16"/>
  <c r="BM137" i="16"/>
  <c r="BN137" i="16" s="1"/>
  <c r="BM139" i="16"/>
  <c r="BN139" i="16" s="1"/>
  <c r="BM142" i="16"/>
  <c r="BN142" i="16" s="1"/>
  <c r="BM145" i="16"/>
  <c r="BN145" i="16" s="1"/>
  <c r="BM151" i="16"/>
  <c r="BN151" i="16" s="1"/>
  <c r="BM156" i="16"/>
  <c r="BM160" i="16"/>
  <c r="BN160" i="16" s="1"/>
  <c r="BM164" i="16"/>
  <c r="BN164" i="16" s="1"/>
  <c r="BM166" i="16"/>
  <c r="BN166" i="16" s="1"/>
  <c r="BM168" i="16"/>
  <c r="BN168" i="16" s="1"/>
  <c r="BM170" i="16"/>
  <c r="BN170" i="16" s="1"/>
  <c r="BM172" i="16"/>
  <c r="BN172" i="16" s="1"/>
  <c r="BM178" i="16"/>
  <c r="BN178" i="16" s="1"/>
  <c r="BM180" i="16"/>
  <c r="BN180" i="16" s="1"/>
  <c r="BM183" i="16"/>
  <c r="BN183" i="16" s="1"/>
  <c r="BM187" i="16"/>
  <c r="BN187" i="16" s="1"/>
  <c r="BM134" i="16"/>
  <c r="BN134" i="16" s="1"/>
  <c r="BN135" i="16"/>
  <c r="BM136" i="16"/>
  <c r="BN136" i="16" s="1"/>
  <c r="BM138" i="16"/>
  <c r="BN138" i="16" s="1"/>
  <c r="BM141" i="16"/>
  <c r="BN141" i="16" s="1"/>
  <c r="BM144" i="16"/>
  <c r="BN144" i="16" s="1"/>
  <c r="BM146" i="16"/>
  <c r="BN146" i="16" s="1"/>
  <c r="BM148" i="16"/>
  <c r="BN148" i="16" s="1"/>
  <c r="BM150" i="16"/>
  <c r="BN150" i="16" s="1"/>
  <c r="BM153" i="16"/>
  <c r="BN153" i="16" s="1"/>
  <c r="BN156" i="16"/>
  <c r="BM157" i="16"/>
  <c r="BN157" i="16" s="1"/>
  <c r="BM163" i="16"/>
  <c r="BN163" i="16" s="1"/>
  <c r="BM165" i="16"/>
  <c r="BN165" i="16" s="1"/>
  <c r="BM167" i="16"/>
  <c r="BN167" i="16" s="1"/>
  <c r="BM169" i="16"/>
  <c r="BN169" i="16" s="1"/>
  <c r="BM171" i="16"/>
  <c r="BN171" i="16" s="1"/>
  <c r="BM173" i="16"/>
  <c r="BN173" i="16" s="1"/>
  <c r="BM177" i="16"/>
  <c r="BN177" i="16" s="1"/>
  <c r="BM179" i="16"/>
  <c r="BN179" i="16" s="1"/>
  <c r="BM181" i="16"/>
  <c r="BN181" i="16" s="1"/>
  <c r="BM185" i="16"/>
  <c r="BN185" i="16" s="1"/>
  <c r="BL133" i="16"/>
  <c r="BK133" i="16"/>
  <c r="BJ133" i="16"/>
  <c r="BI133" i="16"/>
  <c r="BH133" i="16"/>
  <c r="BG133" i="16"/>
  <c r="BF133" i="16"/>
  <c r="BE133" i="16"/>
  <c r="BD133" i="16"/>
  <c r="BC133" i="16"/>
  <c r="BB133" i="16"/>
  <c r="BA133" i="16"/>
  <c r="AZ133" i="16"/>
  <c r="AX133" i="16"/>
  <c r="AW133" i="16"/>
  <c r="AV133" i="16"/>
  <c r="AU133" i="16"/>
  <c r="AT133" i="16"/>
  <c r="AS133" i="16"/>
  <c r="AR133" i="16"/>
  <c r="AQ133" i="16"/>
  <c r="AP133" i="16"/>
  <c r="AO133" i="16"/>
  <c r="AN133" i="16"/>
  <c r="AM133" i="16"/>
  <c r="AL133" i="16"/>
  <c r="AJ133" i="16"/>
  <c r="AI133" i="16"/>
  <c r="AH133" i="16"/>
  <c r="AG133" i="16"/>
  <c r="AF133" i="16"/>
  <c r="AE133" i="16"/>
  <c r="AD133" i="16"/>
  <c r="AC133" i="16"/>
  <c r="AB133" i="16"/>
  <c r="AA133" i="16"/>
  <c r="Z133" i="16"/>
  <c r="Y133" i="16"/>
  <c r="X133" i="16"/>
  <c r="V133" i="16"/>
  <c r="U133" i="16"/>
  <c r="T133" i="16"/>
  <c r="S133" i="16"/>
  <c r="R133" i="16"/>
  <c r="Q133" i="16"/>
  <c r="P133" i="16"/>
  <c r="O133" i="16"/>
  <c r="N133" i="16"/>
  <c r="M133" i="16"/>
  <c r="L133" i="16"/>
  <c r="K133" i="16"/>
  <c r="J133" i="16"/>
  <c r="BL132" i="16"/>
  <c r="BK132" i="16"/>
  <c r="BJ132" i="16"/>
  <c r="BI132" i="16"/>
  <c r="BH132" i="16"/>
  <c r="BG132" i="16"/>
  <c r="BF132" i="16"/>
  <c r="BE132" i="16"/>
  <c r="BD132" i="16"/>
  <c r="BC132" i="16"/>
  <c r="BB132" i="16"/>
  <c r="BA132" i="16"/>
  <c r="AZ132" i="16"/>
  <c r="AX132" i="16"/>
  <c r="AW132" i="16"/>
  <c r="AV132" i="16"/>
  <c r="AU132" i="16"/>
  <c r="AT132" i="16"/>
  <c r="AS132" i="16"/>
  <c r="AR132" i="16"/>
  <c r="AQ132" i="16"/>
  <c r="AP132" i="16"/>
  <c r="AO132" i="16"/>
  <c r="AN132" i="16"/>
  <c r="AM132" i="16"/>
  <c r="AL132" i="16"/>
  <c r="AJ132" i="16"/>
  <c r="AI132" i="16"/>
  <c r="AH132" i="16"/>
  <c r="AG132" i="16"/>
  <c r="AF132" i="16"/>
  <c r="AE132" i="16"/>
  <c r="AD132" i="16"/>
  <c r="AC132" i="16"/>
  <c r="AB132" i="16"/>
  <c r="AA132" i="16"/>
  <c r="Z132" i="16"/>
  <c r="Y132" i="16"/>
  <c r="X132" i="16"/>
  <c r="V132" i="16"/>
  <c r="U132" i="16"/>
  <c r="T132" i="16"/>
  <c r="S132" i="16"/>
  <c r="R132" i="16"/>
  <c r="Q132" i="16"/>
  <c r="P132" i="16"/>
  <c r="O132" i="16"/>
  <c r="N132" i="16"/>
  <c r="M132" i="16"/>
  <c r="L132" i="16"/>
  <c r="K132" i="16"/>
  <c r="J132" i="16"/>
  <c r="BL131" i="16"/>
  <c r="BK131" i="16"/>
  <c r="BJ131" i="16"/>
  <c r="BI131" i="16"/>
  <c r="BH131" i="16"/>
  <c r="BG131" i="16"/>
  <c r="BF131" i="16"/>
  <c r="BE131" i="16"/>
  <c r="BD131" i="16"/>
  <c r="BC131" i="16"/>
  <c r="BB131" i="16"/>
  <c r="BA131" i="16"/>
  <c r="AZ131" i="16"/>
  <c r="AX131" i="16"/>
  <c r="AW131" i="16"/>
  <c r="AV131" i="16"/>
  <c r="AU131" i="16"/>
  <c r="AT131" i="16"/>
  <c r="AS131" i="16"/>
  <c r="AR131" i="16"/>
  <c r="AQ131" i="16"/>
  <c r="AP131" i="16"/>
  <c r="AO131" i="16"/>
  <c r="AN131" i="16"/>
  <c r="AM131" i="16"/>
  <c r="AL131" i="16"/>
  <c r="AJ131" i="16"/>
  <c r="AI131" i="16"/>
  <c r="AH131" i="16"/>
  <c r="AG131" i="16"/>
  <c r="AF131" i="16"/>
  <c r="AE131" i="16"/>
  <c r="AD131" i="16"/>
  <c r="AC131" i="16"/>
  <c r="AB131" i="16"/>
  <c r="AA131" i="16"/>
  <c r="Z131" i="16"/>
  <c r="Y131" i="16"/>
  <c r="X131" i="16"/>
  <c r="V131" i="16"/>
  <c r="U131" i="16"/>
  <c r="T131" i="16"/>
  <c r="S131" i="16"/>
  <c r="R131" i="16"/>
  <c r="Q131" i="16"/>
  <c r="P131" i="16"/>
  <c r="O131" i="16"/>
  <c r="N131" i="16"/>
  <c r="M131" i="16"/>
  <c r="L131" i="16"/>
  <c r="K131" i="16"/>
  <c r="J131" i="16"/>
  <c r="BL130" i="16"/>
  <c r="BK130" i="16"/>
  <c r="BJ130" i="16"/>
  <c r="BI130" i="16"/>
  <c r="BH130" i="16"/>
  <c r="BG130" i="16"/>
  <c r="BF130" i="16"/>
  <c r="BE130" i="16"/>
  <c r="BD130" i="16"/>
  <c r="BC130" i="16"/>
  <c r="BB130" i="16"/>
  <c r="BA130" i="16"/>
  <c r="AZ130" i="16"/>
  <c r="AX130" i="16"/>
  <c r="AW130" i="16"/>
  <c r="AV130" i="16"/>
  <c r="AU130" i="16"/>
  <c r="AT130" i="16"/>
  <c r="AS130" i="16"/>
  <c r="AR130" i="16"/>
  <c r="AQ130" i="16"/>
  <c r="AP130" i="16"/>
  <c r="AO130" i="16"/>
  <c r="AN130" i="16"/>
  <c r="AM130" i="16"/>
  <c r="AL130" i="16"/>
  <c r="AJ130" i="16"/>
  <c r="AI130" i="16"/>
  <c r="AH130" i="16"/>
  <c r="AG130" i="16"/>
  <c r="AF130" i="16"/>
  <c r="AE130" i="16"/>
  <c r="AD130" i="16"/>
  <c r="AC130" i="16"/>
  <c r="AB130" i="16"/>
  <c r="AA130" i="16"/>
  <c r="Z130" i="16"/>
  <c r="Y130" i="16"/>
  <c r="X130" i="16"/>
  <c r="V130" i="16"/>
  <c r="U130" i="16"/>
  <c r="T130" i="16"/>
  <c r="S130" i="16"/>
  <c r="R130" i="16"/>
  <c r="Q130" i="16"/>
  <c r="P130" i="16"/>
  <c r="O130" i="16"/>
  <c r="N130" i="16"/>
  <c r="M130" i="16"/>
  <c r="L130" i="16"/>
  <c r="K130" i="16"/>
  <c r="J130" i="16"/>
  <c r="BL129" i="16"/>
  <c r="BK129" i="16"/>
  <c r="BJ129" i="16"/>
  <c r="BI129" i="16"/>
  <c r="BH129" i="16"/>
  <c r="BG129" i="16"/>
  <c r="BF129" i="16"/>
  <c r="BE129" i="16"/>
  <c r="BD129" i="16"/>
  <c r="BC129" i="16"/>
  <c r="BB129" i="16"/>
  <c r="BA129" i="16"/>
  <c r="AZ129" i="16"/>
  <c r="AX129" i="16"/>
  <c r="AW129" i="16"/>
  <c r="AV129" i="16"/>
  <c r="AU129" i="16"/>
  <c r="AT129" i="16"/>
  <c r="AS129" i="16"/>
  <c r="AR129" i="16"/>
  <c r="AQ129" i="16"/>
  <c r="AP129" i="16"/>
  <c r="AO129" i="16"/>
  <c r="AN129" i="16"/>
  <c r="AM129" i="16"/>
  <c r="AL129" i="16"/>
  <c r="AJ129" i="16"/>
  <c r="AI129" i="16"/>
  <c r="AH129" i="16"/>
  <c r="AG129" i="16"/>
  <c r="AF129" i="16"/>
  <c r="AE129" i="16"/>
  <c r="AD129" i="16"/>
  <c r="AC129" i="16"/>
  <c r="AB129" i="16"/>
  <c r="AA129" i="16"/>
  <c r="Z129" i="16"/>
  <c r="Y129" i="16"/>
  <c r="X129" i="16"/>
  <c r="V129" i="16"/>
  <c r="U129" i="16"/>
  <c r="T129" i="16"/>
  <c r="S129" i="16"/>
  <c r="R129" i="16"/>
  <c r="Q129" i="16"/>
  <c r="P129" i="16"/>
  <c r="O129" i="16"/>
  <c r="N129" i="16"/>
  <c r="M129" i="16"/>
  <c r="L129" i="16"/>
  <c r="K129" i="16"/>
  <c r="J129" i="16"/>
  <c r="BL128" i="16"/>
  <c r="BK128" i="16"/>
  <c r="BJ128" i="16"/>
  <c r="BI128" i="16"/>
  <c r="BH128" i="16"/>
  <c r="BG128" i="16"/>
  <c r="BF128" i="16"/>
  <c r="BE128" i="16"/>
  <c r="BD128" i="16"/>
  <c r="BC128" i="16"/>
  <c r="BB128" i="16"/>
  <c r="BA128" i="16"/>
  <c r="AZ128" i="16"/>
  <c r="AX128" i="16"/>
  <c r="AW128" i="16"/>
  <c r="AV128" i="16"/>
  <c r="AU128" i="16"/>
  <c r="AT128" i="16"/>
  <c r="AS128" i="16"/>
  <c r="AR128" i="16"/>
  <c r="AQ128" i="16"/>
  <c r="AP128" i="16"/>
  <c r="AO128" i="16"/>
  <c r="AN128" i="16"/>
  <c r="AM128" i="16"/>
  <c r="AL128" i="16"/>
  <c r="AJ128" i="16"/>
  <c r="AI128" i="16"/>
  <c r="AH128" i="16"/>
  <c r="AG128" i="16"/>
  <c r="AF128" i="16"/>
  <c r="AE128" i="16"/>
  <c r="AD128" i="16"/>
  <c r="AC128" i="16"/>
  <c r="AB128" i="16"/>
  <c r="AA128" i="16"/>
  <c r="Z128" i="16"/>
  <c r="Y128" i="16"/>
  <c r="X128" i="16"/>
  <c r="V128" i="16"/>
  <c r="U128" i="16"/>
  <c r="T128" i="16"/>
  <c r="S128" i="16"/>
  <c r="R128" i="16"/>
  <c r="Q128" i="16"/>
  <c r="P128" i="16"/>
  <c r="O128" i="16"/>
  <c r="N128" i="16"/>
  <c r="M128" i="16"/>
  <c r="L128" i="16"/>
  <c r="K128" i="16"/>
  <c r="J128" i="16"/>
  <c r="BL127" i="16"/>
  <c r="BK127" i="16"/>
  <c r="BJ127" i="16"/>
  <c r="BI127" i="16"/>
  <c r="BH127" i="16"/>
  <c r="BG127" i="16"/>
  <c r="BF127" i="16"/>
  <c r="BE127" i="16"/>
  <c r="BD127" i="16"/>
  <c r="BC127" i="16"/>
  <c r="BB127" i="16"/>
  <c r="BA127" i="16"/>
  <c r="AZ127" i="16"/>
  <c r="AX127" i="16"/>
  <c r="AW127" i="16"/>
  <c r="AV127" i="16"/>
  <c r="AU127" i="16"/>
  <c r="AT127" i="16"/>
  <c r="AS127" i="16"/>
  <c r="AR127" i="16"/>
  <c r="AQ127" i="16"/>
  <c r="AP127" i="16"/>
  <c r="AO127" i="16"/>
  <c r="AN127" i="16"/>
  <c r="AM127" i="16"/>
  <c r="AL127" i="16"/>
  <c r="AJ127" i="16"/>
  <c r="AI127" i="16"/>
  <c r="AH127" i="16"/>
  <c r="AG127" i="16"/>
  <c r="AF127" i="16"/>
  <c r="AE127" i="16"/>
  <c r="AD127" i="16"/>
  <c r="AC127" i="16"/>
  <c r="AB127" i="16"/>
  <c r="AA127" i="16"/>
  <c r="Z127" i="16"/>
  <c r="Y127" i="16"/>
  <c r="X127" i="16"/>
  <c r="V127" i="16"/>
  <c r="U127" i="16"/>
  <c r="T127" i="16"/>
  <c r="S127" i="16"/>
  <c r="R127" i="16"/>
  <c r="Q127" i="16"/>
  <c r="P127" i="16"/>
  <c r="O127" i="16"/>
  <c r="N127" i="16"/>
  <c r="M127" i="16"/>
  <c r="L127" i="16"/>
  <c r="K127" i="16"/>
  <c r="J127" i="16"/>
  <c r="BL126" i="16"/>
  <c r="BK126" i="16"/>
  <c r="BJ126" i="16"/>
  <c r="BI126" i="16"/>
  <c r="BH126" i="16"/>
  <c r="BG126" i="16"/>
  <c r="BF126" i="16"/>
  <c r="BE126" i="16"/>
  <c r="BD126" i="16"/>
  <c r="BC126" i="16"/>
  <c r="BB126" i="16"/>
  <c r="BA126" i="16"/>
  <c r="AZ126" i="16"/>
  <c r="AX126" i="16"/>
  <c r="AW126" i="16"/>
  <c r="AV126" i="16"/>
  <c r="AU126" i="16"/>
  <c r="AT126" i="16"/>
  <c r="AS126" i="16"/>
  <c r="AR126" i="16"/>
  <c r="AQ126" i="16"/>
  <c r="AP126" i="16"/>
  <c r="AO126" i="16"/>
  <c r="AN126" i="16"/>
  <c r="AM126" i="16"/>
  <c r="AL126" i="16"/>
  <c r="AJ126" i="16"/>
  <c r="AI126" i="16"/>
  <c r="AH126" i="16"/>
  <c r="AG126" i="16"/>
  <c r="AF126" i="16"/>
  <c r="AE126" i="16"/>
  <c r="AD126" i="16"/>
  <c r="AC126" i="16"/>
  <c r="AB126" i="16"/>
  <c r="AA126" i="16"/>
  <c r="Z126" i="16"/>
  <c r="Y126" i="16"/>
  <c r="X126" i="16"/>
  <c r="V126" i="16"/>
  <c r="U126" i="16"/>
  <c r="T126" i="16"/>
  <c r="S126" i="16"/>
  <c r="R126" i="16"/>
  <c r="Q126" i="16"/>
  <c r="P126" i="16"/>
  <c r="O126" i="16"/>
  <c r="N126" i="16"/>
  <c r="M126" i="16"/>
  <c r="L126" i="16"/>
  <c r="K126" i="16"/>
  <c r="J126" i="16"/>
  <c r="BL125" i="16"/>
  <c r="BK125" i="16"/>
  <c r="BJ125" i="16"/>
  <c r="BI125" i="16"/>
  <c r="BH125" i="16"/>
  <c r="BG125" i="16"/>
  <c r="BF125" i="16"/>
  <c r="BE125" i="16"/>
  <c r="BD125" i="16"/>
  <c r="BC125" i="16"/>
  <c r="BB125" i="16"/>
  <c r="BA125" i="16"/>
  <c r="AZ125" i="16"/>
  <c r="AX125" i="16"/>
  <c r="AW125" i="16"/>
  <c r="AV125" i="16"/>
  <c r="AU125" i="16"/>
  <c r="AT125" i="16"/>
  <c r="AS125" i="16"/>
  <c r="AR125" i="16"/>
  <c r="AQ125" i="16"/>
  <c r="AP125" i="16"/>
  <c r="AO125" i="16"/>
  <c r="AN125" i="16"/>
  <c r="AM125" i="16"/>
  <c r="AL125" i="16"/>
  <c r="AJ125" i="16"/>
  <c r="AI125" i="16"/>
  <c r="AH125" i="16"/>
  <c r="AG125" i="16"/>
  <c r="AF125" i="16"/>
  <c r="AE125" i="16"/>
  <c r="AD125" i="16"/>
  <c r="AC125" i="16"/>
  <c r="AB125" i="16"/>
  <c r="AA125" i="16"/>
  <c r="Z125" i="16"/>
  <c r="Y125" i="16"/>
  <c r="X125" i="16"/>
  <c r="V125" i="16"/>
  <c r="U125" i="16"/>
  <c r="T125" i="16"/>
  <c r="S125" i="16"/>
  <c r="R125" i="16"/>
  <c r="Q125" i="16"/>
  <c r="P125" i="16"/>
  <c r="O125" i="16"/>
  <c r="N125" i="16"/>
  <c r="M125" i="16"/>
  <c r="L125" i="16"/>
  <c r="K125" i="16"/>
  <c r="J125" i="16"/>
  <c r="BL124" i="16"/>
  <c r="BK124" i="16"/>
  <c r="BJ124" i="16"/>
  <c r="BI124" i="16"/>
  <c r="BH124" i="16"/>
  <c r="BG124" i="16"/>
  <c r="BF124" i="16"/>
  <c r="BE124" i="16"/>
  <c r="BD124" i="16"/>
  <c r="BC124" i="16"/>
  <c r="BB124" i="16"/>
  <c r="BA124" i="16"/>
  <c r="AZ124" i="16"/>
  <c r="AX124" i="16"/>
  <c r="AW124" i="16"/>
  <c r="AV124" i="16"/>
  <c r="AU124" i="16"/>
  <c r="AT124" i="16"/>
  <c r="AS124" i="16"/>
  <c r="AR124" i="16"/>
  <c r="AQ124" i="16"/>
  <c r="AP124" i="16"/>
  <c r="AO124" i="16"/>
  <c r="AN124" i="16"/>
  <c r="AM124" i="16"/>
  <c r="AL124" i="16"/>
  <c r="AJ124" i="16"/>
  <c r="AI124" i="16"/>
  <c r="AH124" i="16"/>
  <c r="AG124" i="16"/>
  <c r="AF124" i="16"/>
  <c r="AE124" i="16"/>
  <c r="AD124" i="16"/>
  <c r="AC124" i="16"/>
  <c r="AB124" i="16"/>
  <c r="AA124" i="16"/>
  <c r="Z124" i="16"/>
  <c r="Y124" i="16"/>
  <c r="X124" i="16"/>
  <c r="V124" i="16"/>
  <c r="U124" i="16"/>
  <c r="T124" i="16"/>
  <c r="S124" i="16"/>
  <c r="R124" i="16"/>
  <c r="Q124" i="16"/>
  <c r="P124" i="16"/>
  <c r="O124" i="16"/>
  <c r="N124" i="16"/>
  <c r="M124" i="16"/>
  <c r="L124" i="16"/>
  <c r="K124" i="16"/>
  <c r="J124" i="16"/>
  <c r="BL123" i="16"/>
  <c r="BK123" i="16"/>
  <c r="BJ123" i="16"/>
  <c r="BI123" i="16"/>
  <c r="BH123" i="16"/>
  <c r="BG123" i="16"/>
  <c r="BF123" i="16"/>
  <c r="BE123" i="16"/>
  <c r="BD123" i="16"/>
  <c r="BC123" i="16"/>
  <c r="BB123" i="16"/>
  <c r="BA123" i="16"/>
  <c r="AZ123" i="16"/>
  <c r="AX123" i="16"/>
  <c r="AW123" i="16"/>
  <c r="AV123" i="16"/>
  <c r="AU123" i="16"/>
  <c r="AT123" i="16"/>
  <c r="AS123" i="16"/>
  <c r="AR123" i="16"/>
  <c r="AQ123" i="16"/>
  <c r="AP123" i="16"/>
  <c r="AO123" i="16"/>
  <c r="AN123" i="16"/>
  <c r="AM123" i="16"/>
  <c r="AL123" i="16"/>
  <c r="AJ123" i="16"/>
  <c r="AI123" i="16"/>
  <c r="AH123" i="16"/>
  <c r="AG123" i="16"/>
  <c r="AF123" i="16"/>
  <c r="AE123" i="16"/>
  <c r="AD123" i="16"/>
  <c r="AC123" i="16"/>
  <c r="AB123" i="16"/>
  <c r="AA123" i="16"/>
  <c r="Z123" i="16"/>
  <c r="Y123" i="16"/>
  <c r="X123" i="16"/>
  <c r="V123" i="16"/>
  <c r="U123" i="16"/>
  <c r="T123" i="16"/>
  <c r="S123" i="16"/>
  <c r="R123" i="16"/>
  <c r="Q123" i="16"/>
  <c r="P123" i="16"/>
  <c r="O123" i="16"/>
  <c r="N123" i="16"/>
  <c r="M123" i="16"/>
  <c r="L123" i="16"/>
  <c r="K123" i="16"/>
  <c r="J123" i="16"/>
  <c r="BL122" i="16"/>
  <c r="BK122" i="16"/>
  <c r="BJ122" i="16"/>
  <c r="BI122" i="16"/>
  <c r="BH122" i="16"/>
  <c r="BG122" i="16"/>
  <c r="BF122" i="16"/>
  <c r="BE122" i="16"/>
  <c r="BD122" i="16"/>
  <c r="BC122" i="16"/>
  <c r="BB122" i="16"/>
  <c r="BA122" i="16"/>
  <c r="AZ122" i="16"/>
  <c r="AX122" i="16"/>
  <c r="AW122" i="16"/>
  <c r="AV122" i="16"/>
  <c r="AU122" i="16"/>
  <c r="AT122" i="16"/>
  <c r="AS122" i="16"/>
  <c r="AR122" i="16"/>
  <c r="AQ122" i="16"/>
  <c r="AP122" i="16"/>
  <c r="AO122" i="16"/>
  <c r="AN122" i="16"/>
  <c r="AM122" i="16"/>
  <c r="AL122" i="16"/>
  <c r="AJ122" i="16"/>
  <c r="AI122" i="16"/>
  <c r="AH122" i="16"/>
  <c r="AG122" i="16"/>
  <c r="AF122" i="16"/>
  <c r="AE122" i="16"/>
  <c r="AD122" i="16"/>
  <c r="AC122" i="16"/>
  <c r="AB122" i="16"/>
  <c r="AA122" i="16"/>
  <c r="Z122" i="16"/>
  <c r="Y122" i="16"/>
  <c r="X122" i="16"/>
  <c r="V122" i="16"/>
  <c r="U122" i="16"/>
  <c r="T122" i="16"/>
  <c r="S122" i="16"/>
  <c r="R122" i="16"/>
  <c r="Q122" i="16"/>
  <c r="P122" i="16"/>
  <c r="O122" i="16"/>
  <c r="N122" i="16"/>
  <c r="M122" i="16"/>
  <c r="L122" i="16"/>
  <c r="K122" i="16"/>
  <c r="J122" i="16"/>
  <c r="BL121" i="16"/>
  <c r="BK121" i="16"/>
  <c r="BJ121" i="16"/>
  <c r="BI121" i="16"/>
  <c r="BH121" i="16"/>
  <c r="BG121" i="16"/>
  <c r="BF121" i="16"/>
  <c r="BE121" i="16"/>
  <c r="BD121" i="16"/>
  <c r="BC121" i="16"/>
  <c r="BB121" i="16"/>
  <c r="BA121" i="16"/>
  <c r="AZ121" i="16"/>
  <c r="AX121" i="16"/>
  <c r="AW121" i="16"/>
  <c r="AV121" i="16"/>
  <c r="AU121" i="16"/>
  <c r="AT121" i="16"/>
  <c r="AS121" i="16"/>
  <c r="AR121" i="16"/>
  <c r="AQ121" i="16"/>
  <c r="AP121" i="16"/>
  <c r="AO121" i="16"/>
  <c r="AN121" i="16"/>
  <c r="AM121" i="16"/>
  <c r="AL121" i="16"/>
  <c r="AJ121" i="16"/>
  <c r="AI121" i="16"/>
  <c r="AH121" i="16"/>
  <c r="AG121" i="16"/>
  <c r="AF121" i="16"/>
  <c r="AE121" i="16"/>
  <c r="AD121" i="16"/>
  <c r="AC121" i="16"/>
  <c r="AB121" i="16"/>
  <c r="AA121" i="16"/>
  <c r="Z121" i="16"/>
  <c r="Y121" i="16"/>
  <c r="X121" i="16"/>
  <c r="V121" i="16"/>
  <c r="U121" i="16"/>
  <c r="T121" i="16"/>
  <c r="S121" i="16"/>
  <c r="R121" i="16"/>
  <c r="Q121" i="16"/>
  <c r="P121" i="16"/>
  <c r="O121" i="16"/>
  <c r="N121" i="16"/>
  <c r="M121" i="16"/>
  <c r="L121" i="16"/>
  <c r="K121" i="16"/>
  <c r="J121" i="16"/>
  <c r="BL120" i="16"/>
  <c r="BK120" i="16"/>
  <c r="BJ120" i="16"/>
  <c r="BI120" i="16"/>
  <c r="BH120" i="16"/>
  <c r="BG120" i="16"/>
  <c r="BF120" i="16"/>
  <c r="BE120" i="16"/>
  <c r="BD120" i="16"/>
  <c r="BC120" i="16"/>
  <c r="BB120" i="16"/>
  <c r="BA120" i="16"/>
  <c r="AZ120" i="16"/>
  <c r="AX120" i="16"/>
  <c r="AW120" i="16"/>
  <c r="AV120" i="16"/>
  <c r="AU120" i="16"/>
  <c r="AT120" i="16"/>
  <c r="AS120" i="16"/>
  <c r="AR120" i="16"/>
  <c r="AQ120" i="16"/>
  <c r="AP120" i="16"/>
  <c r="AO120" i="16"/>
  <c r="AN120" i="16"/>
  <c r="AM120" i="16"/>
  <c r="AL120" i="16"/>
  <c r="AJ120" i="16"/>
  <c r="AI120" i="16"/>
  <c r="AH120" i="16"/>
  <c r="AG120" i="16"/>
  <c r="AF120" i="16"/>
  <c r="AE120" i="16"/>
  <c r="AD120" i="16"/>
  <c r="AC120" i="16"/>
  <c r="AB120" i="16"/>
  <c r="AA120" i="16"/>
  <c r="Z120" i="16"/>
  <c r="Y120" i="16"/>
  <c r="X120" i="16"/>
  <c r="V120" i="16"/>
  <c r="U120" i="16"/>
  <c r="T120" i="16"/>
  <c r="S120" i="16"/>
  <c r="R120" i="16"/>
  <c r="Q120" i="16"/>
  <c r="P120" i="16"/>
  <c r="O120" i="16"/>
  <c r="N120" i="16"/>
  <c r="M120" i="16"/>
  <c r="L120" i="16"/>
  <c r="K120" i="16"/>
  <c r="J120" i="16"/>
  <c r="BL118" i="16"/>
  <c r="BK118" i="16"/>
  <c r="BJ118" i="16"/>
  <c r="BI118" i="16"/>
  <c r="BH118" i="16"/>
  <c r="BG118" i="16"/>
  <c r="BF118" i="16"/>
  <c r="BE118" i="16"/>
  <c r="BD118" i="16"/>
  <c r="BC118" i="16"/>
  <c r="BB118" i="16"/>
  <c r="BA118" i="16"/>
  <c r="AZ118" i="16"/>
  <c r="AX118" i="16"/>
  <c r="AW118" i="16"/>
  <c r="AV118" i="16"/>
  <c r="AU118" i="16"/>
  <c r="AT118" i="16"/>
  <c r="AS118" i="16"/>
  <c r="AR118" i="16"/>
  <c r="AQ118" i="16"/>
  <c r="AP118" i="16"/>
  <c r="AO118" i="16"/>
  <c r="AN118" i="16"/>
  <c r="AM118" i="16"/>
  <c r="AL118" i="16"/>
  <c r="AJ118" i="16"/>
  <c r="AI118" i="16"/>
  <c r="AH118" i="16"/>
  <c r="AG118" i="16"/>
  <c r="AF118" i="16"/>
  <c r="AE118" i="16"/>
  <c r="AD118" i="16"/>
  <c r="AC118" i="16"/>
  <c r="AB118" i="16"/>
  <c r="AA118" i="16"/>
  <c r="Z118" i="16"/>
  <c r="Y118" i="16"/>
  <c r="X118" i="16"/>
  <c r="V118" i="16"/>
  <c r="U118" i="16"/>
  <c r="T118" i="16"/>
  <c r="S118" i="16"/>
  <c r="R118" i="16"/>
  <c r="Q118" i="16"/>
  <c r="P118" i="16"/>
  <c r="O118" i="16"/>
  <c r="N118" i="16"/>
  <c r="M118" i="16"/>
  <c r="L118" i="16"/>
  <c r="K118" i="16"/>
  <c r="J118" i="16"/>
  <c r="BL117" i="16"/>
  <c r="BK117" i="16"/>
  <c r="BJ117" i="16"/>
  <c r="BI117" i="16"/>
  <c r="BH117" i="16"/>
  <c r="BG117" i="16"/>
  <c r="BF117" i="16"/>
  <c r="BE117" i="16"/>
  <c r="BD117" i="16"/>
  <c r="BC117" i="16"/>
  <c r="BB117" i="16"/>
  <c r="BA117" i="16"/>
  <c r="AZ117" i="16"/>
  <c r="AX117" i="16"/>
  <c r="AW117" i="16"/>
  <c r="AV117" i="16"/>
  <c r="AU117" i="16"/>
  <c r="AT117" i="16"/>
  <c r="AS117" i="16"/>
  <c r="AR117" i="16"/>
  <c r="AQ117" i="16"/>
  <c r="AP117" i="16"/>
  <c r="AO117" i="16"/>
  <c r="AN117" i="16"/>
  <c r="AM117" i="16"/>
  <c r="AL117" i="16"/>
  <c r="AJ117" i="16"/>
  <c r="AI117" i="16"/>
  <c r="AH117" i="16"/>
  <c r="AG117" i="16"/>
  <c r="AF117" i="16"/>
  <c r="AE117" i="16"/>
  <c r="AD117" i="16"/>
  <c r="AC117" i="16"/>
  <c r="AB117" i="16"/>
  <c r="AA117" i="16"/>
  <c r="Z117" i="16"/>
  <c r="Y117" i="16"/>
  <c r="X117" i="16"/>
  <c r="V117" i="16"/>
  <c r="U117" i="16"/>
  <c r="T117" i="16"/>
  <c r="S117" i="16"/>
  <c r="R117" i="16"/>
  <c r="Q117" i="16"/>
  <c r="P117" i="16"/>
  <c r="O117" i="16"/>
  <c r="N117" i="16"/>
  <c r="M117" i="16"/>
  <c r="L117" i="16"/>
  <c r="K117" i="16"/>
  <c r="J117" i="16"/>
  <c r="BL116" i="16"/>
  <c r="BK116" i="16"/>
  <c r="BJ116" i="16"/>
  <c r="BI116" i="16"/>
  <c r="BH116" i="16"/>
  <c r="BG116" i="16"/>
  <c r="BF116" i="16"/>
  <c r="BE116" i="16"/>
  <c r="BD116" i="16"/>
  <c r="BC116" i="16"/>
  <c r="BB116" i="16"/>
  <c r="BA116" i="16"/>
  <c r="AZ116" i="16"/>
  <c r="AX116" i="16"/>
  <c r="AW116" i="16"/>
  <c r="AV116" i="16"/>
  <c r="AU116" i="16"/>
  <c r="AT116" i="16"/>
  <c r="AS116" i="16"/>
  <c r="AR116" i="16"/>
  <c r="AQ116" i="16"/>
  <c r="AP116" i="16"/>
  <c r="AO116" i="16"/>
  <c r="AN116" i="16"/>
  <c r="AM116" i="16"/>
  <c r="AL116" i="16"/>
  <c r="AJ116" i="16"/>
  <c r="AI116" i="16"/>
  <c r="AH116" i="16"/>
  <c r="AG116" i="16"/>
  <c r="AF116" i="16"/>
  <c r="AE116" i="16"/>
  <c r="AD116" i="16"/>
  <c r="AC116" i="16"/>
  <c r="AB116" i="16"/>
  <c r="AA116" i="16"/>
  <c r="Z116" i="16"/>
  <c r="Y116" i="16"/>
  <c r="X116" i="16"/>
  <c r="V116" i="16"/>
  <c r="U116" i="16"/>
  <c r="T116" i="16"/>
  <c r="S116" i="16"/>
  <c r="R116" i="16"/>
  <c r="Q116" i="16"/>
  <c r="P116" i="16"/>
  <c r="O116" i="16"/>
  <c r="N116" i="16"/>
  <c r="M116" i="16"/>
  <c r="L116" i="16"/>
  <c r="K116" i="16"/>
  <c r="J116" i="16"/>
  <c r="BL115" i="16"/>
  <c r="BK115" i="16"/>
  <c r="BJ115" i="16"/>
  <c r="BI115" i="16"/>
  <c r="BH115" i="16"/>
  <c r="BG115" i="16"/>
  <c r="BF115" i="16"/>
  <c r="BE115" i="16"/>
  <c r="BD115" i="16"/>
  <c r="BC115" i="16"/>
  <c r="BB115" i="16"/>
  <c r="BA115" i="16"/>
  <c r="AZ115" i="16"/>
  <c r="AX115" i="16"/>
  <c r="AW115" i="16"/>
  <c r="AV115" i="16"/>
  <c r="AU115" i="16"/>
  <c r="AT115" i="16"/>
  <c r="AS115" i="16"/>
  <c r="AR115" i="16"/>
  <c r="AQ115" i="16"/>
  <c r="AP115" i="16"/>
  <c r="AO115" i="16"/>
  <c r="AN115" i="16"/>
  <c r="AM115" i="16"/>
  <c r="AL115" i="16"/>
  <c r="AJ115" i="16"/>
  <c r="AI115" i="16"/>
  <c r="AH115" i="16"/>
  <c r="AG115" i="16"/>
  <c r="AF115" i="16"/>
  <c r="AE115" i="16"/>
  <c r="AD115" i="16"/>
  <c r="AC115" i="16"/>
  <c r="AB115" i="16"/>
  <c r="AA115" i="16"/>
  <c r="Z115" i="16"/>
  <c r="Y115" i="16"/>
  <c r="X115" i="16"/>
  <c r="V115" i="16"/>
  <c r="U115" i="16"/>
  <c r="T115" i="16"/>
  <c r="S115" i="16"/>
  <c r="R115" i="16"/>
  <c r="Q115" i="16"/>
  <c r="P115" i="16"/>
  <c r="O115" i="16"/>
  <c r="N115" i="16"/>
  <c r="M115" i="16"/>
  <c r="L115" i="16"/>
  <c r="K115" i="16"/>
  <c r="J115" i="16"/>
  <c r="BL114" i="16"/>
  <c r="BK114" i="16"/>
  <c r="BJ114" i="16"/>
  <c r="BI114" i="16"/>
  <c r="BH114" i="16"/>
  <c r="BG114" i="16"/>
  <c r="BF114" i="16"/>
  <c r="BE114" i="16"/>
  <c r="BD114" i="16"/>
  <c r="BC114" i="16"/>
  <c r="BB114" i="16"/>
  <c r="BA114" i="16"/>
  <c r="AZ114" i="16"/>
  <c r="AX114" i="16"/>
  <c r="AW114" i="16"/>
  <c r="AV114" i="16"/>
  <c r="AU114" i="16"/>
  <c r="AT114" i="16"/>
  <c r="AS114" i="16"/>
  <c r="AR114" i="16"/>
  <c r="AQ114" i="16"/>
  <c r="AP114" i="16"/>
  <c r="AO114" i="16"/>
  <c r="AN114" i="16"/>
  <c r="AM114" i="16"/>
  <c r="AL114" i="16"/>
  <c r="AJ114" i="16"/>
  <c r="AI114" i="16"/>
  <c r="AH114" i="16"/>
  <c r="AG114" i="16"/>
  <c r="AF114" i="16"/>
  <c r="AE114" i="16"/>
  <c r="AD114" i="16"/>
  <c r="AC114" i="16"/>
  <c r="AB114" i="16"/>
  <c r="AA114" i="16"/>
  <c r="Z114" i="16"/>
  <c r="Y114" i="16"/>
  <c r="X114" i="16"/>
  <c r="V114" i="16"/>
  <c r="U114" i="16"/>
  <c r="T114" i="16"/>
  <c r="S114" i="16"/>
  <c r="R114" i="16"/>
  <c r="Q114" i="16"/>
  <c r="P114" i="16"/>
  <c r="O114" i="16"/>
  <c r="N114" i="16"/>
  <c r="M114" i="16"/>
  <c r="L114" i="16"/>
  <c r="K114" i="16"/>
  <c r="J114" i="16"/>
  <c r="BL113" i="16"/>
  <c r="BK113" i="16"/>
  <c r="BJ113" i="16"/>
  <c r="BI113" i="16"/>
  <c r="BH113" i="16"/>
  <c r="BG113" i="16"/>
  <c r="BF113" i="16"/>
  <c r="BE113" i="16"/>
  <c r="BD113" i="16"/>
  <c r="BC113" i="16"/>
  <c r="BB113" i="16"/>
  <c r="BA113" i="16"/>
  <c r="AZ113" i="16"/>
  <c r="AX113" i="16"/>
  <c r="AW113" i="16"/>
  <c r="AV113" i="16"/>
  <c r="AU113" i="16"/>
  <c r="AT113" i="16"/>
  <c r="AS113" i="16"/>
  <c r="AR113" i="16"/>
  <c r="AQ113" i="16"/>
  <c r="AP113" i="16"/>
  <c r="AO113" i="16"/>
  <c r="AN113" i="16"/>
  <c r="AM113" i="16"/>
  <c r="AL113" i="16"/>
  <c r="AJ113" i="16"/>
  <c r="AI113" i="16"/>
  <c r="AH113" i="16"/>
  <c r="AG113" i="16"/>
  <c r="AF113" i="16"/>
  <c r="AE113" i="16"/>
  <c r="AD113" i="16"/>
  <c r="AC113" i="16"/>
  <c r="AB113" i="16"/>
  <c r="AA113" i="16"/>
  <c r="Z113" i="16"/>
  <c r="Y113" i="16"/>
  <c r="X113" i="16"/>
  <c r="V113" i="16"/>
  <c r="U113" i="16"/>
  <c r="T113" i="16"/>
  <c r="S113" i="16"/>
  <c r="R113" i="16"/>
  <c r="Q113" i="16"/>
  <c r="P113" i="16"/>
  <c r="O113" i="16"/>
  <c r="N113" i="16"/>
  <c r="M113" i="16"/>
  <c r="L113" i="16"/>
  <c r="K113" i="16"/>
  <c r="J113" i="16"/>
  <c r="BL112" i="16"/>
  <c r="BK112" i="16"/>
  <c r="BJ112" i="16"/>
  <c r="BI112" i="16"/>
  <c r="BH112" i="16"/>
  <c r="BG112" i="16"/>
  <c r="BF112" i="16"/>
  <c r="BE112" i="16"/>
  <c r="BD112" i="16"/>
  <c r="BC112" i="16"/>
  <c r="BB112" i="16"/>
  <c r="BA112" i="16"/>
  <c r="AZ112" i="16"/>
  <c r="AX112" i="16"/>
  <c r="AW112" i="16"/>
  <c r="AV112" i="16"/>
  <c r="AU112" i="16"/>
  <c r="AT112" i="16"/>
  <c r="AS112" i="16"/>
  <c r="AR112" i="16"/>
  <c r="AQ112" i="16"/>
  <c r="AP112" i="16"/>
  <c r="AO112" i="16"/>
  <c r="AN112" i="16"/>
  <c r="AM112" i="16"/>
  <c r="AL112" i="16"/>
  <c r="AJ112" i="16"/>
  <c r="AI112" i="16"/>
  <c r="AH112" i="16"/>
  <c r="AG112" i="16"/>
  <c r="AF112" i="16"/>
  <c r="AE112" i="16"/>
  <c r="AD112" i="16"/>
  <c r="AC112" i="16"/>
  <c r="AB112" i="16"/>
  <c r="AA112" i="16"/>
  <c r="Z112" i="16"/>
  <c r="Y112" i="16"/>
  <c r="X112" i="16"/>
  <c r="V112" i="16"/>
  <c r="U112" i="16"/>
  <c r="T112" i="16"/>
  <c r="S112" i="16"/>
  <c r="R112" i="16"/>
  <c r="Q112" i="16"/>
  <c r="P112" i="16"/>
  <c r="O112" i="16"/>
  <c r="N112" i="16"/>
  <c r="M112" i="16"/>
  <c r="L112" i="16"/>
  <c r="K112" i="16"/>
  <c r="J112" i="16"/>
  <c r="BL111" i="16"/>
  <c r="BK111" i="16"/>
  <c r="BJ111" i="16"/>
  <c r="BI111" i="16"/>
  <c r="BH111" i="16"/>
  <c r="BG111" i="16"/>
  <c r="BF111" i="16"/>
  <c r="BE111" i="16"/>
  <c r="BD111" i="16"/>
  <c r="BC111" i="16"/>
  <c r="BB111" i="16"/>
  <c r="BA111" i="16"/>
  <c r="AZ111" i="16"/>
  <c r="AX111" i="16"/>
  <c r="AW111" i="16"/>
  <c r="AV111" i="16"/>
  <c r="AU111" i="16"/>
  <c r="AT111" i="16"/>
  <c r="AS111" i="16"/>
  <c r="AR111" i="16"/>
  <c r="AQ111" i="16"/>
  <c r="AP111" i="16"/>
  <c r="AO111" i="16"/>
  <c r="AN111" i="16"/>
  <c r="AM111" i="16"/>
  <c r="AL111" i="16"/>
  <c r="AJ111" i="16"/>
  <c r="AI111" i="16"/>
  <c r="AH111" i="16"/>
  <c r="AG111" i="16"/>
  <c r="AF111" i="16"/>
  <c r="AE111" i="16"/>
  <c r="AD111" i="16"/>
  <c r="AC111" i="16"/>
  <c r="AB111" i="16"/>
  <c r="AA111" i="16"/>
  <c r="Z111" i="16"/>
  <c r="Y111" i="16"/>
  <c r="X111" i="16"/>
  <c r="V111" i="16"/>
  <c r="U111" i="16"/>
  <c r="T111" i="16"/>
  <c r="S111" i="16"/>
  <c r="R111" i="16"/>
  <c r="Q111" i="16"/>
  <c r="P111" i="16"/>
  <c r="O111" i="16"/>
  <c r="N111" i="16"/>
  <c r="M111" i="16"/>
  <c r="L111" i="16"/>
  <c r="K111" i="16"/>
  <c r="J111" i="16"/>
  <c r="BL110" i="16"/>
  <c r="BK110" i="16"/>
  <c r="BJ110" i="16"/>
  <c r="BI110" i="16"/>
  <c r="BH110" i="16"/>
  <c r="BG110" i="16"/>
  <c r="BF110" i="16"/>
  <c r="BE110" i="16"/>
  <c r="BD110" i="16"/>
  <c r="BC110" i="16"/>
  <c r="BB110" i="16"/>
  <c r="BA110" i="16"/>
  <c r="AZ110" i="16"/>
  <c r="AX110" i="16"/>
  <c r="AW110" i="16"/>
  <c r="AV110" i="16"/>
  <c r="AU110" i="16"/>
  <c r="AT110" i="16"/>
  <c r="AS110" i="16"/>
  <c r="AR110" i="16"/>
  <c r="AQ110" i="16"/>
  <c r="AP110" i="16"/>
  <c r="AO110" i="16"/>
  <c r="AN110" i="16"/>
  <c r="AM110" i="16"/>
  <c r="AL110" i="16"/>
  <c r="AJ110" i="16"/>
  <c r="AI110" i="16"/>
  <c r="AH110" i="16"/>
  <c r="AG110" i="16"/>
  <c r="AF110" i="16"/>
  <c r="AE110" i="16"/>
  <c r="AD110" i="16"/>
  <c r="AC110" i="16"/>
  <c r="AB110" i="16"/>
  <c r="AA110" i="16"/>
  <c r="Z110" i="16"/>
  <c r="Y110" i="16"/>
  <c r="X110" i="16"/>
  <c r="V110" i="16"/>
  <c r="U110" i="16"/>
  <c r="T110" i="16"/>
  <c r="S110" i="16"/>
  <c r="R110" i="16"/>
  <c r="Q110" i="16"/>
  <c r="P110" i="16"/>
  <c r="O110" i="16"/>
  <c r="N110" i="16"/>
  <c r="M110" i="16"/>
  <c r="L110" i="16"/>
  <c r="K110" i="16"/>
  <c r="J110" i="16"/>
  <c r="BL109" i="16"/>
  <c r="BK109" i="16"/>
  <c r="BJ109" i="16"/>
  <c r="BI109" i="16"/>
  <c r="BH109" i="16"/>
  <c r="BG109" i="16"/>
  <c r="BF109" i="16"/>
  <c r="BE109" i="16"/>
  <c r="BD109" i="16"/>
  <c r="BC109" i="16"/>
  <c r="BB109" i="16"/>
  <c r="BA109" i="16"/>
  <c r="AZ109" i="16"/>
  <c r="AX109" i="16"/>
  <c r="AW109" i="16"/>
  <c r="AV109" i="16"/>
  <c r="AU109" i="16"/>
  <c r="AT109" i="16"/>
  <c r="AS109" i="16"/>
  <c r="AR109" i="16"/>
  <c r="AQ109" i="16"/>
  <c r="AP109" i="16"/>
  <c r="AO109" i="16"/>
  <c r="AN109" i="16"/>
  <c r="AM109" i="16"/>
  <c r="AL109" i="16"/>
  <c r="AJ109" i="16"/>
  <c r="AI109" i="16"/>
  <c r="AH109" i="16"/>
  <c r="AG109" i="16"/>
  <c r="AF109" i="16"/>
  <c r="AE109" i="16"/>
  <c r="AD109" i="16"/>
  <c r="AC109" i="16"/>
  <c r="AB109" i="16"/>
  <c r="AA109" i="16"/>
  <c r="Z109" i="16"/>
  <c r="Y109" i="16"/>
  <c r="X109" i="16"/>
  <c r="V109" i="16"/>
  <c r="U109" i="16"/>
  <c r="T109" i="16"/>
  <c r="S109" i="16"/>
  <c r="R109" i="16"/>
  <c r="Q109" i="16"/>
  <c r="P109" i="16"/>
  <c r="O109" i="16"/>
  <c r="N109" i="16"/>
  <c r="M109" i="16"/>
  <c r="L109" i="16"/>
  <c r="K109" i="16"/>
  <c r="J109" i="16"/>
  <c r="BL108" i="16"/>
  <c r="BK108" i="16"/>
  <c r="BJ108" i="16"/>
  <c r="BI108" i="16"/>
  <c r="BH108" i="16"/>
  <c r="BG108" i="16"/>
  <c r="BF108" i="16"/>
  <c r="BE108" i="16"/>
  <c r="BD108" i="16"/>
  <c r="BC108" i="16"/>
  <c r="BB108" i="16"/>
  <c r="BA108" i="16"/>
  <c r="AZ108" i="16"/>
  <c r="AX108" i="16"/>
  <c r="AW108" i="16"/>
  <c r="AV108" i="16"/>
  <c r="AU108" i="16"/>
  <c r="AT108" i="16"/>
  <c r="AS108" i="16"/>
  <c r="AR108" i="16"/>
  <c r="AQ108" i="16"/>
  <c r="AP108" i="16"/>
  <c r="AO108" i="16"/>
  <c r="AN108" i="16"/>
  <c r="AM108" i="16"/>
  <c r="AL108" i="16"/>
  <c r="AJ108" i="16"/>
  <c r="AI108" i="16"/>
  <c r="AH108" i="16"/>
  <c r="AG108" i="16"/>
  <c r="AF108" i="16"/>
  <c r="AE108" i="16"/>
  <c r="AD108" i="16"/>
  <c r="AC108" i="16"/>
  <c r="AB108" i="16"/>
  <c r="AA108" i="16"/>
  <c r="Z108" i="16"/>
  <c r="Y108" i="16"/>
  <c r="X108" i="16"/>
  <c r="V108" i="16"/>
  <c r="U108" i="16"/>
  <c r="T108" i="16"/>
  <c r="S108" i="16"/>
  <c r="R108" i="16"/>
  <c r="Q108" i="16"/>
  <c r="P108" i="16"/>
  <c r="O108" i="16"/>
  <c r="N108" i="16"/>
  <c r="M108" i="16"/>
  <c r="L108" i="16"/>
  <c r="K108" i="16"/>
  <c r="J108" i="16"/>
  <c r="BL107" i="16"/>
  <c r="BK107" i="16"/>
  <c r="BJ107" i="16"/>
  <c r="BI107" i="16"/>
  <c r="BH107" i="16"/>
  <c r="BG107" i="16"/>
  <c r="BF107" i="16"/>
  <c r="BE107" i="16"/>
  <c r="BD107" i="16"/>
  <c r="BC107" i="16"/>
  <c r="BB107" i="16"/>
  <c r="BA107" i="16"/>
  <c r="AZ107" i="16"/>
  <c r="AX107" i="16"/>
  <c r="AW107" i="16"/>
  <c r="AV107" i="16"/>
  <c r="AU107" i="16"/>
  <c r="AT107" i="16"/>
  <c r="AS107" i="16"/>
  <c r="AR107" i="16"/>
  <c r="AQ107" i="16"/>
  <c r="AP107" i="16"/>
  <c r="AO107" i="16"/>
  <c r="AN107" i="16"/>
  <c r="AM107" i="16"/>
  <c r="AL107" i="16"/>
  <c r="AJ107" i="16"/>
  <c r="AI107" i="16"/>
  <c r="AH107" i="16"/>
  <c r="AG107" i="16"/>
  <c r="AF107" i="16"/>
  <c r="AE107" i="16"/>
  <c r="AD107" i="16"/>
  <c r="AC107" i="16"/>
  <c r="AB107" i="16"/>
  <c r="AA107" i="16"/>
  <c r="Z107" i="16"/>
  <c r="Y107" i="16"/>
  <c r="X107" i="16"/>
  <c r="V107" i="16"/>
  <c r="U107" i="16"/>
  <c r="T107" i="16"/>
  <c r="S107" i="16"/>
  <c r="R107" i="16"/>
  <c r="Q107" i="16"/>
  <c r="P107" i="16"/>
  <c r="O107" i="16"/>
  <c r="N107" i="16"/>
  <c r="M107" i="16"/>
  <c r="L107" i="16"/>
  <c r="K107" i="16"/>
  <c r="J107" i="16"/>
  <c r="BL106" i="16"/>
  <c r="BK106" i="16"/>
  <c r="BJ106" i="16"/>
  <c r="BI106" i="16"/>
  <c r="BH106" i="16"/>
  <c r="BG106" i="16"/>
  <c r="BF106" i="16"/>
  <c r="BE106" i="16"/>
  <c r="BD106" i="16"/>
  <c r="BC106" i="16"/>
  <c r="BB106" i="16"/>
  <c r="BA106" i="16"/>
  <c r="AZ106" i="16"/>
  <c r="AX106" i="16"/>
  <c r="AW106" i="16"/>
  <c r="AV106" i="16"/>
  <c r="AU106" i="16"/>
  <c r="AT106" i="16"/>
  <c r="AS106" i="16"/>
  <c r="AR106" i="16"/>
  <c r="AQ106" i="16"/>
  <c r="AP106" i="16"/>
  <c r="AO106" i="16"/>
  <c r="AN106" i="16"/>
  <c r="AM106" i="16"/>
  <c r="AL106" i="16"/>
  <c r="AJ106" i="16"/>
  <c r="AI106" i="16"/>
  <c r="AH106" i="16"/>
  <c r="AG106" i="16"/>
  <c r="AF106" i="16"/>
  <c r="AE106" i="16"/>
  <c r="AD106" i="16"/>
  <c r="AC106" i="16"/>
  <c r="AB106" i="16"/>
  <c r="AA106" i="16"/>
  <c r="Z106" i="16"/>
  <c r="Y106" i="16"/>
  <c r="X106" i="16"/>
  <c r="V106" i="16"/>
  <c r="U106" i="16"/>
  <c r="T106" i="16"/>
  <c r="S106" i="16"/>
  <c r="R106" i="16"/>
  <c r="Q106" i="16"/>
  <c r="P106" i="16"/>
  <c r="O106" i="16"/>
  <c r="N106" i="16"/>
  <c r="M106" i="16"/>
  <c r="L106" i="16"/>
  <c r="K106" i="16"/>
  <c r="J106" i="16"/>
  <c r="BL105" i="16"/>
  <c r="BK105" i="16"/>
  <c r="BJ105" i="16"/>
  <c r="BI105" i="16"/>
  <c r="BH105" i="16"/>
  <c r="BG105" i="16"/>
  <c r="BF105" i="16"/>
  <c r="BE105" i="16"/>
  <c r="BD105" i="16"/>
  <c r="BC105" i="16"/>
  <c r="BB105" i="16"/>
  <c r="BA105" i="16"/>
  <c r="AZ105" i="16"/>
  <c r="AX105" i="16"/>
  <c r="AW105" i="16"/>
  <c r="AV105" i="16"/>
  <c r="AU105" i="16"/>
  <c r="AT105" i="16"/>
  <c r="AS105" i="16"/>
  <c r="AR105" i="16"/>
  <c r="AQ105" i="16"/>
  <c r="AP105" i="16"/>
  <c r="AO105" i="16"/>
  <c r="AN105" i="16"/>
  <c r="AM105" i="16"/>
  <c r="AL105" i="16"/>
  <c r="AJ105" i="16"/>
  <c r="AI105" i="16"/>
  <c r="AH105" i="16"/>
  <c r="AG105" i="16"/>
  <c r="AF105" i="16"/>
  <c r="AE105" i="16"/>
  <c r="AD105" i="16"/>
  <c r="AC105" i="16"/>
  <c r="AB105" i="16"/>
  <c r="AA105" i="16"/>
  <c r="Z105" i="16"/>
  <c r="Y105" i="16"/>
  <c r="X105" i="16"/>
  <c r="V105" i="16"/>
  <c r="U105" i="16"/>
  <c r="T105" i="16"/>
  <c r="S105" i="16"/>
  <c r="R105" i="16"/>
  <c r="Q105" i="16"/>
  <c r="P105" i="16"/>
  <c r="O105" i="16"/>
  <c r="N105" i="16"/>
  <c r="M105" i="16"/>
  <c r="L105" i="16"/>
  <c r="K105" i="16"/>
  <c r="J105" i="16"/>
  <c r="BL104" i="16"/>
  <c r="BK104" i="16"/>
  <c r="BJ104" i="16"/>
  <c r="BI104" i="16"/>
  <c r="BH104" i="16"/>
  <c r="BG104" i="16"/>
  <c r="BF104" i="16"/>
  <c r="BE104" i="16"/>
  <c r="BD104" i="16"/>
  <c r="BC104" i="16"/>
  <c r="BB104" i="16"/>
  <c r="BA104" i="16"/>
  <c r="AZ104" i="16"/>
  <c r="AX104" i="16"/>
  <c r="AW104" i="16"/>
  <c r="AV104" i="16"/>
  <c r="AU104" i="16"/>
  <c r="AT104" i="16"/>
  <c r="AS104" i="16"/>
  <c r="AR104" i="16"/>
  <c r="AQ104" i="16"/>
  <c r="AP104" i="16"/>
  <c r="AO104" i="16"/>
  <c r="AN104" i="16"/>
  <c r="AM104" i="16"/>
  <c r="AL104" i="16"/>
  <c r="AJ104" i="16"/>
  <c r="AI104" i="16"/>
  <c r="AH104" i="16"/>
  <c r="AG104" i="16"/>
  <c r="AF104" i="16"/>
  <c r="AE104" i="16"/>
  <c r="AD104" i="16"/>
  <c r="AC104" i="16"/>
  <c r="AB104" i="16"/>
  <c r="AA104" i="16"/>
  <c r="Z104" i="16"/>
  <c r="Y104" i="16"/>
  <c r="X104" i="16"/>
  <c r="V104" i="16"/>
  <c r="U104" i="16"/>
  <c r="T104" i="16"/>
  <c r="S104" i="16"/>
  <c r="R104" i="16"/>
  <c r="Q104" i="16"/>
  <c r="P104" i="16"/>
  <c r="O104" i="16"/>
  <c r="N104" i="16"/>
  <c r="M104" i="16"/>
  <c r="L104" i="16"/>
  <c r="K104" i="16"/>
  <c r="J104" i="16"/>
  <c r="BL103" i="16"/>
  <c r="BK103" i="16"/>
  <c r="BJ103" i="16"/>
  <c r="BI103" i="16"/>
  <c r="BH103" i="16"/>
  <c r="BG103" i="16"/>
  <c r="BF103" i="16"/>
  <c r="BE103" i="16"/>
  <c r="BD103" i="16"/>
  <c r="BC103" i="16"/>
  <c r="BB103" i="16"/>
  <c r="BA103" i="16"/>
  <c r="AZ103" i="16"/>
  <c r="AX103" i="16"/>
  <c r="AW103" i="16"/>
  <c r="AV103" i="16"/>
  <c r="AU103" i="16"/>
  <c r="AT103" i="16"/>
  <c r="AS103" i="16"/>
  <c r="AR103" i="16"/>
  <c r="AQ103" i="16"/>
  <c r="AP103" i="16"/>
  <c r="AO103" i="16"/>
  <c r="AN103" i="16"/>
  <c r="AM103" i="16"/>
  <c r="AL103" i="16"/>
  <c r="AJ103" i="16"/>
  <c r="AI103" i="16"/>
  <c r="AH103" i="16"/>
  <c r="AG103" i="16"/>
  <c r="AF103" i="16"/>
  <c r="AE103" i="16"/>
  <c r="AD103" i="16"/>
  <c r="AC103" i="16"/>
  <c r="AB103" i="16"/>
  <c r="AA103" i="16"/>
  <c r="Z103" i="16"/>
  <c r="Y103" i="16"/>
  <c r="X103" i="16"/>
  <c r="V103" i="16"/>
  <c r="U103" i="16"/>
  <c r="T103" i="16"/>
  <c r="S103" i="16"/>
  <c r="R103" i="16"/>
  <c r="Q103" i="16"/>
  <c r="P103" i="16"/>
  <c r="O103" i="16"/>
  <c r="N103" i="16"/>
  <c r="M103" i="16"/>
  <c r="L103" i="16"/>
  <c r="K103" i="16"/>
  <c r="J103" i="16"/>
  <c r="BL102" i="16"/>
  <c r="BK102" i="16"/>
  <c r="BJ102" i="16"/>
  <c r="BI102" i="16"/>
  <c r="BH102" i="16"/>
  <c r="BG102" i="16"/>
  <c r="BF102" i="16"/>
  <c r="BE102" i="16"/>
  <c r="BD102" i="16"/>
  <c r="BC102" i="16"/>
  <c r="BB102" i="16"/>
  <c r="BA102" i="16"/>
  <c r="AZ102" i="16"/>
  <c r="AX102" i="16"/>
  <c r="AW102" i="16"/>
  <c r="AV102" i="16"/>
  <c r="AU102" i="16"/>
  <c r="AT102" i="16"/>
  <c r="AS102" i="16"/>
  <c r="AR102" i="16"/>
  <c r="AQ102" i="16"/>
  <c r="AP102" i="16"/>
  <c r="AO102" i="16"/>
  <c r="AN102" i="16"/>
  <c r="AM102" i="16"/>
  <c r="AL102" i="16"/>
  <c r="AJ102" i="16"/>
  <c r="AI102" i="16"/>
  <c r="AH102" i="16"/>
  <c r="AG102" i="16"/>
  <c r="AF102" i="16"/>
  <c r="AE102" i="16"/>
  <c r="AD102" i="16"/>
  <c r="AC102" i="16"/>
  <c r="AB102" i="16"/>
  <c r="AA102" i="16"/>
  <c r="Z102" i="16"/>
  <c r="Y102" i="16"/>
  <c r="X102" i="16"/>
  <c r="V102" i="16"/>
  <c r="U102" i="16"/>
  <c r="T102" i="16"/>
  <c r="S102" i="16"/>
  <c r="R102" i="16"/>
  <c r="Q102" i="16"/>
  <c r="P102" i="16"/>
  <c r="O102" i="16"/>
  <c r="N102" i="16"/>
  <c r="M102" i="16"/>
  <c r="L102" i="16"/>
  <c r="K102" i="16"/>
  <c r="J102" i="16"/>
  <c r="BL101" i="16"/>
  <c r="BK101" i="16"/>
  <c r="BJ101" i="16"/>
  <c r="BI101" i="16"/>
  <c r="BH101" i="16"/>
  <c r="BG101" i="16"/>
  <c r="BF101" i="16"/>
  <c r="BE101" i="16"/>
  <c r="BD101" i="16"/>
  <c r="BC101" i="16"/>
  <c r="BB101" i="16"/>
  <c r="BA101" i="16"/>
  <c r="AZ101" i="16"/>
  <c r="AX101" i="16"/>
  <c r="AW101" i="16"/>
  <c r="AV101" i="16"/>
  <c r="AU101" i="16"/>
  <c r="AT101" i="16"/>
  <c r="AS101" i="16"/>
  <c r="AR101" i="16"/>
  <c r="AQ101" i="16"/>
  <c r="AP101" i="16"/>
  <c r="AO101" i="16"/>
  <c r="AN101" i="16"/>
  <c r="AM101" i="16"/>
  <c r="AL101" i="16"/>
  <c r="AJ101" i="16"/>
  <c r="AI101" i="16"/>
  <c r="AH101" i="16"/>
  <c r="AG101" i="16"/>
  <c r="AF101" i="16"/>
  <c r="AE101" i="16"/>
  <c r="AD101" i="16"/>
  <c r="AC101" i="16"/>
  <c r="AB101" i="16"/>
  <c r="AA101" i="16"/>
  <c r="Z101" i="16"/>
  <c r="Y101" i="16"/>
  <c r="X101" i="16"/>
  <c r="V101" i="16"/>
  <c r="U101" i="16"/>
  <c r="T101" i="16"/>
  <c r="S101" i="16"/>
  <c r="R101" i="16"/>
  <c r="Q101" i="16"/>
  <c r="P101" i="16"/>
  <c r="O101" i="16"/>
  <c r="N101" i="16"/>
  <c r="M101" i="16"/>
  <c r="L101" i="16"/>
  <c r="K101" i="16"/>
  <c r="J101" i="16"/>
  <c r="BL100" i="16"/>
  <c r="BK100" i="16"/>
  <c r="BJ100" i="16"/>
  <c r="BI100" i="16"/>
  <c r="BH100" i="16"/>
  <c r="BG100" i="16"/>
  <c r="BF100" i="16"/>
  <c r="BE100" i="16"/>
  <c r="BD100" i="16"/>
  <c r="BC100" i="16"/>
  <c r="BB100" i="16"/>
  <c r="BA100" i="16"/>
  <c r="AZ100" i="16"/>
  <c r="AX100" i="16"/>
  <c r="AW100" i="16"/>
  <c r="AV100" i="16"/>
  <c r="AU100" i="16"/>
  <c r="AT100" i="16"/>
  <c r="AS100" i="16"/>
  <c r="AR100" i="16"/>
  <c r="AQ100" i="16"/>
  <c r="AP100" i="16"/>
  <c r="AO100" i="16"/>
  <c r="AN100" i="16"/>
  <c r="AM100" i="16"/>
  <c r="AL100" i="16"/>
  <c r="AJ100" i="16"/>
  <c r="AI100" i="16"/>
  <c r="AH100" i="16"/>
  <c r="AG100" i="16"/>
  <c r="AF100" i="16"/>
  <c r="AE100" i="16"/>
  <c r="AD100" i="16"/>
  <c r="AC100" i="16"/>
  <c r="AB100" i="16"/>
  <c r="AA100" i="16"/>
  <c r="Z100" i="16"/>
  <c r="Y100" i="16"/>
  <c r="X100" i="16"/>
  <c r="V100" i="16"/>
  <c r="U100" i="16"/>
  <c r="T100" i="16"/>
  <c r="S100" i="16"/>
  <c r="R100" i="16"/>
  <c r="Q100" i="16"/>
  <c r="P100" i="16"/>
  <c r="O100" i="16"/>
  <c r="N100" i="16"/>
  <c r="M100" i="16"/>
  <c r="L100" i="16"/>
  <c r="K100" i="16"/>
  <c r="J100" i="16"/>
  <c r="BL99" i="16"/>
  <c r="BK99" i="16"/>
  <c r="BJ99" i="16"/>
  <c r="BI99" i="16"/>
  <c r="BH99" i="16"/>
  <c r="BG99" i="16"/>
  <c r="BF99" i="16"/>
  <c r="BE99" i="16"/>
  <c r="BD99" i="16"/>
  <c r="BC99" i="16"/>
  <c r="BB99" i="16"/>
  <c r="BA99" i="16"/>
  <c r="AZ99" i="16"/>
  <c r="AX99" i="16"/>
  <c r="AW99" i="16"/>
  <c r="AV99" i="16"/>
  <c r="AU99" i="16"/>
  <c r="AT99" i="16"/>
  <c r="AS99" i="16"/>
  <c r="AR99" i="16"/>
  <c r="AQ99" i="16"/>
  <c r="AP99" i="16"/>
  <c r="AO99" i="16"/>
  <c r="AN99" i="16"/>
  <c r="AM99" i="16"/>
  <c r="AL99" i="16"/>
  <c r="AJ99" i="16"/>
  <c r="AI99" i="16"/>
  <c r="AH99" i="16"/>
  <c r="AG99" i="16"/>
  <c r="AF99" i="16"/>
  <c r="AE99" i="16"/>
  <c r="AD99" i="16"/>
  <c r="AC99" i="16"/>
  <c r="AB99" i="16"/>
  <c r="AA99" i="16"/>
  <c r="Z99" i="16"/>
  <c r="Y99" i="16"/>
  <c r="X99" i="16"/>
  <c r="V99" i="16"/>
  <c r="U99" i="16"/>
  <c r="T99" i="16"/>
  <c r="S99" i="16"/>
  <c r="R99" i="16"/>
  <c r="Q99" i="16"/>
  <c r="P99" i="16"/>
  <c r="O99" i="16"/>
  <c r="N99" i="16"/>
  <c r="M99" i="16"/>
  <c r="L99" i="16"/>
  <c r="K99" i="16"/>
  <c r="J99" i="16"/>
  <c r="BL98" i="16"/>
  <c r="BK98" i="16"/>
  <c r="BJ98" i="16"/>
  <c r="BI98" i="16"/>
  <c r="BH98" i="16"/>
  <c r="BG98" i="16"/>
  <c r="BF98" i="16"/>
  <c r="BE98" i="16"/>
  <c r="BD98" i="16"/>
  <c r="BC98" i="16"/>
  <c r="BB98" i="16"/>
  <c r="BA98" i="16"/>
  <c r="AZ98" i="16"/>
  <c r="AX98" i="16"/>
  <c r="AW98" i="16"/>
  <c r="AV98" i="16"/>
  <c r="AU98" i="16"/>
  <c r="AT98" i="16"/>
  <c r="AS98" i="16"/>
  <c r="AR98" i="16"/>
  <c r="AQ98" i="16"/>
  <c r="AP98" i="16"/>
  <c r="AO98" i="16"/>
  <c r="AN98" i="16"/>
  <c r="AM98" i="16"/>
  <c r="AL98" i="16"/>
  <c r="AJ98" i="16"/>
  <c r="AI98" i="16"/>
  <c r="AH98" i="16"/>
  <c r="AG98" i="16"/>
  <c r="AF98" i="16"/>
  <c r="AE98" i="16"/>
  <c r="AD98" i="16"/>
  <c r="AC98" i="16"/>
  <c r="AB98" i="16"/>
  <c r="AA98" i="16"/>
  <c r="Z98" i="16"/>
  <c r="Y98" i="16"/>
  <c r="X98" i="16"/>
  <c r="V98" i="16"/>
  <c r="U98" i="16"/>
  <c r="T98" i="16"/>
  <c r="S98" i="16"/>
  <c r="R98" i="16"/>
  <c r="Q98" i="16"/>
  <c r="P98" i="16"/>
  <c r="O98" i="16"/>
  <c r="N98" i="16"/>
  <c r="M98" i="16"/>
  <c r="L98" i="16"/>
  <c r="K98" i="16"/>
  <c r="J98" i="16"/>
  <c r="BL97" i="16"/>
  <c r="BK97" i="16"/>
  <c r="BJ97" i="16"/>
  <c r="BI97" i="16"/>
  <c r="BH97" i="16"/>
  <c r="BG97" i="16"/>
  <c r="BF97" i="16"/>
  <c r="BE97" i="16"/>
  <c r="BD97" i="16"/>
  <c r="BC97" i="16"/>
  <c r="BB97" i="16"/>
  <c r="BA97" i="16"/>
  <c r="AZ97" i="16"/>
  <c r="AX97" i="16"/>
  <c r="AW97" i="16"/>
  <c r="AV97" i="16"/>
  <c r="AU97" i="16"/>
  <c r="AT97" i="16"/>
  <c r="AS97" i="16"/>
  <c r="AR97" i="16"/>
  <c r="AQ97" i="16"/>
  <c r="AP97" i="16"/>
  <c r="AO97" i="16"/>
  <c r="AN97" i="16"/>
  <c r="AM97" i="16"/>
  <c r="AL97" i="16"/>
  <c r="AJ97" i="16"/>
  <c r="AI97" i="16"/>
  <c r="AH97" i="16"/>
  <c r="AG97" i="16"/>
  <c r="AF97" i="16"/>
  <c r="AE97" i="16"/>
  <c r="AD97" i="16"/>
  <c r="AC97" i="16"/>
  <c r="AB97" i="16"/>
  <c r="AA97" i="16"/>
  <c r="Z97" i="16"/>
  <c r="Y97" i="16"/>
  <c r="X97" i="16"/>
  <c r="V97" i="16"/>
  <c r="U97" i="16"/>
  <c r="T97" i="16"/>
  <c r="S97" i="16"/>
  <c r="R97" i="16"/>
  <c r="Q97" i="16"/>
  <c r="P97" i="16"/>
  <c r="O97" i="16"/>
  <c r="N97" i="16"/>
  <c r="M97" i="16"/>
  <c r="L97" i="16"/>
  <c r="K97" i="16"/>
  <c r="J97" i="16"/>
  <c r="BL96" i="16"/>
  <c r="BK96" i="16"/>
  <c r="BJ96" i="16"/>
  <c r="BI96" i="16"/>
  <c r="BH96" i="16"/>
  <c r="BG96" i="16"/>
  <c r="BF96" i="16"/>
  <c r="BE96" i="16"/>
  <c r="BD96" i="16"/>
  <c r="BC96" i="16"/>
  <c r="BB96" i="16"/>
  <c r="BA96" i="16"/>
  <c r="AZ96" i="16"/>
  <c r="AX96" i="16"/>
  <c r="AW96" i="16"/>
  <c r="AV96" i="16"/>
  <c r="AU96" i="16"/>
  <c r="AT96" i="16"/>
  <c r="AS96" i="16"/>
  <c r="AR96" i="16"/>
  <c r="AQ96" i="16"/>
  <c r="AP96" i="16"/>
  <c r="AO96" i="16"/>
  <c r="AN96" i="16"/>
  <c r="AM96" i="16"/>
  <c r="AL96" i="16"/>
  <c r="AJ96" i="16"/>
  <c r="AI96" i="16"/>
  <c r="AH96" i="16"/>
  <c r="AG96" i="16"/>
  <c r="AF96" i="16"/>
  <c r="AE96" i="16"/>
  <c r="AD96" i="16"/>
  <c r="AC96" i="16"/>
  <c r="AB96" i="16"/>
  <c r="AA96" i="16"/>
  <c r="Z96" i="16"/>
  <c r="Y96" i="16"/>
  <c r="X96" i="16"/>
  <c r="V96" i="16"/>
  <c r="U96" i="16"/>
  <c r="T96" i="16"/>
  <c r="S96" i="16"/>
  <c r="R96" i="16"/>
  <c r="Q96" i="16"/>
  <c r="P96" i="16"/>
  <c r="O96" i="16"/>
  <c r="N96" i="16"/>
  <c r="M96" i="16"/>
  <c r="L96" i="16"/>
  <c r="K96" i="16"/>
  <c r="J96" i="16"/>
  <c r="BL95" i="16"/>
  <c r="BK95" i="16"/>
  <c r="BJ95" i="16"/>
  <c r="BI95" i="16"/>
  <c r="BH95" i="16"/>
  <c r="BG95" i="16"/>
  <c r="BF95" i="16"/>
  <c r="BE95" i="16"/>
  <c r="BD95" i="16"/>
  <c r="BC95" i="16"/>
  <c r="BB95" i="16"/>
  <c r="BA95" i="16"/>
  <c r="AZ95" i="16"/>
  <c r="AX95" i="16"/>
  <c r="AW95" i="16"/>
  <c r="AV95" i="16"/>
  <c r="AU95" i="16"/>
  <c r="AT95" i="16"/>
  <c r="AS95" i="16"/>
  <c r="AR95" i="16"/>
  <c r="AQ95" i="16"/>
  <c r="AP95" i="16"/>
  <c r="AO95" i="16"/>
  <c r="AN95" i="16"/>
  <c r="AM95" i="16"/>
  <c r="AL95" i="16"/>
  <c r="AJ95" i="16"/>
  <c r="AI95" i="16"/>
  <c r="AH95" i="16"/>
  <c r="AG95" i="16"/>
  <c r="AF95" i="16"/>
  <c r="AE95" i="16"/>
  <c r="AD95" i="16"/>
  <c r="AC95" i="16"/>
  <c r="AB95" i="16"/>
  <c r="AA95" i="16"/>
  <c r="Z95" i="16"/>
  <c r="Y95" i="16"/>
  <c r="X95" i="16"/>
  <c r="V95" i="16"/>
  <c r="U95" i="16"/>
  <c r="T95" i="16"/>
  <c r="S95" i="16"/>
  <c r="R95" i="16"/>
  <c r="Q95" i="16"/>
  <c r="P95" i="16"/>
  <c r="O95" i="16"/>
  <c r="N95" i="16"/>
  <c r="M95" i="16"/>
  <c r="L95" i="16"/>
  <c r="K95" i="16"/>
  <c r="J95" i="16"/>
  <c r="BL94" i="16"/>
  <c r="BK94" i="16"/>
  <c r="BJ94" i="16"/>
  <c r="BI94" i="16"/>
  <c r="BH94" i="16"/>
  <c r="BG94" i="16"/>
  <c r="BF94" i="16"/>
  <c r="BE94" i="16"/>
  <c r="BD94" i="16"/>
  <c r="BC94" i="16"/>
  <c r="BB94" i="16"/>
  <c r="BA94" i="16"/>
  <c r="AZ94" i="16"/>
  <c r="AX94" i="16"/>
  <c r="AW94" i="16"/>
  <c r="AV94" i="16"/>
  <c r="AU94" i="16"/>
  <c r="AT94" i="16"/>
  <c r="AS94" i="16"/>
  <c r="AR94" i="16"/>
  <c r="AQ94" i="16"/>
  <c r="AP94" i="16"/>
  <c r="AO94" i="16"/>
  <c r="AN94" i="16"/>
  <c r="AM94" i="16"/>
  <c r="AL94" i="16"/>
  <c r="AJ94" i="16"/>
  <c r="AI94" i="16"/>
  <c r="AH94" i="16"/>
  <c r="AG94" i="16"/>
  <c r="AF94" i="16"/>
  <c r="AE94" i="16"/>
  <c r="AD94" i="16"/>
  <c r="AC94" i="16"/>
  <c r="AB94" i="16"/>
  <c r="AA94" i="16"/>
  <c r="Z94" i="16"/>
  <c r="Y94" i="16"/>
  <c r="X94" i="16"/>
  <c r="V94" i="16"/>
  <c r="U94" i="16"/>
  <c r="T94" i="16"/>
  <c r="S94" i="16"/>
  <c r="R94" i="16"/>
  <c r="Q94" i="16"/>
  <c r="P94" i="16"/>
  <c r="O94" i="16"/>
  <c r="N94" i="16"/>
  <c r="M94" i="16"/>
  <c r="L94" i="16"/>
  <c r="K94" i="16"/>
  <c r="J94" i="16"/>
  <c r="BL93" i="16"/>
  <c r="BK93" i="16"/>
  <c r="BJ93" i="16"/>
  <c r="BI93" i="16"/>
  <c r="BH93" i="16"/>
  <c r="BG93" i="16"/>
  <c r="BF93" i="16"/>
  <c r="BE93" i="16"/>
  <c r="BD93" i="16"/>
  <c r="BC93" i="16"/>
  <c r="BB93" i="16"/>
  <c r="BA93" i="16"/>
  <c r="AZ93" i="16"/>
  <c r="AX93" i="16"/>
  <c r="AW93" i="16"/>
  <c r="AV93" i="16"/>
  <c r="AU93" i="16"/>
  <c r="AT93" i="16"/>
  <c r="AS93" i="16"/>
  <c r="AR93" i="16"/>
  <c r="AQ93" i="16"/>
  <c r="AP93" i="16"/>
  <c r="AO93" i="16"/>
  <c r="AN93" i="16"/>
  <c r="AM93" i="16"/>
  <c r="AL93" i="16"/>
  <c r="AJ93" i="16"/>
  <c r="AI93" i="16"/>
  <c r="AH93" i="16"/>
  <c r="AG93" i="16"/>
  <c r="AF93" i="16"/>
  <c r="AE93" i="16"/>
  <c r="AD93" i="16"/>
  <c r="AC93" i="16"/>
  <c r="AB93" i="16"/>
  <c r="AA93" i="16"/>
  <c r="Z93" i="16"/>
  <c r="Y93" i="16"/>
  <c r="X93" i="16"/>
  <c r="V93" i="16"/>
  <c r="U93" i="16"/>
  <c r="T93" i="16"/>
  <c r="S93" i="16"/>
  <c r="R93" i="16"/>
  <c r="Q93" i="16"/>
  <c r="P93" i="16"/>
  <c r="O93" i="16"/>
  <c r="N93" i="16"/>
  <c r="M93" i="16"/>
  <c r="L93" i="16"/>
  <c r="K93" i="16"/>
  <c r="J93" i="16"/>
  <c r="BL92" i="16"/>
  <c r="BK92" i="16"/>
  <c r="BJ92" i="16"/>
  <c r="BI92" i="16"/>
  <c r="BH92" i="16"/>
  <c r="BG92" i="16"/>
  <c r="BF92" i="16"/>
  <c r="BE92" i="16"/>
  <c r="BD92" i="16"/>
  <c r="BC92" i="16"/>
  <c r="BB92" i="16"/>
  <c r="BA92" i="16"/>
  <c r="AZ92" i="16"/>
  <c r="AX92" i="16"/>
  <c r="AW92" i="16"/>
  <c r="AV92" i="16"/>
  <c r="AU92" i="16"/>
  <c r="AT92" i="16"/>
  <c r="AS92" i="16"/>
  <c r="AR92" i="16"/>
  <c r="AQ92" i="16"/>
  <c r="AP92" i="16"/>
  <c r="AO92" i="16"/>
  <c r="AN92" i="16"/>
  <c r="AM92" i="16"/>
  <c r="AL92" i="16"/>
  <c r="AJ92" i="16"/>
  <c r="AI92" i="16"/>
  <c r="AH92" i="16"/>
  <c r="AG92" i="16"/>
  <c r="AF92" i="16"/>
  <c r="AE92" i="16"/>
  <c r="AD92" i="16"/>
  <c r="AC92" i="16"/>
  <c r="AB92" i="16"/>
  <c r="AA92" i="16"/>
  <c r="Z92" i="16"/>
  <c r="Y92" i="16"/>
  <c r="X92" i="16"/>
  <c r="V92" i="16"/>
  <c r="U92" i="16"/>
  <c r="T92" i="16"/>
  <c r="S92" i="16"/>
  <c r="R92" i="16"/>
  <c r="Q92" i="16"/>
  <c r="P92" i="16"/>
  <c r="O92" i="16"/>
  <c r="N92" i="16"/>
  <c r="M92" i="16"/>
  <c r="L92" i="16"/>
  <c r="K92" i="16"/>
  <c r="J92" i="16"/>
  <c r="BL91" i="16"/>
  <c r="BK91" i="16"/>
  <c r="BJ91" i="16"/>
  <c r="BI91" i="16"/>
  <c r="BH91" i="16"/>
  <c r="BG91" i="16"/>
  <c r="BF91" i="16"/>
  <c r="BE91" i="16"/>
  <c r="BD91" i="16"/>
  <c r="BC91" i="16"/>
  <c r="BB91" i="16"/>
  <c r="BA91" i="16"/>
  <c r="AZ91" i="16"/>
  <c r="AX91" i="16"/>
  <c r="AW91" i="16"/>
  <c r="AV91" i="16"/>
  <c r="AU91" i="16"/>
  <c r="AT91" i="16"/>
  <c r="AS91" i="16"/>
  <c r="AR91" i="16"/>
  <c r="AQ91" i="16"/>
  <c r="AP91" i="16"/>
  <c r="AO91" i="16"/>
  <c r="AN91" i="16"/>
  <c r="AM91" i="16"/>
  <c r="AL91" i="16"/>
  <c r="AJ91" i="16"/>
  <c r="AI91" i="16"/>
  <c r="AH91" i="16"/>
  <c r="AG91" i="16"/>
  <c r="AF91" i="16"/>
  <c r="AE91" i="16"/>
  <c r="AD91" i="16"/>
  <c r="AC91" i="16"/>
  <c r="AB91" i="16"/>
  <c r="AA91" i="16"/>
  <c r="Z91" i="16"/>
  <c r="Y91" i="16"/>
  <c r="X91" i="16"/>
  <c r="V91" i="16"/>
  <c r="U91" i="16"/>
  <c r="T91" i="16"/>
  <c r="S91" i="16"/>
  <c r="R91" i="16"/>
  <c r="Q91" i="16"/>
  <c r="P91" i="16"/>
  <c r="O91" i="16"/>
  <c r="N91" i="16"/>
  <c r="M91" i="16"/>
  <c r="L91" i="16"/>
  <c r="K91" i="16"/>
  <c r="J91" i="16"/>
  <c r="BL90" i="16"/>
  <c r="BK90" i="16"/>
  <c r="BJ90" i="16"/>
  <c r="BI90" i="16"/>
  <c r="BH90" i="16"/>
  <c r="BG90" i="16"/>
  <c r="BF90" i="16"/>
  <c r="BE90" i="16"/>
  <c r="BD90" i="16"/>
  <c r="BC90" i="16"/>
  <c r="BB90" i="16"/>
  <c r="BA90" i="16"/>
  <c r="AZ90" i="16"/>
  <c r="AX90" i="16"/>
  <c r="AW90" i="16"/>
  <c r="AV90" i="16"/>
  <c r="AU90" i="16"/>
  <c r="AT90" i="16"/>
  <c r="AS90" i="16"/>
  <c r="AR90" i="16"/>
  <c r="AQ90" i="16"/>
  <c r="AP90" i="16"/>
  <c r="AO90" i="16"/>
  <c r="AN90" i="16"/>
  <c r="AM90" i="16"/>
  <c r="AL90" i="16"/>
  <c r="AJ90" i="16"/>
  <c r="AI90" i="16"/>
  <c r="AH90" i="16"/>
  <c r="AG90" i="16"/>
  <c r="AF90" i="16"/>
  <c r="AE90" i="16"/>
  <c r="AD90" i="16"/>
  <c r="AC90" i="16"/>
  <c r="AB90" i="16"/>
  <c r="AA90" i="16"/>
  <c r="Z90" i="16"/>
  <c r="Y90" i="16"/>
  <c r="X90" i="16"/>
  <c r="V90" i="16"/>
  <c r="U90" i="16"/>
  <c r="T90" i="16"/>
  <c r="S90" i="16"/>
  <c r="R90" i="16"/>
  <c r="Q90" i="16"/>
  <c r="P90" i="16"/>
  <c r="O90" i="16"/>
  <c r="N90" i="16"/>
  <c r="M90" i="16"/>
  <c r="L90" i="16"/>
  <c r="K90" i="16"/>
  <c r="J90" i="16"/>
  <c r="BL89" i="16"/>
  <c r="BK89" i="16"/>
  <c r="BJ89" i="16"/>
  <c r="BI89" i="16"/>
  <c r="BH89" i="16"/>
  <c r="BG89" i="16"/>
  <c r="BF89" i="16"/>
  <c r="BE89" i="16"/>
  <c r="BD89" i="16"/>
  <c r="BC89" i="16"/>
  <c r="BB89" i="16"/>
  <c r="BA89" i="16"/>
  <c r="AZ89" i="16"/>
  <c r="AX89" i="16"/>
  <c r="AW89" i="16"/>
  <c r="AV89" i="16"/>
  <c r="AU89" i="16"/>
  <c r="AT89" i="16"/>
  <c r="AS89" i="16"/>
  <c r="AR89" i="16"/>
  <c r="AQ89" i="16"/>
  <c r="AP89" i="16"/>
  <c r="AO89" i="16"/>
  <c r="AN89" i="16"/>
  <c r="AM89" i="16"/>
  <c r="AL89" i="16"/>
  <c r="AJ89" i="16"/>
  <c r="AI89" i="16"/>
  <c r="AH89" i="16"/>
  <c r="AG89" i="16"/>
  <c r="AF89" i="16"/>
  <c r="AE89" i="16"/>
  <c r="AD89" i="16"/>
  <c r="AC89" i="16"/>
  <c r="AB89" i="16"/>
  <c r="AA89" i="16"/>
  <c r="Z89" i="16"/>
  <c r="Y89" i="16"/>
  <c r="X89" i="16"/>
  <c r="V89" i="16"/>
  <c r="U89" i="16"/>
  <c r="T89" i="16"/>
  <c r="S89" i="16"/>
  <c r="R89" i="16"/>
  <c r="Q89" i="16"/>
  <c r="P89" i="16"/>
  <c r="O89" i="16"/>
  <c r="N89" i="16"/>
  <c r="M89" i="16"/>
  <c r="L89" i="16"/>
  <c r="K89" i="16"/>
  <c r="J89" i="16"/>
  <c r="BL88" i="16"/>
  <c r="BK88" i="16"/>
  <c r="BJ88" i="16"/>
  <c r="BI88" i="16"/>
  <c r="BH88" i="16"/>
  <c r="BG88" i="16"/>
  <c r="BF88" i="16"/>
  <c r="BE88" i="16"/>
  <c r="BD88" i="16"/>
  <c r="BC88" i="16"/>
  <c r="BB88" i="16"/>
  <c r="BA88" i="16"/>
  <c r="AZ88" i="16"/>
  <c r="AX88" i="16"/>
  <c r="AW88" i="16"/>
  <c r="AV88" i="16"/>
  <c r="AU88" i="16"/>
  <c r="AT88" i="16"/>
  <c r="AS88" i="16"/>
  <c r="AR88" i="16"/>
  <c r="AQ88" i="16"/>
  <c r="AP88" i="16"/>
  <c r="AO88" i="16"/>
  <c r="AN88" i="16"/>
  <c r="AM88" i="16"/>
  <c r="AL88" i="16"/>
  <c r="AJ88" i="16"/>
  <c r="AI88" i="16"/>
  <c r="AH88" i="16"/>
  <c r="AG88" i="16"/>
  <c r="AF88" i="16"/>
  <c r="AE88" i="16"/>
  <c r="AD88" i="16"/>
  <c r="AC88" i="16"/>
  <c r="AB88" i="16"/>
  <c r="AA88" i="16"/>
  <c r="Z88" i="16"/>
  <c r="Y88" i="16"/>
  <c r="X88" i="16"/>
  <c r="V88" i="16"/>
  <c r="U88" i="16"/>
  <c r="T88" i="16"/>
  <c r="S88" i="16"/>
  <c r="R88" i="16"/>
  <c r="Q88" i="16"/>
  <c r="P88" i="16"/>
  <c r="O88" i="16"/>
  <c r="N88" i="16"/>
  <c r="M88" i="16"/>
  <c r="L88" i="16"/>
  <c r="K88" i="16"/>
  <c r="J88" i="16"/>
  <c r="BL87" i="16"/>
  <c r="BK87" i="16"/>
  <c r="BJ87" i="16"/>
  <c r="BI87" i="16"/>
  <c r="BH87" i="16"/>
  <c r="BG87" i="16"/>
  <c r="BF87" i="16"/>
  <c r="BE87" i="16"/>
  <c r="BD87" i="16"/>
  <c r="BC87" i="16"/>
  <c r="BB87" i="16"/>
  <c r="BA87" i="16"/>
  <c r="AZ87" i="16"/>
  <c r="AX87" i="16"/>
  <c r="AW87" i="16"/>
  <c r="AV87" i="16"/>
  <c r="AU87" i="16"/>
  <c r="AT87" i="16"/>
  <c r="AS87" i="16"/>
  <c r="AR87" i="16"/>
  <c r="AQ87" i="16"/>
  <c r="AP87" i="16"/>
  <c r="AO87" i="16"/>
  <c r="AN87" i="16"/>
  <c r="AM87" i="16"/>
  <c r="AL87" i="16"/>
  <c r="AJ87" i="16"/>
  <c r="AI87" i="16"/>
  <c r="AH87" i="16"/>
  <c r="AG87" i="16"/>
  <c r="AF87" i="16"/>
  <c r="AE87" i="16"/>
  <c r="AD87" i="16"/>
  <c r="AC87" i="16"/>
  <c r="AB87" i="16"/>
  <c r="AA87" i="16"/>
  <c r="Z87" i="16"/>
  <c r="Y87" i="16"/>
  <c r="X87" i="16"/>
  <c r="V87" i="16"/>
  <c r="U87" i="16"/>
  <c r="T87" i="16"/>
  <c r="S87" i="16"/>
  <c r="R87" i="16"/>
  <c r="Q87" i="16"/>
  <c r="P87" i="16"/>
  <c r="O87" i="16"/>
  <c r="N87" i="16"/>
  <c r="M87" i="16"/>
  <c r="L87" i="16"/>
  <c r="K87" i="16"/>
  <c r="J87" i="16"/>
  <c r="BL86" i="16"/>
  <c r="BK86" i="16"/>
  <c r="BJ86" i="16"/>
  <c r="BI86" i="16"/>
  <c r="BH86" i="16"/>
  <c r="BG86" i="16"/>
  <c r="BF86" i="16"/>
  <c r="BE86" i="16"/>
  <c r="BD86" i="16"/>
  <c r="BC86" i="16"/>
  <c r="BB86" i="16"/>
  <c r="BA86" i="16"/>
  <c r="AZ86" i="16"/>
  <c r="AX86" i="16"/>
  <c r="AW86" i="16"/>
  <c r="AV86" i="16"/>
  <c r="AU86" i="16"/>
  <c r="AT86" i="16"/>
  <c r="AS86" i="16"/>
  <c r="AR86" i="16"/>
  <c r="AQ86" i="16"/>
  <c r="AP86" i="16"/>
  <c r="AO86" i="16"/>
  <c r="AN86" i="16"/>
  <c r="AM86" i="16"/>
  <c r="AL86" i="16"/>
  <c r="AJ86" i="16"/>
  <c r="AI86" i="16"/>
  <c r="AH86" i="16"/>
  <c r="AG86" i="16"/>
  <c r="AF86" i="16"/>
  <c r="AE86" i="16"/>
  <c r="AD86" i="16"/>
  <c r="AC86" i="16"/>
  <c r="AB86" i="16"/>
  <c r="AA86" i="16"/>
  <c r="Z86" i="16"/>
  <c r="Y86" i="16"/>
  <c r="X86" i="16"/>
  <c r="V86" i="16"/>
  <c r="U86" i="16"/>
  <c r="T86" i="16"/>
  <c r="S86" i="16"/>
  <c r="R86" i="16"/>
  <c r="Q86" i="16"/>
  <c r="P86" i="16"/>
  <c r="O86" i="16"/>
  <c r="N86" i="16"/>
  <c r="M86" i="16"/>
  <c r="L86" i="16"/>
  <c r="K86" i="16"/>
  <c r="J86" i="16"/>
  <c r="BL85" i="16"/>
  <c r="BK85" i="16"/>
  <c r="BJ85" i="16"/>
  <c r="BI85" i="16"/>
  <c r="BH85" i="16"/>
  <c r="BG85" i="16"/>
  <c r="BF85" i="16"/>
  <c r="BE85" i="16"/>
  <c r="BD85" i="16"/>
  <c r="BC85" i="16"/>
  <c r="BB85" i="16"/>
  <c r="BA85" i="16"/>
  <c r="AZ85" i="16"/>
  <c r="AX85" i="16"/>
  <c r="AW85" i="16"/>
  <c r="AV85" i="16"/>
  <c r="AU85" i="16"/>
  <c r="AT85" i="16"/>
  <c r="AS85" i="16"/>
  <c r="AR85" i="16"/>
  <c r="AQ85" i="16"/>
  <c r="AP85" i="16"/>
  <c r="AO85" i="16"/>
  <c r="AN85" i="16"/>
  <c r="AM85" i="16"/>
  <c r="AL85" i="16"/>
  <c r="AJ85" i="16"/>
  <c r="AI85" i="16"/>
  <c r="AH85" i="16"/>
  <c r="AG85" i="16"/>
  <c r="AF85" i="16"/>
  <c r="AE85" i="16"/>
  <c r="AD85" i="16"/>
  <c r="AC85" i="16"/>
  <c r="AB85" i="16"/>
  <c r="AA85" i="16"/>
  <c r="Z85" i="16"/>
  <c r="Y85" i="16"/>
  <c r="X85" i="16"/>
  <c r="V85" i="16"/>
  <c r="U85" i="16"/>
  <c r="T85" i="16"/>
  <c r="S85" i="16"/>
  <c r="R85" i="16"/>
  <c r="Q85" i="16"/>
  <c r="P85" i="16"/>
  <c r="O85" i="16"/>
  <c r="N85" i="16"/>
  <c r="M85" i="16"/>
  <c r="L85" i="16"/>
  <c r="K85" i="16"/>
  <c r="J85" i="16"/>
  <c r="BL84" i="16"/>
  <c r="BK84" i="16"/>
  <c r="BJ84" i="16"/>
  <c r="BI84" i="16"/>
  <c r="BH84" i="16"/>
  <c r="BG84" i="16"/>
  <c r="BF84" i="16"/>
  <c r="BE84" i="16"/>
  <c r="BD84" i="16"/>
  <c r="BC84" i="16"/>
  <c r="BB84" i="16"/>
  <c r="BA84" i="16"/>
  <c r="AZ84" i="16"/>
  <c r="AX84" i="16"/>
  <c r="AW84" i="16"/>
  <c r="AV84" i="16"/>
  <c r="AU84" i="16"/>
  <c r="AT84" i="16"/>
  <c r="AS84" i="16"/>
  <c r="AR84" i="16"/>
  <c r="AQ84" i="16"/>
  <c r="AP84" i="16"/>
  <c r="AO84" i="16"/>
  <c r="AN84" i="16"/>
  <c r="AM84" i="16"/>
  <c r="AL84" i="16"/>
  <c r="AJ84" i="16"/>
  <c r="AI84" i="16"/>
  <c r="AH84" i="16"/>
  <c r="AG84" i="16"/>
  <c r="AF84" i="16"/>
  <c r="AE84" i="16"/>
  <c r="AD84" i="16"/>
  <c r="AC84" i="16"/>
  <c r="AB84" i="16"/>
  <c r="AA84" i="16"/>
  <c r="Z84" i="16"/>
  <c r="Y84" i="16"/>
  <c r="X84" i="16"/>
  <c r="V84" i="16"/>
  <c r="U84" i="16"/>
  <c r="T84" i="16"/>
  <c r="S84" i="16"/>
  <c r="R84" i="16"/>
  <c r="Q84" i="16"/>
  <c r="P84" i="16"/>
  <c r="O84" i="16"/>
  <c r="N84" i="16"/>
  <c r="M84" i="16"/>
  <c r="L84" i="16"/>
  <c r="K84" i="16"/>
  <c r="J84" i="16"/>
  <c r="BL83" i="16"/>
  <c r="BK83" i="16"/>
  <c r="BJ83" i="16"/>
  <c r="BI83" i="16"/>
  <c r="BH83" i="16"/>
  <c r="BG83" i="16"/>
  <c r="BF83" i="16"/>
  <c r="BE83" i="16"/>
  <c r="BD83" i="16"/>
  <c r="BC83" i="16"/>
  <c r="BB83" i="16"/>
  <c r="BA83" i="16"/>
  <c r="AZ83" i="16"/>
  <c r="AX83" i="16"/>
  <c r="AW83" i="16"/>
  <c r="AV83" i="16"/>
  <c r="AU83" i="16"/>
  <c r="AT83" i="16"/>
  <c r="AS83" i="16"/>
  <c r="AR83" i="16"/>
  <c r="AQ83" i="16"/>
  <c r="AP83" i="16"/>
  <c r="AO83" i="16"/>
  <c r="AN83" i="16"/>
  <c r="AM83" i="16"/>
  <c r="AL83" i="16"/>
  <c r="AJ83" i="16"/>
  <c r="AI83" i="16"/>
  <c r="AH83" i="16"/>
  <c r="AG83" i="16"/>
  <c r="AF83" i="16"/>
  <c r="AE83" i="16"/>
  <c r="AD83" i="16"/>
  <c r="AC83" i="16"/>
  <c r="AB83" i="16"/>
  <c r="AA83" i="16"/>
  <c r="Z83" i="16"/>
  <c r="Y83" i="16"/>
  <c r="X83" i="16"/>
  <c r="V83" i="16"/>
  <c r="U83" i="16"/>
  <c r="T83" i="16"/>
  <c r="S83" i="16"/>
  <c r="R83" i="16"/>
  <c r="Q83" i="16"/>
  <c r="P83" i="16"/>
  <c r="O83" i="16"/>
  <c r="N83" i="16"/>
  <c r="M83" i="16"/>
  <c r="L83" i="16"/>
  <c r="K83" i="16"/>
  <c r="J83" i="16"/>
  <c r="BL82" i="16"/>
  <c r="BK82" i="16"/>
  <c r="BJ82" i="16"/>
  <c r="BI82" i="16"/>
  <c r="BH82" i="16"/>
  <c r="BG82" i="16"/>
  <c r="BF82" i="16"/>
  <c r="BE82" i="16"/>
  <c r="BD82" i="16"/>
  <c r="BC82" i="16"/>
  <c r="BB82" i="16"/>
  <c r="BA82" i="16"/>
  <c r="AZ82" i="16"/>
  <c r="AX82" i="16"/>
  <c r="AW82" i="16"/>
  <c r="AV82" i="16"/>
  <c r="AU82" i="16"/>
  <c r="AT82" i="16"/>
  <c r="AS82" i="16"/>
  <c r="AR82" i="16"/>
  <c r="AQ82" i="16"/>
  <c r="AP82" i="16"/>
  <c r="AO82" i="16"/>
  <c r="AN82" i="16"/>
  <c r="AM82" i="16"/>
  <c r="AL82" i="16"/>
  <c r="AJ82" i="16"/>
  <c r="AI82" i="16"/>
  <c r="AH82" i="16"/>
  <c r="AG82" i="16"/>
  <c r="AF82" i="16"/>
  <c r="AE82" i="16"/>
  <c r="AD82" i="16"/>
  <c r="AC82" i="16"/>
  <c r="AB82" i="16"/>
  <c r="AA82" i="16"/>
  <c r="Z82" i="16"/>
  <c r="Y82" i="16"/>
  <c r="X82" i="16"/>
  <c r="V82" i="16"/>
  <c r="U82" i="16"/>
  <c r="T82" i="16"/>
  <c r="S82" i="16"/>
  <c r="R82" i="16"/>
  <c r="Q82" i="16"/>
  <c r="P82" i="16"/>
  <c r="O82" i="16"/>
  <c r="N82" i="16"/>
  <c r="M82" i="16"/>
  <c r="L82" i="16"/>
  <c r="K82" i="16"/>
  <c r="J82" i="16"/>
  <c r="BL81" i="16"/>
  <c r="BK81" i="16"/>
  <c r="BJ81" i="16"/>
  <c r="BI81" i="16"/>
  <c r="BH81" i="16"/>
  <c r="BG81" i="16"/>
  <c r="BF81" i="16"/>
  <c r="BE81" i="16"/>
  <c r="BD81" i="16"/>
  <c r="BC81" i="16"/>
  <c r="BB81" i="16"/>
  <c r="BA81" i="16"/>
  <c r="AZ81" i="16"/>
  <c r="AX81" i="16"/>
  <c r="AW81" i="16"/>
  <c r="AV81" i="16"/>
  <c r="AU81" i="16"/>
  <c r="AT81" i="16"/>
  <c r="AS81" i="16"/>
  <c r="AR81" i="16"/>
  <c r="AQ81" i="16"/>
  <c r="AP81" i="16"/>
  <c r="AO81" i="16"/>
  <c r="AN81" i="16"/>
  <c r="AM81" i="16"/>
  <c r="AL81" i="16"/>
  <c r="AJ81" i="16"/>
  <c r="AI81" i="16"/>
  <c r="AH81" i="16"/>
  <c r="AG81" i="16"/>
  <c r="AF81" i="16"/>
  <c r="AE81" i="16"/>
  <c r="AD81" i="16"/>
  <c r="AC81" i="16"/>
  <c r="AB81" i="16"/>
  <c r="AA81" i="16"/>
  <c r="Z81" i="16"/>
  <c r="Y81" i="16"/>
  <c r="X81" i="16"/>
  <c r="V81" i="16"/>
  <c r="U81" i="16"/>
  <c r="T81" i="16"/>
  <c r="S81" i="16"/>
  <c r="R81" i="16"/>
  <c r="Q81" i="16"/>
  <c r="P81" i="16"/>
  <c r="O81" i="16"/>
  <c r="N81" i="16"/>
  <c r="M81" i="16"/>
  <c r="L81" i="16"/>
  <c r="K81" i="16"/>
  <c r="J81" i="16"/>
  <c r="BL80" i="16"/>
  <c r="BK80" i="16"/>
  <c r="BJ80" i="16"/>
  <c r="BI80" i="16"/>
  <c r="BH80" i="16"/>
  <c r="BG80" i="16"/>
  <c r="BF80" i="16"/>
  <c r="BE80" i="16"/>
  <c r="BD80" i="16"/>
  <c r="BC80" i="16"/>
  <c r="BB80" i="16"/>
  <c r="BA80" i="16"/>
  <c r="AZ80" i="16"/>
  <c r="AX80" i="16"/>
  <c r="AW80" i="16"/>
  <c r="AV80" i="16"/>
  <c r="AU80" i="16"/>
  <c r="AT80" i="16"/>
  <c r="AS80" i="16"/>
  <c r="AR80" i="16"/>
  <c r="AQ80" i="16"/>
  <c r="AP80" i="16"/>
  <c r="AO80" i="16"/>
  <c r="AN80" i="16"/>
  <c r="AM80" i="16"/>
  <c r="AL80" i="16"/>
  <c r="AJ80" i="16"/>
  <c r="AI80" i="16"/>
  <c r="AH80" i="16"/>
  <c r="AG80" i="16"/>
  <c r="AF80" i="16"/>
  <c r="AE80" i="16"/>
  <c r="AD80" i="16"/>
  <c r="AC80" i="16"/>
  <c r="AB80" i="16"/>
  <c r="AA80" i="16"/>
  <c r="Z80" i="16"/>
  <c r="Y80" i="16"/>
  <c r="X80" i="16"/>
  <c r="V80" i="16"/>
  <c r="U80" i="16"/>
  <c r="T80" i="16"/>
  <c r="S80" i="16"/>
  <c r="R80" i="16"/>
  <c r="Q80" i="16"/>
  <c r="P80" i="16"/>
  <c r="O80" i="16"/>
  <c r="N80" i="16"/>
  <c r="M80" i="16"/>
  <c r="L80" i="16"/>
  <c r="K80" i="16"/>
  <c r="J80" i="16"/>
  <c r="BL79" i="16"/>
  <c r="BK79" i="16"/>
  <c r="BJ79" i="16"/>
  <c r="BI79" i="16"/>
  <c r="BH79" i="16"/>
  <c r="BG79" i="16"/>
  <c r="BF79" i="16"/>
  <c r="BE79" i="16"/>
  <c r="BD79" i="16"/>
  <c r="BC79" i="16"/>
  <c r="BB79" i="16"/>
  <c r="BA79" i="16"/>
  <c r="AZ79" i="16"/>
  <c r="AX79" i="16"/>
  <c r="AW79" i="16"/>
  <c r="AV79" i="16"/>
  <c r="AU79" i="16"/>
  <c r="AT79" i="16"/>
  <c r="AS79" i="16"/>
  <c r="AR79" i="16"/>
  <c r="AQ79" i="16"/>
  <c r="AP79" i="16"/>
  <c r="AO79" i="16"/>
  <c r="AN79" i="16"/>
  <c r="AM79" i="16"/>
  <c r="AL79" i="16"/>
  <c r="AJ79" i="16"/>
  <c r="AI79" i="16"/>
  <c r="AH79" i="16"/>
  <c r="AG79" i="16"/>
  <c r="AF79" i="16"/>
  <c r="AE79" i="16"/>
  <c r="AD79" i="16"/>
  <c r="AC79" i="16"/>
  <c r="AB79" i="16"/>
  <c r="AA79" i="16"/>
  <c r="Z79" i="16"/>
  <c r="Y79" i="16"/>
  <c r="X79" i="16"/>
  <c r="V79" i="16"/>
  <c r="U79" i="16"/>
  <c r="T79" i="16"/>
  <c r="S79" i="16"/>
  <c r="R79" i="16"/>
  <c r="Q79" i="16"/>
  <c r="P79" i="16"/>
  <c r="O79" i="16"/>
  <c r="N79" i="16"/>
  <c r="M79" i="16"/>
  <c r="L79" i="16"/>
  <c r="K79" i="16"/>
  <c r="J79" i="16"/>
  <c r="E79" i="16"/>
  <c r="BL78" i="16"/>
  <c r="BK78" i="16"/>
  <c r="BJ78" i="16"/>
  <c r="BI78" i="16"/>
  <c r="BH78" i="16"/>
  <c r="BG78" i="16"/>
  <c r="BF78" i="16"/>
  <c r="BE78" i="16"/>
  <c r="BD78" i="16"/>
  <c r="BC78" i="16"/>
  <c r="BB78" i="16"/>
  <c r="BA78" i="16"/>
  <c r="AZ78" i="16"/>
  <c r="AX78" i="16"/>
  <c r="AW78" i="16"/>
  <c r="AV78" i="16"/>
  <c r="AU78" i="16"/>
  <c r="AT78" i="16"/>
  <c r="AS78" i="16"/>
  <c r="AR78" i="16"/>
  <c r="AQ78" i="16"/>
  <c r="AP78" i="16"/>
  <c r="AO78" i="16"/>
  <c r="AN78" i="16"/>
  <c r="AM78" i="16"/>
  <c r="AL78" i="16"/>
  <c r="AJ78" i="16"/>
  <c r="AI78" i="16"/>
  <c r="AH78" i="16"/>
  <c r="AG78" i="16"/>
  <c r="AF78" i="16"/>
  <c r="AE78" i="16"/>
  <c r="AD78" i="16"/>
  <c r="AC78" i="16"/>
  <c r="AB78" i="16"/>
  <c r="AA78" i="16"/>
  <c r="Z78" i="16"/>
  <c r="Y78" i="16"/>
  <c r="X78" i="16"/>
  <c r="V78" i="16"/>
  <c r="U78" i="16"/>
  <c r="T78" i="16"/>
  <c r="S78" i="16"/>
  <c r="R78" i="16"/>
  <c r="Q78" i="16"/>
  <c r="P78" i="16"/>
  <c r="O78" i="16"/>
  <c r="N78" i="16"/>
  <c r="M78" i="16"/>
  <c r="L78" i="16"/>
  <c r="K78" i="16"/>
  <c r="J78" i="16"/>
  <c r="BL77" i="16"/>
  <c r="BK77" i="16"/>
  <c r="BJ77" i="16"/>
  <c r="BI77" i="16"/>
  <c r="BH77" i="16"/>
  <c r="BG77" i="16"/>
  <c r="BF77" i="16"/>
  <c r="BE77" i="16"/>
  <c r="BD77" i="16"/>
  <c r="BC77" i="16"/>
  <c r="BB77" i="16"/>
  <c r="BA77" i="16"/>
  <c r="AZ77" i="16"/>
  <c r="AX77" i="16"/>
  <c r="AW77" i="16"/>
  <c r="AV77" i="16"/>
  <c r="AU77" i="16"/>
  <c r="AT77" i="16"/>
  <c r="AS77" i="16"/>
  <c r="AR77" i="16"/>
  <c r="AQ77" i="16"/>
  <c r="AP77" i="16"/>
  <c r="AO77" i="16"/>
  <c r="AN77" i="16"/>
  <c r="AM77" i="16"/>
  <c r="AL77" i="16"/>
  <c r="AJ77" i="16"/>
  <c r="AI77" i="16"/>
  <c r="AH77" i="16"/>
  <c r="AG77" i="16"/>
  <c r="AF77" i="16"/>
  <c r="AE77" i="16"/>
  <c r="AD77" i="16"/>
  <c r="AC77" i="16"/>
  <c r="AB77" i="16"/>
  <c r="AA77" i="16"/>
  <c r="Z77" i="16"/>
  <c r="Y77" i="16"/>
  <c r="X77" i="16"/>
  <c r="V77" i="16"/>
  <c r="U77" i="16"/>
  <c r="T77" i="16"/>
  <c r="S77" i="16"/>
  <c r="R77" i="16"/>
  <c r="Q77" i="16"/>
  <c r="P77" i="16"/>
  <c r="O77" i="16"/>
  <c r="N77" i="16"/>
  <c r="M77" i="16"/>
  <c r="L77" i="16"/>
  <c r="K77" i="16"/>
  <c r="J77" i="16"/>
  <c r="BL76" i="16"/>
  <c r="BK76" i="16"/>
  <c r="BJ76" i="16"/>
  <c r="BI76" i="16"/>
  <c r="BH76" i="16"/>
  <c r="BG76" i="16"/>
  <c r="BF76" i="16"/>
  <c r="BE76" i="16"/>
  <c r="BD76" i="16"/>
  <c r="BC76" i="16"/>
  <c r="BB76" i="16"/>
  <c r="BA76" i="16"/>
  <c r="AZ76" i="16"/>
  <c r="AX76" i="16"/>
  <c r="AW76" i="16"/>
  <c r="AV76" i="16"/>
  <c r="AU76" i="16"/>
  <c r="AT76" i="16"/>
  <c r="AS76" i="16"/>
  <c r="AR76" i="16"/>
  <c r="AQ76" i="16"/>
  <c r="AP76" i="16"/>
  <c r="AO76" i="16"/>
  <c r="AN76" i="16"/>
  <c r="AM76" i="16"/>
  <c r="AL76" i="16"/>
  <c r="AJ76" i="16"/>
  <c r="AI76" i="16"/>
  <c r="AH76" i="16"/>
  <c r="AG76" i="16"/>
  <c r="AF76" i="16"/>
  <c r="AE76" i="16"/>
  <c r="AD76" i="16"/>
  <c r="AC76" i="16"/>
  <c r="AB76" i="16"/>
  <c r="AA76" i="16"/>
  <c r="Z76" i="16"/>
  <c r="Y76" i="16"/>
  <c r="X76" i="16"/>
  <c r="V76" i="16"/>
  <c r="U76" i="16"/>
  <c r="T76" i="16"/>
  <c r="S76" i="16"/>
  <c r="R76" i="16"/>
  <c r="Q76" i="16"/>
  <c r="P76" i="16"/>
  <c r="O76" i="16"/>
  <c r="N76" i="16"/>
  <c r="M76" i="16"/>
  <c r="L76" i="16"/>
  <c r="K76" i="16"/>
  <c r="J76" i="16"/>
  <c r="BL75" i="16"/>
  <c r="BK75" i="16"/>
  <c r="BJ75" i="16"/>
  <c r="BI75" i="16"/>
  <c r="BH75" i="16"/>
  <c r="BG75" i="16"/>
  <c r="BF75" i="16"/>
  <c r="BE75" i="16"/>
  <c r="BD75" i="16"/>
  <c r="BC75" i="16"/>
  <c r="BB75" i="16"/>
  <c r="BA75" i="16"/>
  <c r="AZ75" i="16"/>
  <c r="AX75" i="16"/>
  <c r="AW75" i="16"/>
  <c r="AV75" i="16"/>
  <c r="AU75" i="16"/>
  <c r="AT75" i="16"/>
  <c r="AS75" i="16"/>
  <c r="AR75" i="16"/>
  <c r="AQ75" i="16"/>
  <c r="AP75" i="16"/>
  <c r="AO75" i="16"/>
  <c r="AN75" i="16"/>
  <c r="AM75" i="16"/>
  <c r="AL75" i="16"/>
  <c r="AJ75" i="16"/>
  <c r="AI75" i="16"/>
  <c r="AH75" i="16"/>
  <c r="AG75" i="16"/>
  <c r="AF75" i="16"/>
  <c r="AE75" i="16"/>
  <c r="AD75" i="16"/>
  <c r="AC75" i="16"/>
  <c r="AB75" i="16"/>
  <c r="AA75" i="16"/>
  <c r="Z75" i="16"/>
  <c r="Y75" i="16"/>
  <c r="X75" i="16"/>
  <c r="V75" i="16"/>
  <c r="U75" i="16"/>
  <c r="T75" i="16"/>
  <c r="S75" i="16"/>
  <c r="R75" i="16"/>
  <c r="Q75" i="16"/>
  <c r="P75" i="16"/>
  <c r="O75" i="16"/>
  <c r="N75" i="16"/>
  <c r="M75" i="16"/>
  <c r="L75" i="16"/>
  <c r="K75" i="16"/>
  <c r="J75" i="16"/>
  <c r="BL74" i="16"/>
  <c r="BK74" i="16"/>
  <c r="BJ74" i="16"/>
  <c r="BI74" i="16"/>
  <c r="BH74" i="16"/>
  <c r="BG74" i="16"/>
  <c r="BF74" i="16"/>
  <c r="BE74" i="16"/>
  <c r="BD74" i="16"/>
  <c r="BC74" i="16"/>
  <c r="BB74" i="16"/>
  <c r="BA74" i="16"/>
  <c r="AZ74" i="16"/>
  <c r="AX74" i="16"/>
  <c r="AW74" i="16"/>
  <c r="AV74" i="16"/>
  <c r="AU74" i="16"/>
  <c r="AT74" i="16"/>
  <c r="AS74" i="16"/>
  <c r="AR74" i="16"/>
  <c r="AQ74" i="16"/>
  <c r="AP74" i="16"/>
  <c r="AO74" i="16"/>
  <c r="AN74" i="16"/>
  <c r="AM74" i="16"/>
  <c r="AL74" i="16"/>
  <c r="AJ74" i="16"/>
  <c r="AI74" i="16"/>
  <c r="AH74" i="16"/>
  <c r="AG74" i="16"/>
  <c r="AF74" i="16"/>
  <c r="AE74" i="16"/>
  <c r="AD74" i="16"/>
  <c r="AC74" i="16"/>
  <c r="AB74" i="16"/>
  <c r="AA74" i="16"/>
  <c r="Z74" i="16"/>
  <c r="Y74" i="16"/>
  <c r="X74" i="16"/>
  <c r="V74" i="16"/>
  <c r="U74" i="16"/>
  <c r="T74" i="16"/>
  <c r="S74" i="16"/>
  <c r="R74" i="16"/>
  <c r="Q74" i="16"/>
  <c r="P74" i="16"/>
  <c r="O74" i="16"/>
  <c r="N74" i="16"/>
  <c r="M74" i="16"/>
  <c r="L74" i="16"/>
  <c r="K74" i="16"/>
  <c r="J74" i="16"/>
  <c r="BL73" i="16"/>
  <c r="BK73" i="16"/>
  <c r="BJ73" i="16"/>
  <c r="BI73" i="16"/>
  <c r="BH73" i="16"/>
  <c r="BG73" i="16"/>
  <c r="BF73" i="16"/>
  <c r="BE73" i="16"/>
  <c r="BD73" i="16"/>
  <c r="BC73" i="16"/>
  <c r="BB73" i="16"/>
  <c r="BA73" i="16"/>
  <c r="AZ73" i="16"/>
  <c r="AX73" i="16"/>
  <c r="AW73" i="16"/>
  <c r="AV73" i="16"/>
  <c r="AU73" i="16"/>
  <c r="AT73" i="16"/>
  <c r="AS73" i="16"/>
  <c r="AR73" i="16"/>
  <c r="AQ73" i="16"/>
  <c r="AP73" i="16"/>
  <c r="AO73" i="16"/>
  <c r="AN73" i="16"/>
  <c r="AM73" i="16"/>
  <c r="AL73" i="16"/>
  <c r="AJ73" i="16"/>
  <c r="AI73" i="16"/>
  <c r="AH73" i="16"/>
  <c r="AG73" i="16"/>
  <c r="AF73" i="16"/>
  <c r="AE73" i="16"/>
  <c r="AD73" i="16"/>
  <c r="AC73" i="16"/>
  <c r="AB73" i="16"/>
  <c r="AA73" i="16"/>
  <c r="Z73" i="16"/>
  <c r="Y73" i="16"/>
  <c r="X73" i="16"/>
  <c r="V73" i="16"/>
  <c r="U73" i="16"/>
  <c r="T73" i="16"/>
  <c r="S73" i="16"/>
  <c r="R73" i="16"/>
  <c r="Q73" i="16"/>
  <c r="P73" i="16"/>
  <c r="O73" i="16"/>
  <c r="N73" i="16"/>
  <c r="M73" i="16"/>
  <c r="L73" i="16"/>
  <c r="K73" i="16"/>
  <c r="J73" i="16"/>
  <c r="BL72" i="16"/>
  <c r="BK72" i="16"/>
  <c r="BJ72" i="16"/>
  <c r="BI72" i="16"/>
  <c r="BH72" i="16"/>
  <c r="BG72" i="16"/>
  <c r="BF72" i="16"/>
  <c r="BE72" i="16"/>
  <c r="BD72" i="16"/>
  <c r="BC72" i="16"/>
  <c r="BB72" i="16"/>
  <c r="BA72" i="16"/>
  <c r="AZ72" i="16"/>
  <c r="AX72" i="16"/>
  <c r="AW72" i="16"/>
  <c r="AV72" i="16"/>
  <c r="AU72" i="16"/>
  <c r="AT72" i="16"/>
  <c r="AS72" i="16"/>
  <c r="AR72" i="16"/>
  <c r="AQ72" i="16"/>
  <c r="AP72" i="16"/>
  <c r="AO72" i="16"/>
  <c r="AN72" i="16"/>
  <c r="AM72" i="16"/>
  <c r="AL72" i="16"/>
  <c r="AJ72" i="16"/>
  <c r="AI72" i="16"/>
  <c r="AH72" i="16"/>
  <c r="AG72" i="16"/>
  <c r="AF72" i="16"/>
  <c r="AE72" i="16"/>
  <c r="AD72" i="16"/>
  <c r="AC72" i="16"/>
  <c r="AB72" i="16"/>
  <c r="AA72" i="16"/>
  <c r="Z72" i="16"/>
  <c r="Y72" i="16"/>
  <c r="X72" i="16"/>
  <c r="V72" i="16"/>
  <c r="U72" i="16"/>
  <c r="T72" i="16"/>
  <c r="S72" i="16"/>
  <c r="R72" i="16"/>
  <c r="Q72" i="16"/>
  <c r="P72" i="16"/>
  <c r="O72" i="16"/>
  <c r="N72" i="16"/>
  <c r="M72" i="16"/>
  <c r="L72" i="16"/>
  <c r="K72" i="16"/>
  <c r="J72" i="16"/>
  <c r="BL71" i="16"/>
  <c r="BK71" i="16"/>
  <c r="BJ71" i="16"/>
  <c r="BI71" i="16"/>
  <c r="BH71" i="16"/>
  <c r="BG71" i="16"/>
  <c r="BF71" i="16"/>
  <c r="BE71" i="16"/>
  <c r="BD71" i="16"/>
  <c r="BC71" i="16"/>
  <c r="BB71" i="16"/>
  <c r="BA71" i="16"/>
  <c r="AZ71" i="16"/>
  <c r="AX71" i="16"/>
  <c r="AW71" i="16"/>
  <c r="AV71" i="16"/>
  <c r="AU71" i="16"/>
  <c r="AT71" i="16"/>
  <c r="AS71" i="16"/>
  <c r="AR71" i="16"/>
  <c r="AQ71" i="16"/>
  <c r="AP71" i="16"/>
  <c r="AO71" i="16"/>
  <c r="AN71" i="16"/>
  <c r="AM71" i="16"/>
  <c r="AL71" i="16"/>
  <c r="AJ71" i="16"/>
  <c r="AI71" i="16"/>
  <c r="AH71" i="16"/>
  <c r="AG71" i="16"/>
  <c r="AF71" i="16"/>
  <c r="AE71" i="16"/>
  <c r="AD71" i="16"/>
  <c r="AC71" i="16"/>
  <c r="AB71" i="16"/>
  <c r="AA71" i="16"/>
  <c r="Z71" i="16"/>
  <c r="Y71" i="16"/>
  <c r="X71" i="16"/>
  <c r="V71" i="16"/>
  <c r="U71" i="16"/>
  <c r="T71" i="16"/>
  <c r="S71" i="16"/>
  <c r="R71" i="16"/>
  <c r="Q71" i="16"/>
  <c r="P71" i="16"/>
  <c r="O71" i="16"/>
  <c r="N71" i="16"/>
  <c r="M71" i="16"/>
  <c r="L71" i="16"/>
  <c r="K71" i="16"/>
  <c r="J71" i="16"/>
  <c r="BL70" i="16"/>
  <c r="BK70" i="16"/>
  <c r="BJ70" i="16"/>
  <c r="BI70" i="16"/>
  <c r="BH70" i="16"/>
  <c r="BG70" i="16"/>
  <c r="BF70" i="16"/>
  <c r="BE70" i="16"/>
  <c r="BD70" i="16"/>
  <c r="BC70" i="16"/>
  <c r="BB70" i="16"/>
  <c r="BA70" i="16"/>
  <c r="AZ70" i="16"/>
  <c r="AX70" i="16"/>
  <c r="AW70" i="16"/>
  <c r="AV70" i="16"/>
  <c r="AU70" i="16"/>
  <c r="AT70" i="16"/>
  <c r="AS70" i="16"/>
  <c r="AR70" i="16"/>
  <c r="AQ70" i="16"/>
  <c r="AP70" i="16"/>
  <c r="AO70" i="16"/>
  <c r="AN70" i="16"/>
  <c r="AM70" i="16"/>
  <c r="AL70" i="16"/>
  <c r="AJ70" i="16"/>
  <c r="AI70" i="16"/>
  <c r="AH70" i="16"/>
  <c r="AG70" i="16"/>
  <c r="AF70" i="16"/>
  <c r="AE70" i="16"/>
  <c r="AD70" i="16"/>
  <c r="AC70" i="16"/>
  <c r="AB70" i="16"/>
  <c r="AA70" i="16"/>
  <c r="Z70" i="16"/>
  <c r="Y70" i="16"/>
  <c r="X70" i="16"/>
  <c r="V70" i="16"/>
  <c r="U70" i="16"/>
  <c r="T70" i="16"/>
  <c r="S70" i="16"/>
  <c r="R70" i="16"/>
  <c r="Q70" i="16"/>
  <c r="P70" i="16"/>
  <c r="O70" i="16"/>
  <c r="N70" i="16"/>
  <c r="M70" i="16"/>
  <c r="L70" i="16"/>
  <c r="K70" i="16"/>
  <c r="J70" i="16"/>
  <c r="BL69" i="16"/>
  <c r="BK69" i="16"/>
  <c r="BJ69" i="16"/>
  <c r="BI69" i="16"/>
  <c r="BH69" i="16"/>
  <c r="BG69" i="16"/>
  <c r="BF69" i="16"/>
  <c r="BE69" i="16"/>
  <c r="BD69" i="16"/>
  <c r="BC69" i="16"/>
  <c r="BB69" i="16"/>
  <c r="BA69" i="16"/>
  <c r="AZ69" i="16"/>
  <c r="AX69" i="16"/>
  <c r="AW69" i="16"/>
  <c r="AV69" i="16"/>
  <c r="AU69" i="16"/>
  <c r="AT69" i="16"/>
  <c r="AS69" i="16"/>
  <c r="AR69" i="16"/>
  <c r="AQ69" i="16"/>
  <c r="AP69" i="16"/>
  <c r="AO69" i="16"/>
  <c r="AN69" i="16"/>
  <c r="AM69" i="16"/>
  <c r="AL69" i="16"/>
  <c r="AJ69" i="16"/>
  <c r="AI69" i="16"/>
  <c r="AH69" i="16"/>
  <c r="AG69" i="16"/>
  <c r="AF69" i="16"/>
  <c r="AE69" i="16"/>
  <c r="AD69" i="16"/>
  <c r="AC69" i="16"/>
  <c r="AB69" i="16"/>
  <c r="AA69" i="16"/>
  <c r="Z69" i="16"/>
  <c r="Y69" i="16"/>
  <c r="X69" i="16"/>
  <c r="V69" i="16"/>
  <c r="U69" i="16"/>
  <c r="T69" i="16"/>
  <c r="S69" i="16"/>
  <c r="R69" i="16"/>
  <c r="Q69" i="16"/>
  <c r="P69" i="16"/>
  <c r="O69" i="16"/>
  <c r="N69" i="16"/>
  <c r="M69" i="16"/>
  <c r="L69" i="16"/>
  <c r="K69" i="16"/>
  <c r="J69" i="16"/>
  <c r="BL68" i="16"/>
  <c r="BK68" i="16"/>
  <c r="BJ68" i="16"/>
  <c r="BI68" i="16"/>
  <c r="BH68" i="16"/>
  <c r="BG68" i="16"/>
  <c r="BF68" i="16"/>
  <c r="BE68" i="16"/>
  <c r="BD68" i="16"/>
  <c r="BC68" i="16"/>
  <c r="BB68" i="16"/>
  <c r="BA68" i="16"/>
  <c r="AZ68" i="16"/>
  <c r="AX68" i="16"/>
  <c r="AW68" i="16"/>
  <c r="AV68" i="16"/>
  <c r="AU68" i="16"/>
  <c r="AT68" i="16"/>
  <c r="AS68" i="16"/>
  <c r="AR68" i="16"/>
  <c r="AQ68" i="16"/>
  <c r="AP68" i="16"/>
  <c r="AO68" i="16"/>
  <c r="AN68" i="16"/>
  <c r="AM68" i="16"/>
  <c r="AL68" i="16"/>
  <c r="AJ68" i="16"/>
  <c r="AI68" i="16"/>
  <c r="AH68" i="16"/>
  <c r="AG68" i="16"/>
  <c r="AF68" i="16"/>
  <c r="AE68" i="16"/>
  <c r="AD68" i="16"/>
  <c r="AC68" i="16"/>
  <c r="AB68" i="16"/>
  <c r="AA68" i="16"/>
  <c r="Z68" i="16"/>
  <c r="Y68" i="16"/>
  <c r="X68" i="16"/>
  <c r="V68" i="16"/>
  <c r="U68" i="16"/>
  <c r="T68" i="16"/>
  <c r="S68" i="16"/>
  <c r="R68" i="16"/>
  <c r="Q68" i="16"/>
  <c r="P68" i="16"/>
  <c r="O68" i="16"/>
  <c r="N68" i="16"/>
  <c r="M68" i="16"/>
  <c r="L68" i="16"/>
  <c r="K68" i="16"/>
  <c r="J68" i="16"/>
  <c r="BL67" i="16"/>
  <c r="BK67" i="16"/>
  <c r="BJ67" i="16"/>
  <c r="BI67" i="16"/>
  <c r="BH67" i="16"/>
  <c r="BG67" i="16"/>
  <c r="BF67" i="16"/>
  <c r="BE67" i="16"/>
  <c r="BD67" i="16"/>
  <c r="BC67" i="16"/>
  <c r="BB67" i="16"/>
  <c r="BA67" i="16"/>
  <c r="AZ67" i="16"/>
  <c r="AX67" i="16"/>
  <c r="AW67" i="16"/>
  <c r="AV67" i="16"/>
  <c r="AU67" i="16"/>
  <c r="AT67" i="16"/>
  <c r="AS67" i="16"/>
  <c r="AR67" i="16"/>
  <c r="AQ67" i="16"/>
  <c r="AP67" i="16"/>
  <c r="AO67" i="16"/>
  <c r="AN67" i="16"/>
  <c r="AM67" i="16"/>
  <c r="AL67" i="16"/>
  <c r="AJ67" i="16"/>
  <c r="AI67" i="16"/>
  <c r="AH67" i="16"/>
  <c r="AG67" i="16"/>
  <c r="AF67" i="16"/>
  <c r="AE67" i="16"/>
  <c r="AD67" i="16"/>
  <c r="AC67" i="16"/>
  <c r="AB67" i="16"/>
  <c r="AA67" i="16"/>
  <c r="Z67" i="16"/>
  <c r="Y67" i="16"/>
  <c r="X67" i="16"/>
  <c r="V67" i="16"/>
  <c r="U67" i="16"/>
  <c r="T67" i="16"/>
  <c r="S67" i="16"/>
  <c r="R67" i="16"/>
  <c r="Q67" i="16"/>
  <c r="P67" i="16"/>
  <c r="O67" i="16"/>
  <c r="N67" i="16"/>
  <c r="M67" i="16"/>
  <c r="L67" i="16"/>
  <c r="K67" i="16"/>
  <c r="J67" i="16"/>
  <c r="BL66" i="16"/>
  <c r="BK66" i="16"/>
  <c r="BJ66" i="16"/>
  <c r="BI66" i="16"/>
  <c r="BH66" i="16"/>
  <c r="BG66" i="16"/>
  <c r="BF66" i="16"/>
  <c r="BE66" i="16"/>
  <c r="BD66" i="16"/>
  <c r="BC66" i="16"/>
  <c r="BB66" i="16"/>
  <c r="BA66" i="16"/>
  <c r="AZ66" i="16"/>
  <c r="AX66" i="16"/>
  <c r="AW66" i="16"/>
  <c r="AV66" i="16"/>
  <c r="AU66" i="16"/>
  <c r="AT66" i="16"/>
  <c r="AS66" i="16"/>
  <c r="AR66" i="16"/>
  <c r="AQ66" i="16"/>
  <c r="AP66" i="16"/>
  <c r="AO66" i="16"/>
  <c r="AN66" i="16"/>
  <c r="AM66" i="16"/>
  <c r="AL66" i="16"/>
  <c r="AJ66" i="16"/>
  <c r="AI66" i="16"/>
  <c r="AH66" i="16"/>
  <c r="AG66" i="16"/>
  <c r="AF66" i="16"/>
  <c r="AE66" i="16"/>
  <c r="AD66" i="16"/>
  <c r="AC66" i="16"/>
  <c r="AB66" i="16"/>
  <c r="AA66" i="16"/>
  <c r="Z66" i="16"/>
  <c r="Y66" i="16"/>
  <c r="X66" i="16"/>
  <c r="V66" i="16"/>
  <c r="U66" i="16"/>
  <c r="T66" i="16"/>
  <c r="S66" i="16"/>
  <c r="R66" i="16"/>
  <c r="Q66" i="16"/>
  <c r="P66" i="16"/>
  <c r="O66" i="16"/>
  <c r="N66" i="16"/>
  <c r="M66" i="16"/>
  <c r="L66" i="16"/>
  <c r="K66" i="16"/>
  <c r="J66" i="16"/>
  <c r="BL65" i="16"/>
  <c r="BK65" i="16"/>
  <c r="BJ65" i="16"/>
  <c r="BI65" i="16"/>
  <c r="BH65" i="16"/>
  <c r="BG65" i="16"/>
  <c r="BF65" i="16"/>
  <c r="BE65" i="16"/>
  <c r="BD65" i="16"/>
  <c r="BC65" i="16"/>
  <c r="BB65" i="16"/>
  <c r="BA65" i="16"/>
  <c r="AZ65" i="16"/>
  <c r="AX65" i="16"/>
  <c r="AW65" i="16"/>
  <c r="AV65" i="16"/>
  <c r="AU65" i="16"/>
  <c r="AT65" i="16"/>
  <c r="AS65" i="16"/>
  <c r="AR65" i="16"/>
  <c r="AQ65" i="16"/>
  <c r="AP65" i="16"/>
  <c r="AO65" i="16"/>
  <c r="AN65" i="16"/>
  <c r="AM65" i="16"/>
  <c r="AL65" i="16"/>
  <c r="AJ65" i="16"/>
  <c r="AI65" i="16"/>
  <c r="AH65" i="16"/>
  <c r="AG65" i="16"/>
  <c r="AF65" i="16"/>
  <c r="AE65" i="16"/>
  <c r="AD65" i="16"/>
  <c r="AC65" i="16"/>
  <c r="AB65" i="16"/>
  <c r="AA65" i="16"/>
  <c r="Z65" i="16"/>
  <c r="Y65" i="16"/>
  <c r="X65" i="16"/>
  <c r="V65" i="16"/>
  <c r="U65" i="16"/>
  <c r="T65" i="16"/>
  <c r="S65" i="16"/>
  <c r="R65" i="16"/>
  <c r="Q65" i="16"/>
  <c r="P65" i="16"/>
  <c r="O65" i="16"/>
  <c r="N65" i="16"/>
  <c r="M65" i="16"/>
  <c r="L65" i="16"/>
  <c r="K65" i="16"/>
  <c r="J65" i="16"/>
  <c r="BL64" i="16"/>
  <c r="BK64" i="16"/>
  <c r="BJ64" i="16"/>
  <c r="BI64" i="16"/>
  <c r="BH64" i="16"/>
  <c r="BG64" i="16"/>
  <c r="BF64" i="16"/>
  <c r="BE64" i="16"/>
  <c r="BD64" i="16"/>
  <c r="BC64" i="16"/>
  <c r="BB64" i="16"/>
  <c r="BA64" i="16"/>
  <c r="AZ64" i="16"/>
  <c r="AX64" i="16"/>
  <c r="AW64" i="16"/>
  <c r="AV64" i="16"/>
  <c r="AU64" i="16"/>
  <c r="AT64" i="16"/>
  <c r="AS64" i="16"/>
  <c r="AR64" i="16"/>
  <c r="AQ64" i="16"/>
  <c r="AP64" i="16"/>
  <c r="AO64" i="16"/>
  <c r="AN64" i="16"/>
  <c r="AM64" i="16"/>
  <c r="AL64" i="16"/>
  <c r="AJ64" i="16"/>
  <c r="AI64" i="16"/>
  <c r="AH64" i="16"/>
  <c r="AG64" i="16"/>
  <c r="AF64" i="16"/>
  <c r="AE64" i="16"/>
  <c r="AD64" i="16"/>
  <c r="AC64" i="16"/>
  <c r="AB64" i="16"/>
  <c r="AA64" i="16"/>
  <c r="Z64" i="16"/>
  <c r="Y64" i="16"/>
  <c r="X64" i="16"/>
  <c r="V64" i="16"/>
  <c r="U64" i="16"/>
  <c r="T64" i="16"/>
  <c r="S64" i="16"/>
  <c r="R64" i="16"/>
  <c r="Q64" i="16"/>
  <c r="P64" i="16"/>
  <c r="O64" i="16"/>
  <c r="N64" i="16"/>
  <c r="M64" i="16"/>
  <c r="L64" i="16"/>
  <c r="K64" i="16"/>
  <c r="J64" i="16"/>
  <c r="BL63" i="16"/>
  <c r="BK63" i="16"/>
  <c r="BJ63" i="16"/>
  <c r="BI63" i="16"/>
  <c r="BH63" i="16"/>
  <c r="BG63" i="16"/>
  <c r="BF63" i="16"/>
  <c r="BE63" i="16"/>
  <c r="BD63" i="16"/>
  <c r="BC63" i="16"/>
  <c r="BB63" i="16"/>
  <c r="BA63" i="16"/>
  <c r="AZ63" i="16"/>
  <c r="AX63" i="16"/>
  <c r="AW63" i="16"/>
  <c r="AV63" i="16"/>
  <c r="AU63" i="16"/>
  <c r="AT63" i="16"/>
  <c r="AS63" i="16"/>
  <c r="AR63" i="16"/>
  <c r="AQ63" i="16"/>
  <c r="AP63" i="16"/>
  <c r="AO63" i="16"/>
  <c r="AN63" i="16"/>
  <c r="AM63" i="16"/>
  <c r="AL63" i="16"/>
  <c r="AJ63" i="16"/>
  <c r="AI63" i="16"/>
  <c r="AH63" i="16"/>
  <c r="AG63" i="16"/>
  <c r="AF63" i="16"/>
  <c r="AE63" i="16"/>
  <c r="AD63" i="16"/>
  <c r="AC63" i="16"/>
  <c r="AB63" i="16"/>
  <c r="AA63" i="16"/>
  <c r="Z63" i="16"/>
  <c r="Y63" i="16"/>
  <c r="X63" i="16"/>
  <c r="V63" i="16"/>
  <c r="U63" i="16"/>
  <c r="T63" i="16"/>
  <c r="S63" i="16"/>
  <c r="R63" i="16"/>
  <c r="Q63" i="16"/>
  <c r="P63" i="16"/>
  <c r="O63" i="16"/>
  <c r="N63" i="16"/>
  <c r="M63" i="16"/>
  <c r="L63" i="16"/>
  <c r="K63" i="16"/>
  <c r="J63" i="16"/>
  <c r="BL62" i="16"/>
  <c r="BK62" i="16"/>
  <c r="BJ62" i="16"/>
  <c r="BI62" i="16"/>
  <c r="BH62" i="16"/>
  <c r="BG62" i="16"/>
  <c r="BF62" i="16"/>
  <c r="BE62" i="16"/>
  <c r="BD62" i="16"/>
  <c r="BC62" i="16"/>
  <c r="BB62" i="16"/>
  <c r="BA62" i="16"/>
  <c r="AZ62" i="16"/>
  <c r="AX62" i="16"/>
  <c r="AW62" i="16"/>
  <c r="AV62" i="16"/>
  <c r="AU62" i="16"/>
  <c r="AT62" i="16"/>
  <c r="AS62" i="16"/>
  <c r="AR62" i="16"/>
  <c r="AQ62" i="16"/>
  <c r="AP62" i="16"/>
  <c r="AO62" i="16"/>
  <c r="AN62" i="16"/>
  <c r="AM62" i="16"/>
  <c r="AL62" i="16"/>
  <c r="AJ62" i="16"/>
  <c r="AI62" i="16"/>
  <c r="AH62" i="16"/>
  <c r="AG62" i="16"/>
  <c r="AF62" i="16"/>
  <c r="AE62" i="16"/>
  <c r="AD62" i="16"/>
  <c r="AC62" i="16"/>
  <c r="AB62" i="16"/>
  <c r="AA62" i="16"/>
  <c r="Z62" i="16"/>
  <c r="Y62" i="16"/>
  <c r="X62" i="16"/>
  <c r="V62" i="16"/>
  <c r="U62" i="16"/>
  <c r="T62" i="16"/>
  <c r="S62" i="16"/>
  <c r="R62" i="16"/>
  <c r="Q62" i="16"/>
  <c r="P62" i="16"/>
  <c r="O62" i="16"/>
  <c r="N62" i="16"/>
  <c r="M62" i="16"/>
  <c r="L62" i="16"/>
  <c r="K62" i="16"/>
  <c r="J62" i="16"/>
  <c r="BL61" i="16"/>
  <c r="BK61" i="16"/>
  <c r="BJ61" i="16"/>
  <c r="BI61" i="16"/>
  <c r="BH61" i="16"/>
  <c r="BG61" i="16"/>
  <c r="BF61" i="16"/>
  <c r="BE61" i="16"/>
  <c r="BD61" i="16"/>
  <c r="BC61" i="16"/>
  <c r="BB61" i="16"/>
  <c r="BA61" i="16"/>
  <c r="AZ61" i="16"/>
  <c r="AX61" i="16"/>
  <c r="AW61" i="16"/>
  <c r="AV61" i="16"/>
  <c r="AU61" i="16"/>
  <c r="AT61" i="16"/>
  <c r="AS61" i="16"/>
  <c r="AR61" i="16"/>
  <c r="AQ61" i="16"/>
  <c r="AP61" i="16"/>
  <c r="AO61" i="16"/>
  <c r="AN61" i="16"/>
  <c r="AM61" i="16"/>
  <c r="AL61" i="16"/>
  <c r="AJ61" i="16"/>
  <c r="AI61" i="16"/>
  <c r="AH61" i="16"/>
  <c r="AG61" i="16"/>
  <c r="AF61" i="16"/>
  <c r="AE61" i="16"/>
  <c r="AD61" i="16"/>
  <c r="AC61" i="16"/>
  <c r="AB61" i="16"/>
  <c r="AA61" i="16"/>
  <c r="Z61" i="16"/>
  <c r="Y61" i="16"/>
  <c r="X61" i="16"/>
  <c r="V61" i="16"/>
  <c r="U61" i="16"/>
  <c r="T61" i="16"/>
  <c r="S61" i="16"/>
  <c r="R61" i="16"/>
  <c r="Q61" i="16"/>
  <c r="P61" i="16"/>
  <c r="O61" i="16"/>
  <c r="N61" i="16"/>
  <c r="M61" i="16"/>
  <c r="L61" i="16"/>
  <c r="K61" i="16"/>
  <c r="J61" i="16"/>
  <c r="BL60" i="16"/>
  <c r="BK60" i="16"/>
  <c r="BJ60" i="16"/>
  <c r="BI60" i="16"/>
  <c r="BH60" i="16"/>
  <c r="BG60" i="16"/>
  <c r="BF60" i="16"/>
  <c r="BE60" i="16"/>
  <c r="BD60" i="16"/>
  <c r="BC60" i="16"/>
  <c r="BB60" i="16"/>
  <c r="BA60" i="16"/>
  <c r="AZ60" i="16"/>
  <c r="AX60" i="16"/>
  <c r="AW60" i="16"/>
  <c r="AV60" i="16"/>
  <c r="AU60" i="16"/>
  <c r="AT60" i="16"/>
  <c r="AS60" i="16"/>
  <c r="AR60" i="16"/>
  <c r="AQ60" i="16"/>
  <c r="AP60" i="16"/>
  <c r="AO60" i="16"/>
  <c r="AN60" i="16"/>
  <c r="AM60" i="16"/>
  <c r="AL60" i="16"/>
  <c r="AJ60" i="16"/>
  <c r="AI60" i="16"/>
  <c r="AH60" i="16"/>
  <c r="AG60" i="16"/>
  <c r="AF60" i="16"/>
  <c r="AE60" i="16"/>
  <c r="AD60" i="16"/>
  <c r="AC60" i="16"/>
  <c r="AB60" i="16"/>
  <c r="AA60" i="16"/>
  <c r="Z60" i="16"/>
  <c r="Y60" i="16"/>
  <c r="X60" i="16"/>
  <c r="V60" i="16"/>
  <c r="U60" i="16"/>
  <c r="T60" i="16"/>
  <c r="S60" i="16"/>
  <c r="R60" i="16"/>
  <c r="Q60" i="16"/>
  <c r="P60" i="16"/>
  <c r="O60" i="16"/>
  <c r="N60" i="16"/>
  <c r="M60" i="16"/>
  <c r="L60" i="16"/>
  <c r="K60" i="16"/>
  <c r="J60" i="16"/>
  <c r="BL59" i="16"/>
  <c r="BK59" i="16"/>
  <c r="BJ59" i="16"/>
  <c r="BI59" i="16"/>
  <c r="BH59" i="16"/>
  <c r="BG59" i="16"/>
  <c r="BF59" i="16"/>
  <c r="BE59" i="16"/>
  <c r="BD59" i="16"/>
  <c r="BC59" i="16"/>
  <c r="BB59" i="16"/>
  <c r="BA59" i="16"/>
  <c r="AZ59" i="16"/>
  <c r="AX59" i="16"/>
  <c r="AW59" i="16"/>
  <c r="AV59" i="16"/>
  <c r="AU59" i="16"/>
  <c r="AT59" i="16"/>
  <c r="AS59" i="16"/>
  <c r="AR59" i="16"/>
  <c r="AQ59" i="16"/>
  <c r="AP59" i="16"/>
  <c r="AO59" i="16"/>
  <c r="AN59" i="16"/>
  <c r="AM59" i="16"/>
  <c r="AL59" i="16"/>
  <c r="AJ59" i="16"/>
  <c r="AI59" i="16"/>
  <c r="AH59" i="16"/>
  <c r="AG59" i="16"/>
  <c r="AF59" i="16"/>
  <c r="AE59" i="16"/>
  <c r="AD59" i="16"/>
  <c r="AC59" i="16"/>
  <c r="AB59" i="16"/>
  <c r="AA59" i="16"/>
  <c r="Z59" i="16"/>
  <c r="Y59" i="16"/>
  <c r="X59" i="16"/>
  <c r="V59" i="16"/>
  <c r="U59" i="16"/>
  <c r="BM79" i="16" l="1"/>
  <c r="BM80" i="16"/>
  <c r="BM83" i="16"/>
  <c r="BN83" i="16" s="1"/>
  <c r="BN80" i="16"/>
  <c r="BM81" i="16"/>
  <c r="BM84" i="16"/>
  <c r="BM86" i="16"/>
  <c r="BN86" i="16" s="1"/>
  <c r="BM89" i="16"/>
  <c r="BN81" i="16"/>
  <c r="BN84" i="16"/>
  <c r="BM85" i="16"/>
  <c r="BN85" i="16" s="1"/>
  <c r="BM87" i="16"/>
  <c r="BN87" i="16" s="1"/>
  <c r="BN89" i="16"/>
  <c r="BM90" i="16"/>
  <c r="BM92" i="16"/>
  <c r="BN92" i="16" s="1"/>
  <c r="BM94" i="16"/>
  <c r="BN94" i="16" s="1"/>
  <c r="BM96" i="16"/>
  <c r="BN96" i="16" s="1"/>
  <c r="BM98" i="16"/>
  <c r="BN98" i="16" s="1"/>
  <c r="BM100" i="16"/>
  <c r="BN100" i="16" s="1"/>
  <c r="BM102" i="16"/>
  <c r="BN102" i="16" s="1"/>
  <c r="BM104" i="16"/>
  <c r="BN104" i="16" s="1"/>
  <c r="BM106" i="16"/>
  <c r="BN106" i="16" s="1"/>
  <c r="BM108" i="16"/>
  <c r="BN108" i="16" s="1"/>
  <c r="BM110" i="16"/>
  <c r="BN110" i="16" s="1"/>
  <c r="BM112" i="16"/>
  <c r="BN112" i="16" s="1"/>
  <c r="BM114" i="16"/>
  <c r="BN114" i="16" s="1"/>
  <c r="BM116" i="16"/>
  <c r="BN116" i="16" s="1"/>
  <c r="BM118" i="16"/>
  <c r="BN118" i="16" s="1"/>
  <c r="BM121" i="16"/>
  <c r="BN121" i="16" s="1"/>
  <c r="BM123" i="16"/>
  <c r="BN123" i="16" s="1"/>
  <c r="BM125" i="16"/>
  <c r="BN125" i="16" s="1"/>
  <c r="BM127" i="16"/>
  <c r="BN127" i="16" s="1"/>
  <c r="BM129" i="16"/>
  <c r="BN129" i="16" s="1"/>
  <c r="BM131" i="16"/>
  <c r="BN131" i="16" s="1"/>
  <c r="BM133" i="16"/>
  <c r="BN133" i="16" s="1"/>
  <c r="BN90" i="16"/>
  <c r="BM91" i="16"/>
  <c r="BN91" i="16" s="1"/>
  <c r="BM93" i="16"/>
  <c r="BN93" i="16" s="1"/>
  <c r="BM95" i="16"/>
  <c r="BN95" i="16" s="1"/>
  <c r="BM97" i="16"/>
  <c r="BN97" i="16" s="1"/>
  <c r="BM99" i="16"/>
  <c r="BN99" i="16" s="1"/>
  <c r="BM101" i="16"/>
  <c r="BN101" i="16" s="1"/>
  <c r="BM103" i="16"/>
  <c r="BN103" i="16" s="1"/>
  <c r="BM105" i="16"/>
  <c r="BN105" i="16" s="1"/>
  <c r="BM107" i="16"/>
  <c r="BN107" i="16" s="1"/>
  <c r="BM109" i="16"/>
  <c r="BN109" i="16" s="1"/>
  <c r="BM111" i="16"/>
  <c r="BN111" i="16" s="1"/>
  <c r="BM113" i="16"/>
  <c r="BN113" i="16" s="1"/>
  <c r="BM115" i="16"/>
  <c r="BN115" i="16" s="1"/>
  <c r="BM117" i="16"/>
  <c r="BN117" i="16" s="1"/>
  <c r="BM120" i="16"/>
  <c r="BN120" i="16" s="1"/>
  <c r="BM122" i="16"/>
  <c r="BN122" i="16" s="1"/>
  <c r="BM124" i="16"/>
  <c r="BN124" i="16" s="1"/>
  <c r="BM126" i="16"/>
  <c r="BN126" i="16" s="1"/>
  <c r="BM128" i="16"/>
  <c r="BN128" i="16" s="1"/>
  <c r="BM130" i="16"/>
  <c r="BN130" i="16" s="1"/>
  <c r="BM132" i="16"/>
  <c r="BN132" i="16" s="1"/>
  <c r="BM88" i="16"/>
  <c r="BN88" i="16" s="1"/>
  <c r="BM82" i="16"/>
  <c r="BN82" i="16" s="1"/>
  <c r="BM60" i="16"/>
  <c r="BM62" i="16"/>
  <c r="BN62" i="16" s="1"/>
  <c r="BM64" i="16"/>
  <c r="BM66" i="16"/>
  <c r="BN66" i="16" s="1"/>
  <c r="BM68" i="16"/>
  <c r="BM70" i="16"/>
  <c r="BN70" i="16" s="1"/>
  <c r="BM72" i="16"/>
  <c r="BN72" i="16" s="1"/>
  <c r="BM74" i="16"/>
  <c r="BN74" i="16" s="1"/>
  <c r="BM76" i="16"/>
  <c r="BN79" i="16"/>
  <c r="BN60" i="16"/>
  <c r="BM61" i="16"/>
  <c r="BN61" i="16" s="1"/>
  <c r="BM63" i="16"/>
  <c r="BN63" i="16" s="1"/>
  <c r="BN64" i="16"/>
  <c r="BM65" i="16"/>
  <c r="BN65" i="16" s="1"/>
  <c r="BM67" i="16"/>
  <c r="BN67" i="16" s="1"/>
  <c r="BN68" i="16"/>
  <c r="BM69" i="16"/>
  <c r="BN69" i="16" s="1"/>
  <c r="BM71" i="16"/>
  <c r="BN71" i="16" s="1"/>
  <c r="BM73" i="16"/>
  <c r="BN73" i="16" s="1"/>
  <c r="BM75" i="16"/>
  <c r="BN75" i="16" s="1"/>
  <c r="BN76" i="16"/>
  <c r="BM77" i="16"/>
  <c r="BN77" i="16" s="1"/>
  <c r="T59" i="16"/>
  <c r="S59" i="16"/>
  <c r="R59" i="16"/>
  <c r="Q59" i="16"/>
  <c r="P59" i="16"/>
  <c r="O59" i="16"/>
  <c r="N59" i="16"/>
  <c r="M59" i="16"/>
  <c r="L59" i="16"/>
  <c r="K59" i="16"/>
  <c r="J59" i="16"/>
  <c r="BL58" i="16"/>
  <c r="BK58" i="16"/>
  <c r="BJ58" i="16"/>
  <c r="BI58" i="16"/>
  <c r="BH58" i="16"/>
  <c r="BG58" i="16"/>
  <c r="BF58" i="16"/>
  <c r="BE58" i="16"/>
  <c r="BD58" i="16"/>
  <c r="BC58" i="16"/>
  <c r="BB58" i="16"/>
  <c r="BA58" i="16"/>
  <c r="AZ58" i="16"/>
  <c r="AX58" i="16"/>
  <c r="AW58" i="16"/>
  <c r="AV58" i="16"/>
  <c r="AU58" i="16"/>
  <c r="AT58" i="16"/>
  <c r="AS58" i="16"/>
  <c r="AR58" i="16"/>
  <c r="AQ58" i="16"/>
  <c r="AP58" i="16"/>
  <c r="AO58" i="16"/>
  <c r="AN58" i="16"/>
  <c r="AM58" i="16"/>
  <c r="AL58" i="16"/>
  <c r="AJ58" i="16"/>
  <c r="AI58" i="16"/>
  <c r="AH58" i="16"/>
  <c r="AG58" i="16"/>
  <c r="AF58" i="16"/>
  <c r="AE58" i="16"/>
  <c r="AD58" i="16"/>
  <c r="AC58" i="16"/>
  <c r="AB58" i="16"/>
  <c r="AA58" i="16"/>
  <c r="Z58" i="16"/>
  <c r="Y58" i="16"/>
  <c r="X58" i="16"/>
  <c r="V58" i="16"/>
  <c r="U58" i="16"/>
  <c r="T58" i="16"/>
  <c r="S58" i="16"/>
  <c r="R58" i="16"/>
  <c r="Q58" i="16"/>
  <c r="P58" i="16"/>
  <c r="O58" i="16"/>
  <c r="N58" i="16"/>
  <c r="M58" i="16"/>
  <c r="L58" i="16"/>
  <c r="K58" i="16"/>
  <c r="J58" i="16"/>
  <c r="BL57" i="16"/>
  <c r="BK57" i="16"/>
  <c r="BJ57" i="16"/>
  <c r="BI57" i="16"/>
  <c r="BH57" i="16"/>
  <c r="BG57" i="16"/>
  <c r="BF57" i="16"/>
  <c r="BE57" i="16"/>
  <c r="BD57" i="16"/>
  <c r="BC57" i="16"/>
  <c r="BB57" i="16"/>
  <c r="BA57" i="16"/>
  <c r="AZ57" i="16"/>
  <c r="AX57" i="16"/>
  <c r="AW57" i="16"/>
  <c r="AV57" i="16"/>
  <c r="AU57" i="16"/>
  <c r="AT57" i="16"/>
  <c r="AS57" i="16"/>
  <c r="AR57" i="16"/>
  <c r="AQ57" i="16"/>
  <c r="AP57" i="16"/>
  <c r="AO57" i="16"/>
  <c r="AN57" i="16"/>
  <c r="AM57" i="16"/>
  <c r="AL57" i="16"/>
  <c r="AJ57" i="16"/>
  <c r="AI57" i="16"/>
  <c r="AH57" i="16"/>
  <c r="AG57" i="16"/>
  <c r="AF57" i="16"/>
  <c r="AE57" i="16"/>
  <c r="AD57" i="16"/>
  <c r="AC57" i="16"/>
  <c r="AB57" i="16"/>
  <c r="AA57" i="16"/>
  <c r="Z57" i="16"/>
  <c r="Y57" i="16"/>
  <c r="X57" i="16"/>
  <c r="V57" i="16"/>
  <c r="U57" i="16"/>
  <c r="T57" i="16"/>
  <c r="S57" i="16"/>
  <c r="R57" i="16"/>
  <c r="Q57" i="16"/>
  <c r="P57" i="16"/>
  <c r="O57" i="16"/>
  <c r="N57" i="16"/>
  <c r="M57" i="16"/>
  <c r="L57" i="16"/>
  <c r="K57" i="16"/>
  <c r="J57" i="16"/>
  <c r="BL56" i="16"/>
  <c r="BK56" i="16"/>
  <c r="BJ56" i="16"/>
  <c r="BI56" i="16"/>
  <c r="BH56" i="16"/>
  <c r="BG56" i="16"/>
  <c r="BF56" i="16"/>
  <c r="BE56" i="16"/>
  <c r="BD56" i="16"/>
  <c r="BC56" i="16"/>
  <c r="BB56" i="16"/>
  <c r="BA56" i="16"/>
  <c r="AZ56" i="16"/>
  <c r="AX56" i="16"/>
  <c r="AW56" i="16"/>
  <c r="AV56" i="16"/>
  <c r="AU56" i="16"/>
  <c r="AT56" i="16"/>
  <c r="AS56" i="16"/>
  <c r="AR56" i="16"/>
  <c r="AQ56" i="16"/>
  <c r="AP56" i="16"/>
  <c r="AO56" i="16"/>
  <c r="AN56" i="16"/>
  <c r="AM56" i="16"/>
  <c r="AL56" i="16"/>
  <c r="AJ56" i="16"/>
  <c r="AI56" i="16"/>
  <c r="AH56" i="16"/>
  <c r="AG56" i="16"/>
  <c r="AF56" i="16"/>
  <c r="AE56" i="16"/>
  <c r="AD56" i="16"/>
  <c r="AC56" i="16"/>
  <c r="AB56" i="16"/>
  <c r="AA56" i="16"/>
  <c r="Z56" i="16"/>
  <c r="Y56" i="16"/>
  <c r="X56" i="16"/>
  <c r="V56" i="16"/>
  <c r="U56" i="16"/>
  <c r="T56" i="16"/>
  <c r="S56" i="16"/>
  <c r="R56" i="16"/>
  <c r="Q56" i="16"/>
  <c r="P56" i="16"/>
  <c r="O56" i="16"/>
  <c r="N56" i="16"/>
  <c r="M56" i="16"/>
  <c r="L56" i="16"/>
  <c r="K56" i="16"/>
  <c r="J56" i="16"/>
  <c r="BL55" i="16"/>
  <c r="BK55" i="16"/>
  <c r="BJ55" i="16"/>
  <c r="BI55" i="16"/>
  <c r="BH55" i="16"/>
  <c r="BG55" i="16"/>
  <c r="BF55" i="16"/>
  <c r="BE55" i="16"/>
  <c r="BD55" i="16"/>
  <c r="BC55" i="16"/>
  <c r="BB55" i="16"/>
  <c r="BA55" i="16"/>
  <c r="AZ55" i="16"/>
  <c r="AX55" i="16"/>
  <c r="AW55" i="16"/>
  <c r="AV55" i="16"/>
  <c r="AU55" i="16"/>
  <c r="AT55" i="16"/>
  <c r="AS55" i="16"/>
  <c r="AR55" i="16"/>
  <c r="AQ55" i="16"/>
  <c r="AP55" i="16"/>
  <c r="AO55" i="16"/>
  <c r="AN55" i="16"/>
  <c r="AM55" i="16"/>
  <c r="AL55" i="16"/>
  <c r="AJ55" i="16"/>
  <c r="AI55" i="16"/>
  <c r="AH55" i="16"/>
  <c r="AG55" i="16"/>
  <c r="AF55" i="16"/>
  <c r="AE55" i="16"/>
  <c r="AD55" i="16"/>
  <c r="AC55" i="16"/>
  <c r="AB55" i="16"/>
  <c r="AA55" i="16"/>
  <c r="Z55" i="16"/>
  <c r="Y55" i="16"/>
  <c r="X55" i="16"/>
  <c r="V55" i="16"/>
  <c r="U55" i="16"/>
  <c r="T55" i="16"/>
  <c r="S55" i="16"/>
  <c r="R55" i="16"/>
  <c r="Q55" i="16"/>
  <c r="P55" i="16"/>
  <c r="O55" i="16"/>
  <c r="N55" i="16"/>
  <c r="M55" i="16"/>
  <c r="L55" i="16"/>
  <c r="K55" i="16"/>
  <c r="J55" i="16"/>
  <c r="BL54" i="16"/>
  <c r="BK54" i="16"/>
  <c r="BJ54" i="16"/>
  <c r="BI54" i="16"/>
  <c r="BH54" i="16"/>
  <c r="BG54" i="16"/>
  <c r="BF54" i="16"/>
  <c r="BE54" i="16"/>
  <c r="BD54" i="16"/>
  <c r="BC54" i="16"/>
  <c r="BB54" i="16"/>
  <c r="BA54" i="16"/>
  <c r="AZ54" i="16"/>
  <c r="AX54" i="16"/>
  <c r="AW54" i="16"/>
  <c r="AV54" i="16"/>
  <c r="AU54" i="16"/>
  <c r="AT54" i="16"/>
  <c r="AS54" i="16"/>
  <c r="AR54" i="16"/>
  <c r="AQ54" i="16"/>
  <c r="AP54" i="16"/>
  <c r="AO54" i="16"/>
  <c r="AN54" i="16"/>
  <c r="AM54" i="16"/>
  <c r="AL54" i="16"/>
  <c r="AJ54" i="16"/>
  <c r="AI54" i="16"/>
  <c r="AH54" i="16"/>
  <c r="AG54" i="16"/>
  <c r="AF54" i="16"/>
  <c r="AE54" i="16"/>
  <c r="AD54" i="16"/>
  <c r="AC54" i="16"/>
  <c r="AB54" i="16"/>
  <c r="AA54" i="16"/>
  <c r="Z54" i="16"/>
  <c r="Y54" i="16"/>
  <c r="X54" i="16"/>
  <c r="V54" i="16"/>
  <c r="U54" i="16"/>
  <c r="T54" i="16"/>
  <c r="S54" i="16"/>
  <c r="R54" i="16"/>
  <c r="Q54" i="16"/>
  <c r="P54" i="16"/>
  <c r="O54" i="16"/>
  <c r="N54" i="16"/>
  <c r="M54" i="16"/>
  <c r="L54" i="16"/>
  <c r="K54" i="16"/>
  <c r="J54" i="16"/>
  <c r="BL53" i="16"/>
  <c r="BK53" i="16"/>
  <c r="BJ53" i="16"/>
  <c r="BI53" i="16"/>
  <c r="BH53" i="16"/>
  <c r="BG53" i="16"/>
  <c r="BF53" i="16"/>
  <c r="BE53" i="16"/>
  <c r="BD53" i="16"/>
  <c r="BC53" i="16"/>
  <c r="BB53" i="16"/>
  <c r="BA53" i="16"/>
  <c r="AZ53" i="16"/>
  <c r="AX53" i="16"/>
  <c r="AW53" i="16"/>
  <c r="AV53" i="16"/>
  <c r="AU53" i="16"/>
  <c r="AT53" i="16"/>
  <c r="AS53" i="16"/>
  <c r="AR53" i="16"/>
  <c r="AQ53" i="16"/>
  <c r="AP53" i="16"/>
  <c r="AO53" i="16"/>
  <c r="AN53" i="16"/>
  <c r="AM53" i="16"/>
  <c r="AL53" i="16"/>
  <c r="AJ53" i="16"/>
  <c r="AI53" i="16"/>
  <c r="AH53" i="16"/>
  <c r="AG53" i="16"/>
  <c r="AF53" i="16"/>
  <c r="AE53" i="16"/>
  <c r="AD53" i="16"/>
  <c r="AC53" i="16"/>
  <c r="AB53" i="16"/>
  <c r="AA53" i="16"/>
  <c r="Z53" i="16"/>
  <c r="Y53" i="16"/>
  <c r="X53" i="16"/>
  <c r="V53" i="16"/>
  <c r="U53" i="16"/>
  <c r="T53" i="16"/>
  <c r="S53" i="16"/>
  <c r="R53" i="16"/>
  <c r="Q53" i="16"/>
  <c r="P53" i="16"/>
  <c r="O53" i="16"/>
  <c r="N53" i="16"/>
  <c r="M53" i="16"/>
  <c r="L53" i="16"/>
  <c r="K53" i="16"/>
  <c r="J53" i="16"/>
  <c r="BL52" i="16"/>
  <c r="BK52" i="16"/>
  <c r="BJ52" i="16"/>
  <c r="BI52" i="16"/>
  <c r="BH52" i="16"/>
  <c r="BG52" i="16"/>
  <c r="BF52" i="16"/>
  <c r="BE52" i="16"/>
  <c r="BD52" i="16"/>
  <c r="BC52" i="16"/>
  <c r="BB52" i="16"/>
  <c r="BA52" i="16"/>
  <c r="AZ52" i="16"/>
  <c r="AX52" i="16"/>
  <c r="AW52" i="16"/>
  <c r="AV52" i="16"/>
  <c r="AU52" i="16"/>
  <c r="AT52" i="16"/>
  <c r="AS52" i="16"/>
  <c r="AR52" i="16"/>
  <c r="AQ52" i="16"/>
  <c r="AP52" i="16"/>
  <c r="AO52" i="16"/>
  <c r="AN52" i="16"/>
  <c r="AM52" i="16"/>
  <c r="AL52" i="16"/>
  <c r="AJ52" i="16"/>
  <c r="AI52" i="16"/>
  <c r="AH52" i="16"/>
  <c r="AG52" i="16"/>
  <c r="AF52" i="16"/>
  <c r="AE52" i="16"/>
  <c r="AD52" i="16"/>
  <c r="AC52" i="16"/>
  <c r="AB52" i="16"/>
  <c r="AA52" i="16"/>
  <c r="Z52" i="16"/>
  <c r="Y52" i="16"/>
  <c r="X52" i="16"/>
  <c r="V52" i="16"/>
  <c r="U52" i="16"/>
  <c r="T52" i="16"/>
  <c r="S52" i="16"/>
  <c r="R52" i="16"/>
  <c r="Q52" i="16"/>
  <c r="P52" i="16"/>
  <c r="O52" i="16"/>
  <c r="N52" i="16"/>
  <c r="M52" i="16"/>
  <c r="L52" i="16"/>
  <c r="K52" i="16"/>
  <c r="J52" i="16"/>
  <c r="BL51" i="16"/>
  <c r="BK51" i="16"/>
  <c r="BJ51" i="16"/>
  <c r="BI51" i="16"/>
  <c r="BH51" i="16"/>
  <c r="BG51" i="16"/>
  <c r="BF51" i="16"/>
  <c r="BE51" i="16"/>
  <c r="BD51" i="16"/>
  <c r="BC51" i="16"/>
  <c r="BB51" i="16"/>
  <c r="BA51" i="16"/>
  <c r="AZ51" i="16"/>
  <c r="AX51" i="16"/>
  <c r="AW51" i="16"/>
  <c r="AV51" i="16"/>
  <c r="AU51" i="16"/>
  <c r="AT51" i="16"/>
  <c r="AS51" i="16"/>
  <c r="AR51" i="16"/>
  <c r="AQ51" i="16"/>
  <c r="AP51" i="16"/>
  <c r="AO51" i="16"/>
  <c r="AN51" i="16"/>
  <c r="AM51" i="16"/>
  <c r="AL51" i="16"/>
  <c r="AJ51" i="16"/>
  <c r="AI51" i="16"/>
  <c r="AH51" i="16"/>
  <c r="AG51" i="16"/>
  <c r="AF51" i="16"/>
  <c r="AE51" i="16"/>
  <c r="AD51" i="16"/>
  <c r="AC51" i="16"/>
  <c r="AB51" i="16"/>
  <c r="AA51" i="16"/>
  <c r="Z51" i="16"/>
  <c r="Y51" i="16"/>
  <c r="X51" i="16"/>
  <c r="V51" i="16"/>
  <c r="U51" i="16"/>
  <c r="T51" i="16"/>
  <c r="S51" i="16"/>
  <c r="R51" i="16"/>
  <c r="Q51" i="16"/>
  <c r="P51" i="16"/>
  <c r="O51" i="16"/>
  <c r="N51" i="16"/>
  <c r="M51" i="16"/>
  <c r="L51" i="16"/>
  <c r="K51" i="16"/>
  <c r="J51" i="16"/>
  <c r="BL50" i="16"/>
  <c r="BK50" i="16"/>
  <c r="BJ50" i="16"/>
  <c r="BI50" i="16"/>
  <c r="BH50" i="16"/>
  <c r="BG50" i="16"/>
  <c r="BF50" i="16"/>
  <c r="BE50" i="16"/>
  <c r="BD50" i="16"/>
  <c r="BC50" i="16"/>
  <c r="BB50" i="16"/>
  <c r="BA50" i="16"/>
  <c r="AZ50" i="16"/>
  <c r="AX50" i="16"/>
  <c r="AW50" i="16"/>
  <c r="AV50" i="16"/>
  <c r="AU50" i="16"/>
  <c r="AT50" i="16"/>
  <c r="AS50" i="16"/>
  <c r="AR50" i="16"/>
  <c r="AQ50" i="16"/>
  <c r="AP50" i="16"/>
  <c r="AO50" i="16"/>
  <c r="AN50" i="16"/>
  <c r="AM50" i="16"/>
  <c r="AL50" i="16"/>
  <c r="AJ50" i="16"/>
  <c r="AI50" i="16"/>
  <c r="AH50" i="16"/>
  <c r="AG50" i="16"/>
  <c r="AF50" i="16"/>
  <c r="AE50" i="16"/>
  <c r="AD50" i="16"/>
  <c r="AC50" i="16"/>
  <c r="AB50" i="16"/>
  <c r="AA50" i="16"/>
  <c r="Z50" i="16"/>
  <c r="Y50" i="16"/>
  <c r="X50" i="16"/>
  <c r="V50" i="16"/>
  <c r="U50" i="16"/>
  <c r="T50" i="16"/>
  <c r="S50" i="16"/>
  <c r="R50" i="16"/>
  <c r="Q50" i="16"/>
  <c r="P50" i="16"/>
  <c r="O50" i="16"/>
  <c r="N50" i="16"/>
  <c r="M50" i="16"/>
  <c r="L50" i="16"/>
  <c r="K50" i="16"/>
  <c r="J50" i="16"/>
  <c r="BM50" i="16" l="1"/>
  <c r="BM52" i="16"/>
  <c r="BM54" i="16"/>
  <c r="BM56" i="16"/>
  <c r="BN56" i="16" s="1"/>
  <c r="BM58" i="16"/>
  <c r="BN58" i="16" s="1"/>
  <c r="BM59" i="16"/>
  <c r="BN59" i="16" s="1"/>
  <c r="BN50" i="16"/>
  <c r="BM51" i="16"/>
  <c r="BN51" i="16" s="1"/>
  <c r="BN52" i="16"/>
  <c r="BM53" i="16"/>
  <c r="BN53" i="16" s="1"/>
  <c r="BN54" i="16"/>
  <c r="BM55" i="16"/>
  <c r="BN55" i="16" s="1"/>
  <c r="BM57" i="16"/>
  <c r="BN57" i="16" s="1"/>
  <c r="BL49" i="16"/>
  <c r="BK49" i="16"/>
  <c r="BJ49" i="16"/>
  <c r="BI49" i="16"/>
  <c r="BH49" i="16"/>
  <c r="BG49" i="16"/>
  <c r="BF49" i="16"/>
  <c r="BE49" i="16"/>
  <c r="BD49" i="16"/>
  <c r="BC49" i="16"/>
  <c r="BB49" i="16"/>
  <c r="BA49" i="16"/>
  <c r="AZ49" i="16"/>
  <c r="AX49" i="16"/>
  <c r="AW49" i="16"/>
  <c r="AV49" i="16"/>
  <c r="AU49" i="16"/>
  <c r="AT49" i="16"/>
  <c r="AS49" i="16"/>
  <c r="AR49" i="16"/>
  <c r="AQ49" i="16"/>
  <c r="AP49" i="16"/>
  <c r="AO49" i="16"/>
  <c r="AN49" i="16"/>
  <c r="AM49" i="16"/>
  <c r="AL49" i="16"/>
  <c r="AJ49" i="16"/>
  <c r="AI49" i="16"/>
  <c r="AH49" i="16"/>
  <c r="AG49" i="16"/>
  <c r="AF49" i="16"/>
  <c r="AE49" i="16"/>
  <c r="AD49" i="16"/>
  <c r="AC49" i="16"/>
  <c r="AB49" i="16"/>
  <c r="AA49" i="16"/>
  <c r="Z49" i="16"/>
  <c r="Y49" i="16"/>
  <c r="X49" i="16"/>
  <c r="V49" i="16"/>
  <c r="U49" i="16"/>
  <c r="T49" i="16"/>
  <c r="S49" i="16"/>
  <c r="R49" i="16"/>
  <c r="Q49" i="16"/>
  <c r="P49" i="16"/>
  <c r="O49" i="16"/>
  <c r="N49" i="16"/>
  <c r="M49" i="16"/>
  <c r="L49" i="16"/>
  <c r="K49" i="16"/>
  <c r="J49" i="16"/>
  <c r="BM49" i="16" l="1"/>
  <c r="BN49" i="16" s="1"/>
  <c r="BL48" i="16"/>
  <c r="BK48" i="16"/>
  <c r="BJ48" i="16"/>
  <c r="BI48" i="16"/>
  <c r="BH48" i="16"/>
  <c r="BG48" i="16"/>
  <c r="BF48" i="16"/>
  <c r="BE48" i="16"/>
  <c r="BD48" i="16"/>
  <c r="BC48" i="16"/>
  <c r="BB48" i="16"/>
  <c r="BA48" i="16"/>
  <c r="AZ48" i="16"/>
  <c r="AX48" i="16"/>
  <c r="AW48" i="16"/>
  <c r="AV48" i="16"/>
  <c r="AU48" i="16"/>
  <c r="AT48" i="16"/>
  <c r="AS48" i="16"/>
  <c r="AR48" i="16"/>
  <c r="AQ48" i="16"/>
  <c r="AP48" i="16"/>
  <c r="AO48" i="16"/>
  <c r="AN48" i="16"/>
  <c r="AM48" i="16"/>
  <c r="AL48" i="16"/>
  <c r="AJ48" i="16"/>
  <c r="AI48" i="16"/>
  <c r="AH48" i="16"/>
  <c r="AG48" i="16"/>
  <c r="AF48" i="16"/>
  <c r="AE48" i="16"/>
  <c r="AD48" i="16"/>
  <c r="AC48" i="16"/>
  <c r="AB48" i="16"/>
  <c r="AA48" i="16"/>
  <c r="Z48" i="16"/>
  <c r="Y48" i="16"/>
  <c r="X48" i="16"/>
  <c r="V48" i="16"/>
  <c r="U48" i="16"/>
  <c r="T48" i="16"/>
  <c r="S48" i="16"/>
  <c r="R48" i="16"/>
  <c r="Q48" i="16"/>
  <c r="P48" i="16"/>
  <c r="O48" i="16"/>
  <c r="N48" i="16"/>
  <c r="M48" i="16"/>
  <c r="L48" i="16"/>
  <c r="K48" i="16"/>
  <c r="J48" i="16"/>
  <c r="BL47" i="16"/>
  <c r="BK47" i="16"/>
  <c r="BJ47" i="16"/>
  <c r="BI47" i="16"/>
  <c r="BH47" i="16"/>
  <c r="BG47" i="16"/>
  <c r="BF47" i="16"/>
  <c r="BE47" i="16"/>
  <c r="BD47" i="16"/>
  <c r="BC47" i="16"/>
  <c r="BB47" i="16"/>
  <c r="BA47" i="16"/>
  <c r="AZ47" i="16"/>
  <c r="AX47" i="16"/>
  <c r="AW47" i="16"/>
  <c r="AV47" i="16"/>
  <c r="AU47" i="16"/>
  <c r="AT47" i="16"/>
  <c r="AS47" i="16"/>
  <c r="AR47" i="16"/>
  <c r="AQ47" i="16"/>
  <c r="AP47" i="16"/>
  <c r="AO47" i="16"/>
  <c r="AN47" i="16"/>
  <c r="AM47" i="16"/>
  <c r="AL47" i="16"/>
  <c r="AJ47" i="16"/>
  <c r="AI47" i="16"/>
  <c r="AH47" i="16"/>
  <c r="AG47" i="16"/>
  <c r="AF47" i="16"/>
  <c r="AE47" i="16"/>
  <c r="AD47" i="16"/>
  <c r="AC47" i="16"/>
  <c r="AB47" i="16"/>
  <c r="AA47" i="16"/>
  <c r="Z47" i="16"/>
  <c r="Y47" i="16"/>
  <c r="X47" i="16"/>
  <c r="V47" i="16"/>
  <c r="U47" i="16"/>
  <c r="T47" i="16"/>
  <c r="S47" i="16"/>
  <c r="R47" i="16"/>
  <c r="Q47" i="16"/>
  <c r="P47" i="16"/>
  <c r="O47" i="16"/>
  <c r="N47" i="16"/>
  <c r="M47" i="16"/>
  <c r="L47" i="16"/>
  <c r="K47" i="16"/>
  <c r="J47" i="16"/>
  <c r="BL46" i="16"/>
  <c r="BK46" i="16"/>
  <c r="BJ46" i="16"/>
  <c r="BI46" i="16"/>
  <c r="BH46" i="16"/>
  <c r="BG46" i="16"/>
  <c r="BF46" i="16"/>
  <c r="BE46" i="16"/>
  <c r="BD46" i="16"/>
  <c r="BC46" i="16"/>
  <c r="BB46" i="16"/>
  <c r="BA46" i="16"/>
  <c r="AZ46" i="16"/>
  <c r="AX46" i="16"/>
  <c r="AW46" i="16"/>
  <c r="AV46" i="16"/>
  <c r="AU46" i="16"/>
  <c r="AT46" i="16"/>
  <c r="AS46" i="16"/>
  <c r="AR46" i="16"/>
  <c r="AQ46" i="16"/>
  <c r="AP46" i="16"/>
  <c r="AO46" i="16"/>
  <c r="AN46" i="16"/>
  <c r="AM46" i="16"/>
  <c r="AL46" i="16"/>
  <c r="AJ46" i="16"/>
  <c r="AI46" i="16"/>
  <c r="AH46" i="16"/>
  <c r="AG46" i="16"/>
  <c r="AF46" i="16"/>
  <c r="AE46" i="16"/>
  <c r="AD46" i="16"/>
  <c r="AC46" i="16"/>
  <c r="AB46" i="16"/>
  <c r="AA46" i="16"/>
  <c r="Z46" i="16"/>
  <c r="Y46" i="16"/>
  <c r="X46" i="16"/>
  <c r="V46" i="16"/>
  <c r="U46" i="16"/>
  <c r="T46" i="16"/>
  <c r="S46" i="16"/>
  <c r="R46" i="16"/>
  <c r="Q46" i="16"/>
  <c r="P46" i="16"/>
  <c r="O46" i="16"/>
  <c r="N46" i="16"/>
  <c r="M46" i="16"/>
  <c r="L46" i="16"/>
  <c r="K46" i="16"/>
  <c r="J46" i="16"/>
  <c r="BL45" i="16"/>
  <c r="BK45" i="16"/>
  <c r="BJ45" i="16"/>
  <c r="BI45" i="16"/>
  <c r="BH45" i="16"/>
  <c r="BG45" i="16"/>
  <c r="BF45" i="16"/>
  <c r="BE45" i="16"/>
  <c r="BD45" i="16"/>
  <c r="BC45" i="16"/>
  <c r="BB45" i="16"/>
  <c r="BA45" i="16"/>
  <c r="AZ45" i="16"/>
  <c r="AX45" i="16"/>
  <c r="AW45" i="16"/>
  <c r="AV45" i="16"/>
  <c r="AU45" i="16"/>
  <c r="AT45" i="16"/>
  <c r="AS45" i="16"/>
  <c r="AR45" i="16"/>
  <c r="AQ45" i="16"/>
  <c r="AP45" i="16"/>
  <c r="AO45" i="16"/>
  <c r="AN45" i="16"/>
  <c r="AM45" i="16"/>
  <c r="AL45" i="16"/>
  <c r="AJ45" i="16"/>
  <c r="AI45" i="16"/>
  <c r="AH45" i="16"/>
  <c r="AG45" i="16"/>
  <c r="AF45" i="16"/>
  <c r="AE45" i="16"/>
  <c r="AD45" i="16"/>
  <c r="AC45" i="16"/>
  <c r="AB45" i="16"/>
  <c r="AA45" i="16"/>
  <c r="Z45" i="16"/>
  <c r="Y45" i="16"/>
  <c r="X45" i="16"/>
  <c r="V45" i="16"/>
  <c r="U45" i="16"/>
  <c r="T45" i="16"/>
  <c r="S45" i="16"/>
  <c r="R45" i="16"/>
  <c r="Q45" i="16"/>
  <c r="P45" i="16"/>
  <c r="O45" i="16"/>
  <c r="N45" i="16"/>
  <c r="M45" i="16"/>
  <c r="L45" i="16"/>
  <c r="K45" i="16"/>
  <c r="J45" i="16"/>
  <c r="BL44" i="16"/>
  <c r="BK44" i="16"/>
  <c r="BJ44" i="16"/>
  <c r="BI44" i="16"/>
  <c r="BH44" i="16"/>
  <c r="BG44" i="16"/>
  <c r="BF44" i="16"/>
  <c r="BE44" i="16"/>
  <c r="BD44" i="16"/>
  <c r="BC44" i="16"/>
  <c r="BB44" i="16"/>
  <c r="BA44" i="16"/>
  <c r="AZ44" i="16"/>
  <c r="AX44" i="16"/>
  <c r="AW44" i="16"/>
  <c r="AV44" i="16"/>
  <c r="AU44" i="16"/>
  <c r="AT44" i="16"/>
  <c r="AS44" i="16"/>
  <c r="AR44" i="16"/>
  <c r="AQ44" i="16"/>
  <c r="AP44" i="16"/>
  <c r="AO44" i="16"/>
  <c r="AN44" i="16"/>
  <c r="AM44" i="16"/>
  <c r="AL44" i="16"/>
  <c r="AJ44" i="16"/>
  <c r="AI44" i="16"/>
  <c r="AH44" i="16"/>
  <c r="AG44" i="16"/>
  <c r="AF44" i="16"/>
  <c r="AE44" i="16"/>
  <c r="AD44" i="16"/>
  <c r="AC44" i="16"/>
  <c r="AB44" i="16"/>
  <c r="AA44" i="16"/>
  <c r="Z44" i="16"/>
  <c r="Y44" i="16"/>
  <c r="X44" i="16"/>
  <c r="V44" i="16"/>
  <c r="U44" i="16"/>
  <c r="T44" i="16"/>
  <c r="S44" i="16"/>
  <c r="R44" i="16"/>
  <c r="Q44" i="16"/>
  <c r="P44" i="16"/>
  <c r="O44" i="16"/>
  <c r="N44" i="16"/>
  <c r="M44" i="16"/>
  <c r="L44" i="16"/>
  <c r="K44" i="16"/>
  <c r="J44" i="16"/>
  <c r="BL43" i="16"/>
  <c r="BK43" i="16"/>
  <c r="BJ43" i="16"/>
  <c r="BI43" i="16"/>
  <c r="BH43" i="16"/>
  <c r="BG43" i="16"/>
  <c r="BF43" i="16"/>
  <c r="BE43" i="16"/>
  <c r="BD43" i="16"/>
  <c r="BC43" i="16"/>
  <c r="BB43" i="16"/>
  <c r="BA43" i="16"/>
  <c r="AZ43" i="16"/>
  <c r="AX43" i="16"/>
  <c r="AW43" i="16"/>
  <c r="AV43" i="16"/>
  <c r="AU43" i="16"/>
  <c r="AT43" i="16"/>
  <c r="AS43" i="16"/>
  <c r="AR43" i="16"/>
  <c r="AQ43" i="16"/>
  <c r="AP43" i="16"/>
  <c r="AO43" i="16"/>
  <c r="AN43" i="16"/>
  <c r="AM43" i="16"/>
  <c r="AL43" i="16"/>
  <c r="AJ43" i="16"/>
  <c r="AI43" i="16"/>
  <c r="AH43" i="16"/>
  <c r="AG43" i="16"/>
  <c r="AF43" i="16"/>
  <c r="AE43" i="16"/>
  <c r="AD43" i="16"/>
  <c r="AC43" i="16"/>
  <c r="AB43" i="16"/>
  <c r="AA43" i="16"/>
  <c r="Z43" i="16"/>
  <c r="Y43" i="16"/>
  <c r="X43" i="16"/>
  <c r="V43" i="16"/>
  <c r="U43" i="16"/>
  <c r="T43" i="16"/>
  <c r="S43" i="16"/>
  <c r="R43" i="16"/>
  <c r="Q43" i="16"/>
  <c r="P43" i="16"/>
  <c r="O43" i="16"/>
  <c r="N43" i="16"/>
  <c r="M43" i="16"/>
  <c r="L43" i="16"/>
  <c r="K43" i="16"/>
  <c r="J43" i="16"/>
  <c r="BL42" i="16"/>
  <c r="BK42" i="16"/>
  <c r="BJ42" i="16"/>
  <c r="BI42" i="16"/>
  <c r="BH42" i="16"/>
  <c r="BG42" i="16"/>
  <c r="BF42" i="16"/>
  <c r="BE42" i="16"/>
  <c r="BD42" i="16"/>
  <c r="BC42" i="16"/>
  <c r="BB42" i="16"/>
  <c r="BA42" i="16"/>
  <c r="AZ42" i="16"/>
  <c r="AX42" i="16"/>
  <c r="AW42" i="16"/>
  <c r="AV42" i="16"/>
  <c r="AU42" i="16"/>
  <c r="AT42" i="16"/>
  <c r="AS42" i="16"/>
  <c r="AR42" i="16"/>
  <c r="AQ42" i="16"/>
  <c r="AP42" i="16"/>
  <c r="AO42" i="16"/>
  <c r="AN42" i="16"/>
  <c r="AM42" i="16"/>
  <c r="AL42" i="16"/>
  <c r="AJ42" i="16"/>
  <c r="AI42" i="16"/>
  <c r="AH42" i="16"/>
  <c r="AG42" i="16"/>
  <c r="AF42" i="16"/>
  <c r="AE42" i="16"/>
  <c r="AD42" i="16"/>
  <c r="AC42" i="16"/>
  <c r="AB42" i="16"/>
  <c r="AA42" i="16"/>
  <c r="Z42" i="16"/>
  <c r="Y42" i="16"/>
  <c r="X42" i="16"/>
  <c r="V42" i="16"/>
  <c r="U42" i="16"/>
  <c r="T42" i="16"/>
  <c r="S42" i="16"/>
  <c r="R42" i="16"/>
  <c r="Q42" i="16"/>
  <c r="P42" i="16"/>
  <c r="O42" i="16"/>
  <c r="N42" i="16"/>
  <c r="M42" i="16"/>
  <c r="L42" i="16"/>
  <c r="K42" i="16"/>
  <c r="J42" i="16"/>
  <c r="BL41" i="16"/>
  <c r="BK41" i="16"/>
  <c r="BJ41" i="16"/>
  <c r="BI41" i="16"/>
  <c r="BH41" i="16"/>
  <c r="BG41" i="16"/>
  <c r="BF41" i="16"/>
  <c r="BE41" i="16"/>
  <c r="BD41" i="16"/>
  <c r="BC41" i="16"/>
  <c r="BB41" i="16"/>
  <c r="BA41" i="16"/>
  <c r="AZ41" i="16"/>
  <c r="AX41" i="16"/>
  <c r="AW41" i="16"/>
  <c r="AV41" i="16"/>
  <c r="AU41" i="16"/>
  <c r="AT41" i="16"/>
  <c r="AS41" i="16"/>
  <c r="AR41" i="16"/>
  <c r="AQ41" i="16"/>
  <c r="AP41" i="16"/>
  <c r="AO41" i="16"/>
  <c r="AN41" i="16"/>
  <c r="AM41" i="16"/>
  <c r="AL41" i="16"/>
  <c r="AJ41" i="16"/>
  <c r="AI41" i="16"/>
  <c r="AH41" i="16"/>
  <c r="AG41" i="16"/>
  <c r="AF41" i="16"/>
  <c r="AE41" i="16"/>
  <c r="AD41" i="16"/>
  <c r="AC41" i="16"/>
  <c r="AB41" i="16"/>
  <c r="AA41" i="16"/>
  <c r="Z41" i="16"/>
  <c r="Y41" i="16"/>
  <c r="X41" i="16"/>
  <c r="V41" i="16"/>
  <c r="U41" i="16"/>
  <c r="T41" i="16"/>
  <c r="S41" i="16"/>
  <c r="R41" i="16"/>
  <c r="Q41" i="16"/>
  <c r="P41" i="16"/>
  <c r="O41" i="16"/>
  <c r="N41" i="16"/>
  <c r="M41" i="16"/>
  <c r="L41" i="16"/>
  <c r="K41" i="16"/>
  <c r="J41" i="16"/>
  <c r="BL40" i="16"/>
  <c r="BK40" i="16"/>
  <c r="BJ40" i="16"/>
  <c r="BI40" i="16"/>
  <c r="BH40" i="16"/>
  <c r="BG40" i="16"/>
  <c r="BF40" i="16"/>
  <c r="BE40" i="16"/>
  <c r="BD40" i="16"/>
  <c r="BC40" i="16"/>
  <c r="BB40" i="16"/>
  <c r="BA40" i="16"/>
  <c r="AZ40" i="16"/>
  <c r="AX40" i="16"/>
  <c r="AW40" i="16"/>
  <c r="AV40" i="16"/>
  <c r="AU40" i="16"/>
  <c r="AT40" i="16"/>
  <c r="AS40" i="16"/>
  <c r="AR40" i="16"/>
  <c r="AQ40" i="16"/>
  <c r="AP40" i="16"/>
  <c r="AO40" i="16"/>
  <c r="AN40" i="16"/>
  <c r="AM40" i="16"/>
  <c r="AL40" i="16"/>
  <c r="AJ40" i="16"/>
  <c r="AI40" i="16"/>
  <c r="AH40" i="16"/>
  <c r="AG40" i="16"/>
  <c r="AF40" i="16"/>
  <c r="AE40" i="16"/>
  <c r="AD40" i="16"/>
  <c r="AC40" i="16"/>
  <c r="AB40" i="16"/>
  <c r="AA40" i="16"/>
  <c r="Z40" i="16"/>
  <c r="Y40" i="16"/>
  <c r="X40" i="16"/>
  <c r="V40" i="16"/>
  <c r="U40" i="16"/>
  <c r="T40" i="16"/>
  <c r="S40" i="16"/>
  <c r="R40" i="16"/>
  <c r="Q40" i="16"/>
  <c r="P40" i="16"/>
  <c r="O40" i="16"/>
  <c r="N40" i="16"/>
  <c r="M40" i="16"/>
  <c r="L40" i="16"/>
  <c r="K40" i="16"/>
  <c r="J40" i="16"/>
  <c r="BL39" i="16"/>
  <c r="BK39" i="16"/>
  <c r="BJ39" i="16"/>
  <c r="BI39" i="16"/>
  <c r="BH39" i="16"/>
  <c r="BG39" i="16"/>
  <c r="BF39" i="16"/>
  <c r="BE39" i="16"/>
  <c r="BD39" i="16"/>
  <c r="BC39" i="16"/>
  <c r="BB39" i="16"/>
  <c r="BA39" i="16"/>
  <c r="AZ39" i="16"/>
  <c r="AX39" i="16"/>
  <c r="AW39" i="16"/>
  <c r="AV39" i="16"/>
  <c r="AU39" i="16"/>
  <c r="AT39" i="16"/>
  <c r="AS39" i="16"/>
  <c r="AR39" i="16"/>
  <c r="AQ39" i="16"/>
  <c r="AP39" i="16"/>
  <c r="AO39" i="16"/>
  <c r="AN39" i="16"/>
  <c r="AM39" i="16"/>
  <c r="AL39" i="16"/>
  <c r="AJ39" i="16"/>
  <c r="AI39" i="16"/>
  <c r="AH39" i="16"/>
  <c r="AG39" i="16"/>
  <c r="AF39" i="16"/>
  <c r="AE39" i="16"/>
  <c r="AD39" i="16"/>
  <c r="AC39" i="16"/>
  <c r="AB39" i="16"/>
  <c r="AA39" i="16"/>
  <c r="Z39" i="16"/>
  <c r="Y39" i="16"/>
  <c r="X39" i="16"/>
  <c r="V39" i="16"/>
  <c r="U39" i="16"/>
  <c r="T39" i="16"/>
  <c r="S39" i="16"/>
  <c r="R39" i="16"/>
  <c r="Q39" i="16"/>
  <c r="P39" i="16"/>
  <c r="O39" i="16"/>
  <c r="N39" i="16"/>
  <c r="M39" i="16"/>
  <c r="L39" i="16"/>
  <c r="K39" i="16"/>
  <c r="J39" i="16"/>
  <c r="BL38" i="16"/>
  <c r="BK38" i="16"/>
  <c r="BJ38" i="16"/>
  <c r="BI38" i="16"/>
  <c r="BH38" i="16"/>
  <c r="BG38" i="16"/>
  <c r="BF38" i="16"/>
  <c r="BE38" i="16"/>
  <c r="BD38" i="16"/>
  <c r="BC38" i="16"/>
  <c r="BB38" i="16"/>
  <c r="BA38" i="16"/>
  <c r="AZ38" i="16"/>
  <c r="AX38" i="16"/>
  <c r="AW38" i="16"/>
  <c r="AV38" i="16"/>
  <c r="AU38" i="16"/>
  <c r="AT38" i="16"/>
  <c r="AS38" i="16"/>
  <c r="AR38" i="16"/>
  <c r="AQ38" i="16"/>
  <c r="AP38" i="16"/>
  <c r="AO38" i="16"/>
  <c r="AN38" i="16"/>
  <c r="AM38" i="16"/>
  <c r="AL38" i="16"/>
  <c r="AJ38" i="16"/>
  <c r="AI38" i="16"/>
  <c r="AH38" i="16"/>
  <c r="AG38" i="16"/>
  <c r="AF38" i="16"/>
  <c r="AE38" i="16"/>
  <c r="AD38" i="16"/>
  <c r="AC38" i="16"/>
  <c r="AB38" i="16"/>
  <c r="AA38" i="16"/>
  <c r="Z38" i="16"/>
  <c r="Y38" i="16"/>
  <c r="X38" i="16"/>
  <c r="V38" i="16"/>
  <c r="U38" i="16"/>
  <c r="T38" i="16"/>
  <c r="S38" i="16"/>
  <c r="R38" i="16"/>
  <c r="Q38" i="16"/>
  <c r="P38" i="16"/>
  <c r="O38" i="16"/>
  <c r="N38" i="16"/>
  <c r="M38" i="16"/>
  <c r="L38" i="16"/>
  <c r="K38" i="16"/>
  <c r="J38" i="16"/>
  <c r="BL37" i="16"/>
  <c r="BK37" i="16"/>
  <c r="BJ37" i="16"/>
  <c r="BI37" i="16"/>
  <c r="BH37" i="16"/>
  <c r="BG37" i="16"/>
  <c r="BF37" i="16"/>
  <c r="BE37" i="16"/>
  <c r="BD37" i="16"/>
  <c r="BC37" i="16"/>
  <c r="BB37" i="16"/>
  <c r="BA37" i="16"/>
  <c r="AZ37" i="16"/>
  <c r="AX37" i="16"/>
  <c r="AW37" i="16"/>
  <c r="AV37" i="16"/>
  <c r="AU37" i="16"/>
  <c r="AT37" i="16"/>
  <c r="AS37" i="16"/>
  <c r="AR37" i="16"/>
  <c r="AQ37" i="16"/>
  <c r="AP37" i="16"/>
  <c r="AO37" i="16"/>
  <c r="AN37" i="16"/>
  <c r="AM37" i="16"/>
  <c r="AL37" i="16"/>
  <c r="AJ37" i="16"/>
  <c r="AI37" i="16"/>
  <c r="AH37" i="16"/>
  <c r="AG37" i="16"/>
  <c r="AF37" i="16"/>
  <c r="AE37" i="16"/>
  <c r="AD37" i="16"/>
  <c r="AC37" i="16"/>
  <c r="AB37" i="16"/>
  <c r="AA37" i="16"/>
  <c r="Z37" i="16"/>
  <c r="Y37" i="16"/>
  <c r="X37" i="16"/>
  <c r="V37" i="16"/>
  <c r="U37" i="16"/>
  <c r="T37" i="16"/>
  <c r="S37" i="16"/>
  <c r="R37" i="16"/>
  <c r="Q37" i="16"/>
  <c r="P37" i="16"/>
  <c r="O37" i="16"/>
  <c r="N37" i="16"/>
  <c r="M37" i="16"/>
  <c r="L37" i="16"/>
  <c r="K37" i="16"/>
  <c r="J37" i="16"/>
  <c r="BL36" i="16"/>
  <c r="BK36" i="16"/>
  <c r="BJ36" i="16"/>
  <c r="BI36" i="16"/>
  <c r="BH36" i="16"/>
  <c r="BG36" i="16"/>
  <c r="BF36" i="16"/>
  <c r="BE36" i="16"/>
  <c r="BD36" i="16"/>
  <c r="BC36" i="16"/>
  <c r="BB36" i="16"/>
  <c r="BA36" i="16"/>
  <c r="AZ36" i="16"/>
  <c r="AX36" i="16"/>
  <c r="AW36" i="16"/>
  <c r="AV36" i="16"/>
  <c r="AU36" i="16"/>
  <c r="AT36" i="16"/>
  <c r="AS36" i="16"/>
  <c r="AR36" i="16"/>
  <c r="AQ36" i="16"/>
  <c r="AP36" i="16"/>
  <c r="AO36" i="16"/>
  <c r="AN36" i="16"/>
  <c r="AM36" i="16"/>
  <c r="AL36" i="16"/>
  <c r="AJ36" i="16"/>
  <c r="AI36" i="16"/>
  <c r="AH36" i="16"/>
  <c r="AG36" i="16"/>
  <c r="AF36" i="16"/>
  <c r="AE36" i="16"/>
  <c r="AD36" i="16"/>
  <c r="AC36" i="16"/>
  <c r="AB36" i="16"/>
  <c r="AA36" i="16"/>
  <c r="Z36" i="16"/>
  <c r="Y36" i="16"/>
  <c r="X36" i="16"/>
  <c r="V36" i="16"/>
  <c r="U36" i="16"/>
  <c r="T36" i="16"/>
  <c r="S36" i="16"/>
  <c r="R36" i="16"/>
  <c r="Q36" i="16"/>
  <c r="P36" i="16"/>
  <c r="O36" i="16"/>
  <c r="N36" i="16"/>
  <c r="M36" i="16"/>
  <c r="L36" i="16"/>
  <c r="K36" i="16"/>
  <c r="J36" i="16"/>
  <c r="BL35" i="16"/>
  <c r="BK35" i="16"/>
  <c r="BJ35" i="16"/>
  <c r="BI35" i="16"/>
  <c r="BH35" i="16"/>
  <c r="BG35" i="16"/>
  <c r="BF35" i="16"/>
  <c r="BE35" i="16"/>
  <c r="BD35" i="16"/>
  <c r="BC35" i="16"/>
  <c r="BB35" i="16"/>
  <c r="BA35" i="16"/>
  <c r="AZ35" i="16"/>
  <c r="AX35" i="16"/>
  <c r="AW35" i="16"/>
  <c r="AV35" i="16"/>
  <c r="AU35" i="16"/>
  <c r="AT35" i="16"/>
  <c r="AS35" i="16"/>
  <c r="AR35" i="16"/>
  <c r="AQ35" i="16"/>
  <c r="AP35" i="16"/>
  <c r="AO35" i="16"/>
  <c r="AN35" i="16"/>
  <c r="AM35" i="16"/>
  <c r="AL35" i="16"/>
  <c r="AJ35" i="16"/>
  <c r="AI35" i="16"/>
  <c r="AH35" i="16"/>
  <c r="AG35" i="16"/>
  <c r="AF35" i="16"/>
  <c r="AE35" i="16"/>
  <c r="AD35" i="16"/>
  <c r="AC35" i="16"/>
  <c r="AB35" i="16"/>
  <c r="AA35" i="16"/>
  <c r="Z35" i="16"/>
  <c r="Y35" i="16"/>
  <c r="X35" i="16"/>
  <c r="V35" i="16"/>
  <c r="U35" i="16"/>
  <c r="T35" i="16"/>
  <c r="S35" i="16"/>
  <c r="R35" i="16"/>
  <c r="Q35" i="16"/>
  <c r="P35" i="16"/>
  <c r="O35" i="16"/>
  <c r="N35" i="16"/>
  <c r="M35" i="16"/>
  <c r="L35" i="16"/>
  <c r="K35" i="16"/>
  <c r="J35" i="16"/>
  <c r="BL34" i="16"/>
  <c r="BK34" i="16"/>
  <c r="BJ34" i="16"/>
  <c r="BI34" i="16"/>
  <c r="BH34" i="16"/>
  <c r="BG34" i="16"/>
  <c r="BF34" i="16"/>
  <c r="BE34" i="16"/>
  <c r="BD34" i="16"/>
  <c r="BC34" i="16"/>
  <c r="BB34" i="16"/>
  <c r="BA34" i="16"/>
  <c r="AZ34" i="16"/>
  <c r="AX34" i="16"/>
  <c r="AW34" i="16"/>
  <c r="AV34" i="16"/>
  <c r="AU34" i="16"/>
  <c r="AT34" i="16"/>
  <c r="AS34" i="16"/>
  <c r="AR34" i="16"/>
  <c r="AQ34" i="16"/>
  <c r="AP34" i="16"/>
  <c r="AO34" i="16"/>
  <c r="AN34" i="16"/>
  <c r="AM34" i="16"/>
  <c r="AL34" i="16"/>
  <c r="AJ34" i="16"/>
  <c r="AI34" i="16"/>
  <c r="AH34" i="16"/>
  <c r="AG34" i="16"/>
  <c r="AF34" i="16"/>
  <c r="AE34" i="16"/>
  <c r="AD34" i="16"/>
  <c r="AC34" i="16"/>
  <c r="AB34" i="16"/>
  <c r="AA34" i="16"/>
  <c r="Z34" i="16"/>
  <c r="Y34" i="16"/>
  <c r="X34" i="16"/>
  <c r="V34" i="16"/>
  <c r="U34" i="16"/>
  <c r="T34" i="16"/>
  <c r="S34" i="16"/>
  <c r="R34" i="16"/>
  <c r="Q34" i="16"/>
  <c r="P34" i="16"/>
  <c r="O34" i="16"/>
  <c r="N34" i="16"/>
  <c r="M34" i="16"/>
  <c r="L34" i="16"/>
  <c r="K34" i="16"/>
  <c r="J34" i="16"/>
  <c r="BL33" i="16"/>
  <c r="BK33" i="16"/>
  <c r="BJ33" i="16"/>
  <c r="BI33" i="16"/>
  <c r="BH33" i="16"/>
  <c r="BG33" i="16"/>
  <c r="BF33" i="16"/>
  <c r="BE33" i="16"/>
  <c r="BD33" i="16"/>
  <c r="BC33" i="16"/>
  <c r="BB33" i="16"/>
  <c r="BA33" i="16"/>
  <c r="AZ33" i="16"/>
  <c r="AX33" i="16"/>
  <c r="AW33" i="16"/>
  <c r="AV33" i="16"/>
  <c r="AU33" i="16"/>
  <c r="AT33" i="16"/>
  <c r="AS33" i="16"/>
  <c r="AR33" i="16"/>
  <c r="AQ33" i="16"/>
  <c r="AP33" i="16"/>
  <c r="AO33" i="16"/>
  <c r="AN33" i="16"/>
  <c r="AM33" i="16"/>
  <c r="AL33" i="16"/>
  <c r="AJ33" i="16"/>
  <c r="AI33" i="16"/>
  <c r="AH33" i="16"/>
  <c r="AG33" i="16"/>
  <c r="AF33" i="16"/>
  <c r="AE33" i="16"/>
  <c r="AD33" i="16"/>
  <c r="AC33" i="16"/>
  <c r="AB33" i="16"/>
  <c r="AA33" i="16"/>
  <c r="Z33" i="16"/>
  <c r="Y33" i="16"/>
  <c r="X33" i="16"/>
  <c r="V33" i="16"/>
  <c r="U33" i="16"/>
  <c r="T33" i="16"/>
  <c r="S33" i="16"/>
  <c r="R33" i="16"/>
  <c r="Q33" i="16"/>
  <c r="P33" i="16"/>
  <c r="O33" i="16"/>
  <c r="N33" i="16"/>
  <c r="M33" i="16"/>
  <c r="L33" i="16"/>
  <c r="K33" i="16"/>
  <c r="J33" i="16"/>
  <c r="BL32" i="16"/>
  <c r="BK32" i="16"/>
  <c r="BJ32" i="16"/>
  <c r="BI32" i="16"/>
  <c r="BH32" i="16"/>
  <c r="BG32" i="16"/>
  <c r="BF32" i="16"/>
  <c r="BE32" i="16"/>
  <c r="BD32" i="16"/>
  <c r="BC32" i="16"/>
  <c r="BB32" i="16"/>
  <c r="BA32" i="16"/>
  <c r="AZ32" i="16"/>
  <c r="AX32" i="16"/>
  <c r="AW32" i="16"/>
  <c r="AV32" i="16"/>
  <c r="AU32" i="16"/>
  <c r="AT32" i="16"/>
  <c r="AS32" i="16"/>
  <c r="AR32" i="16"/>
  <c r="AQ32" i="16"/>
  <c r="AP32" i="16"/>
  <c r="AO32" i="16"/>
  <c r="AN32" i="16"/>
  <c r="AM32" i="16"/>
  <c r="AL32" i="16"/>
  <c r="AJ32" i="16"/>
  <c r="AI32" i="16"/>
  <c r="AH32" i="16"/>
  <c r="AG32" i="16"/>
  <c r="AF32" i="16"/>
  <c r="AE32" i="16"/>
  <c r="AD32" i="16"/>
  <c r="AC32" i="16"/>
  <c r="AB32" i="16"/>
  <c r="AA32" i="16"/>
  <c r="Z32" i="16"/>
  <c r="Y32" i="16"/>
  <c r="X32" i="16"/>
  <c r="V32" i="16"/>
  <c r="U32" i="16"/>
  <c r="T32" i="16"/>
  <c r="S32" i="16"/>
  <c r="R32" i="16"/>
  <c r="Q32" i="16"/>
  <c r="P32" i="16"/>
  <c r="O32" i="16"/>
  <c r="N32" i="16"/>
  <c r="M32" i="16"/>
  <c r="L32" i="16"/>
  <c r="K32" i="16"/>
  <c r="J32" i="16"/>
  <c r="BL31" i="16"/>
  <c r="BK31" i="16"/>
  <c r="BJ31" i="16"/>
  <c r="BI31" i="16"/>
  <c r="BH31" i="16"/>
  <c r="BG31" i="16"/>
  <c r="BF31" i="16"/>
  <c r="BE31" i="16"/>
  <c r="BD31" i="16"/>
  <c r="BC31" i="16"/>
  <c r="BB31" i="16"/>
  <c r="BA31" i="16"/>
  <c r="AZ31" i="16"/>
  <c r="AX31" i="16"/>
  <c r="AW31" i="16"/>
  <c r="AV31" i="16"/>
  <c r="AU31" i="16"/>
  <c r="AT31" i="16"/>
  <c r="AS31" i="16"/>
  <c r="AR31" i="16"/>
  <c r="AQ31" i="16"/>
  <c r="AP31" i="16"/>
  <c r="AO31" i="16"/>
  <c r="AN31" i="16"/>
  <c r="AM31" i="16"/>
  <c r="AL31" i="16"/>
  <c r="AJ31" i="16"/>
  <c r="AI31" i="16"/>
  <c r="AH31" i="16"/>
  <c r="AG31" i="16"/>
  <c r="AF31" i="16"/>
  <c r="AE31" i="16"/>
  <c r="AD31" i="16"/>
  <c r="AC31" i="16"/>
  <c r="AB31" i="16"/>
  <c r="AA31" i="16"/>
  <c r="Z31" i="16"/>
  <c r="Y31" i="16"/>
  <c r="X31" i="16"/>
  <c r="V31" i="16"/>
  <c r="U31" i="16"/>
  <c r="T31" i="16"/>
  <c r="S31" i="16"/>
  <c r="R31" i="16"/>
  <c r="Q31" i="16"/>
  <c r="P31" i="16"/>
  <c r="O31" i="16"/>
  <c r="N31" i="16"/>
  <c r="M31" i="16"/>
  <c r="L31" i="16"/>
  <c r="K31" i="16"/>
  <c r="J31" i="16"/>
  <c r="BL29" i="16"/>
  <c r="BK29" i="16"/>
  <c r="BJ29" i="16"/>
  <c r="BI29" i="16"/>
  <c r="BH29" i="16"/>
  <c r="BG29" i="16"/>
  <c r="BF29" i="16"/>
  <c r="BE29" i="16"/>
  <c r="BD29" i="16"/>
  <c r="BC29" i="16"/>
  <c r="BB29" i="16"/>
  <c r="BA29" i="16"/>
  <c r="AZ29" i="16"/>
  <c r="AX29" i="16"/>
  <c r="AW29" i="16"/>
  <c r="AV29" i="16"/>
  <c r="AU29" i="16"/>
  <c r="AT29" i="16"/>
  <c r="AS29" i="16"/>
  <c r="AR29" i="16"/>
  <c r="AQ29" i="16"/>
  <c r="AP29" i="16"/>
  <c r="AO29" i="16"/>
  <c r="AN29" i="16"/>
  <c r="AM29" i="16"/>
  <c r="AL29" i="16"/>
  <c r="AJ29" i="16"/>
  <c r="AI29" i="16"/>
  <c r="AH29" i="16"/>
  <c r="AG29" i="16"/>
  <c r="AF29" i="16"/>
  <c r="AE29" i="16"/>
  <c r="AD29" i="16"/>
  <c r="AC29" i="16"/>
  <c r="AB29" i="16"/>
  <c r="AA29" i="16"/>
  <c r="Z29" i="16"/>
  <c r="Y29" i="16"/>
  <c r="X29" i="16"/>
  <c r="V29" i="16"/>
  <c r="U29" i="16"/>
  <c r="T29" i="16"/>
  <c r="S29" i="16"/>
  <c r="R29" i="16"/>
  <c r="Q29" i="16"/>
  <c r="P29" i="16"/>
  <c r="O29" i="16"/>
  <c r="N29" i="16"/>
  <c r="M29" i="16"/>
  <c r="L29" i="16"/>
  <c r="K29" i="16"/>
  <c r="J29" i="16"/>
  <c r="BL28" i="16"/>
  <c r="BK28" i="16"/>
  <c r="BJ28" i="16"/>
  <c r="BI28" i="16"/>
  <c r="BH28" i="16"/>
  <c r="BG28" i="16"/>
  <c r="BF28" i="16"/>
  <c r="BE28" i="16"/>
  <c r="BD28" i="16"/>
  <c r="BC28" i="16"/>
  <c r="BB28" i="16"/>
  <c r="BA28" i="16"/>
  <c r="AZ28" i="16"/>
  <c r="AX28" i="16"/>
  <c r="AW28" i="16"/>
  <c r="AV28" i="16"/>
  <c r="AU28" i="16"/>
  <c r="AT28" i="16"/>
  <c r="AS28" i="16"/>
  <c r="AR28" i="16"/>
  <c r="AQ28" i="16"/>
  <c r="AP28" i="16"/>
  <c r="AO28" i="16"/>
  <c r="AN28" i="16"/>
  <c r="AM28" i="16"/>
  <c r="AL28" i="16"/>
  <c r="AJ28" i="16"/>
  <c r="AI28" i="16"/>
  <c r="AH28" i="16"/>
  <c r="AG28" i="16"/>
  <c r="AF28" i="16"/>
  <c r="AE28" i="16"/>
  <c r="AD28" i="16"/>
  <c r="AC28" i="16"/>
  <c r="AB28" i="16"/>
  <c r="AA28" i="16"/>
  <c r="Z28" i="16"/>
  <c r="Y28" i="16"/>
  <c r="X28" i="16"/>
  <c r="V28" i="16"/>
  <c r="U28" i="16"/>
  <c r="T28" i="16"/>
  <c r="S28" i="16"/>
  <c r="R28" i="16"/>
  <c r="Q28" i="16"/>
  <c r="P28" i="16"/>
  <c r="O28" i="16"/>
  <c r="N28" i="16"/>
  <c r="M28" i="16"/>
  <c r="L28" i="16"/>
  <c r="K28" i="16"/>
  <c r="J28" i="16"/>
  <c r="BL27" i="16"/>
  <c r="BK27" i="16"/>
  <c r="BJ27" i="16"/>
  <c r="BI27" i="16"/>
  <c r="BH27" i="16"/>
  <c r="BG27" i="16"/>
  <c r="BF27" i="16"/>
  <c r="BE27" i="16"/>
  <c r="BD27" i="16"/>
  <c r="BC27" i="16"/>
  <c r="BB27" i="16"/>
  <c r="BA27" i="16"/>
  <c r="AZ27" i="16"/>
  <c r="AX27" i="16"/>
  <c r="AW27" i="16"/>
  <c r="AV27" i="16"/>
  <c r="AU27" i="16"/>
  <c r="AT27" i="16"/>
  <c r="AS27" i="16"/>
  <c r="AR27" i="16"/>
  <c r="AQ27" i="16"/>
  <c r="AP27" i="16"/>
  <c r="AO27" i="16"/>
  <c r="AN27" i="16"/>
  <c r="AM27" i="16"/>
  <c r="AL27" i="16"/>
  <c r="AJ27" i="16"/>
  <c r="AI27" i="16"/>
  <c r="AH27" i="16"/>
  <c r="AG27" i="16"/>
  <c r="AF27" i="16"/>
  <c r="AE27" i="16"/>
  <c r="AD27" i="16"/>
  <c r="AC27" i="16"/>
  <c r="AB27" i="16"/>
  <c r="AA27" i="16"/>
  <c r="Z27" i="16"/>
  <c r="Y27" i="16"/>
  <c r="X27" i="16"/>
  <c r="V27" i="16"/>
  <c r="U27" i="16"/>
  <c r="T27" i="16"/>
  <c r="S27" i="16"/>
  <c r="R27" i="16"/>
  <c r="Q27" i="16"/>
  <c r="P27" i="16"/>
  <c r="O27" i="16"/>
  <c r="N27" i="16"/>
  <c r="M27" i="16"/>
  <c r="L27" i="16"/>
  <c r="K27" i="16"/>
  <c r="J27" i="16"/>
  <c r="BL26" i="16"/>
  <c r="BK26" i="16"/>
  <c r="BJ26" i="16"/>
  <c r="BI26" i="16"/>
  <c r="BH26" i="16"/>
  <c r="BG26" i="16"/>
  <c r="BF26" i="16"/>
  <c r="BE26" i="16"/>
  <c r="BD26" i="16"/>
  <c r="BC26" i="16"/>
  <c r="BB26" i="16"/>
  <c r="BA26" i="16"/>
  <c r="AZ26" i="16"/>
  <c r="AX26" i="16"/>
  <c r="AW26" i="16"/>
  <c r="AV26" i="16"/>
  <c r="AU26" i="16"/>
  <c r="AT26" i="16"/>
  <c r="AS26" i="16"/>
  <c r="AR26" i="16"/>
  <c r="AQ26" i="16"/>
  <c r="AP26" i="16"/>
  <c r="AO26" i="16"/>
  <c r="AN26" i="16"/>
  <c r="AM26" i="16"/>
  <c r="AL26" i="16"/>
  <c r="AJ26" i="16"/>
  <c r="AI26" i="16"/>
  <c r="AH26" i="16"/>
  <c r="AG26" i="16"/>
  <c r="AF26" i="16"/>
  <c r="AE26" i="16"/>
  <c r="AD26" i="16"/>
  <c r="AC26" i="16"/>
  <c r="AB26" i="16"/>
  <c r="AA26" i="16"/>
  <c r="Z26" i="16"/>
  <c r="Y26" i="16"/>
  <c r="X26" i="16"/>
  <c r="V26" i="16"/>
  <c r="U26" i="16"/>
  <c r="T26" i="16"/>
  <c r="S26" i="16"/>
  <c r="R26" i="16"/>
  <c r="Q26" i="16"/>
  <c r="P26" i="16"/>
  <c r="O26" i="16"/>
  <c r="N26" i="16"/>
  <c r="M26" i="16"/>
  <c r="L26" i="16"/>
  <c r="K26" i="16"/>
  <c r="J26" i="16"/>
  <c r="BL25" i="16"/>
  <c r="BK25" i="16"/>
  <c r="BJ25" i="16"/>
  <c r="BI25" i="16"/>
  <c r="BH25" i="16"/>
  <c r="BG25" i="16"/>
  <c r="BF25" i="16"/>
  <c r="BE25" i="16"/>
  <c r="BD25" i="16"/>
  <c r="BC25" i="16"/>
  <c r="BB25" i="16"/>
  <c r="BA25" i="16"/>
  <c r="AZ25" i="16"/>
  <c r="AX25" i="16"/>
  <c r="AW25" i="16"/>
  <c r="AV25" i="16"/>
  <c r="AU25" i="16"/>
  <c r="AT25" i="16"/>
  <c r="AS25" i="16"/>
  <c r="AR25" i="16"/>
  <c r="AQ25" i="16"/>
  <c r="AP25" i="16"/>
  <c r="AO25" i="16"/>
  <c r="AN25" i="16"/>
  <c r="AM25" i="16"/>
  <c r="AL25" i="16"/>
  <c r="AJ25" i="16"/>
  <c r="AI25" i="16"/>
  <c r="AH25" i="16"/>
  <c r="AG25" i="16"/>
  <c r="AF25" i="16"/>
  <c r="AE25" i="16"/>
  <c r="AD25" i="16"/>
  <c r="AC25" i="16"/>
  <c r="AB25" i="16"/>
  <c r="AA25" i="16"/>
  <c r="Z25" i="16"/>
  <c r="Y25" i="16"/>
  <c r="X25" i="16"/>
  <c r="V25" i="16"/>
  <c r="U25" i="16"/>
  <c r="T25" i="16"/>
  <c r="S25" i="16"/>
  <c r="R25" i="16"/>
  <c r="Q25" i="16"/>
  <c r="P25" i="16"/>
  <c r="O25" i="16"/>
  <c r="N25" i="16"/>
  <c r="M25" i="16"/>
  <c r="L25" i="16"/>
  <c r="K25" i="16"/>
  <c r="J25" i="16"/>
  <c r="BL24" i="16"/>
  <c r="BK24" i="16"/>
  <c r="BJ24" i="16"/>
  <c r="BI24" i="16"/>
  <c r="BH24" i="16"/>
  <c r="BG24" i="16"/>
  <c r="BF24" i="16"/>
  <c r="BE24" i="16"/>
  <c r="BD24" i="16"/>
  <c r="BC24" i="16"/>
  <c r="BB24" i="16"/>
  <c r="BA24" i="16"/>
  <c r="AZ24" i="16"/>
  <c r="AX24" i="16"/>
  <c r="AW24" i="16"/>
  <c r="AV24" i="16"/>
  <c r="AU24" i="16"/>
  <c r="AT24" i="16"/>
  <c r="AS24" i="16"/>
  <c r="AR24" i="16"/>
  <c r="AQ24" i="16"/>
  <c r="AP24" i="16"/>
  <c r="AO24" i="16"/>
  <c r="AN24" i="16"/>
  <c r="AM24" i="16"/>
  <c r="AL24" i="16"/>
  <c r="AJ24" i="16"/>
  <c r="AI24" i="16"/>
  <c r="AH24" i="16"/>
  <c r="AG24" i="16"/>
  <c r="AF24" i="16"/>
  <c r="AE24" i="16"/>
  <c r="AD24" i="16"/>
  <c r="AC24" i="16"/>
  <c r="AB24" i="16"/>
  <c r="AA24" i="16"/>
  <c r="Z24" i="16"/>
  <c r="Y24" i="16"/>
  <c r="X24" i="16"/>
  <c r="V24" i="16"/>
  <c r="U24" i="16"/>
  <c r="T24" i="16"/>
  <c r="S24" i="16"/>
  <c r="R24" i="16"/>
  <c r="Q24" i="16"/>
  <c r="P24" i="16"/>
  <c r="O24" i="16"/>
  <c r="N24" i="16"/>
  <c r="M24" i="16"/>
  <c r="L24" i="16"/>
  <c r="K24" i="16"/>
  <c r="J24" i="16"/>
  <c r="BL23" i="16"/>
  <c r="BK23" i="16"/>
  <c r="BJ23" i="16"/>
  <c r="BI23" i="16"/>
  <c r="BH23" i="16"/>
  <c r="BG23" i="16"/>
  <c r="BF23" i="16"/>
  <c r="BE23" i="16"/>
  <c r="BD23" i="16"/>
  <c r="BC23" i="16"/>
  <c r="BB23" i="16"/>
  <c r="BA23" i="16"/>
  <c r="AZ23" i="16"/>
  <c r="AX23" i="16"/>
  <c r="AW23" i="16"/>
  <c r="AV23" i="16"/>
  <c r="AU23" i="16"/>
  <c r="AT23" i="16"/>
  <c r="AS23" i="16"/>
  <c r="AR23" i="16"/>
  <c r="AQ23" i="16"/>
  <c r="AP23" i="16"/>
  <c r="AO23" i="16"/>
  <c r="AN23" i="16"/>
  <c r="AM23" i="16"/>
  <c r="AL23" i="16"/>
  <c r="AJ23" i="16"/>
  <c r="AI23" i="16"/>
  <c r="AH23" i="16"/>
  <c r="AG23" i="16"/>
  <c r="AF23" i="16"/>
  <c r="AE23" i="16"/>
  <c r="AD23" i="16"/>
  <c r="AC23" i="16"/>
  <c r="AB23" i="16"/>
  <c r="AA23" i="16"/>
  <c r="Z23" i="16"/>
  <c r="Y23" i="16"/>
  <c r="X23" i="16"/>
  <c r="V23" i="16"/>
  <c r="U23" i="16"/>
  <c r="T23" i="16"/>
  <c r="S23" i="16"/>
  <c r="R23" i="16"/>
  <c r="Q23" i="16"/>
  <c r="P23" i="16"/>
  <c r="O23" i="16"/>
  <c r="N23" i="16"/>
  <c r="M23" i="16"/>
  <c r="L23" i="16"/>
  <c r="K23" i="16"/>
  <c r="J23" i="16"/>
  <c r="BL22" i="16"/>
  <c r="BK22" i="16"/>
  <c r="BJ22" i="16"/>
  <c r="BI22" i="16"/>
  <c r="BH22" i="16"/>
  <c r="BG22" i="16"/>
  <c r="BF22" i="16"/>
  <c r="BE22" i="16"/>
  <c r="BD22" i="16"/>
  <c r="BC22" i="16"/>
  <c r="BB22" i="16"/>
  <c r="BA22" i="16"/>
  <c r="AZ22" i="16"/>
  <c r="AX22" i="16"/>
  <c r="AW22" i="16"/>
  <c r="AV22" i="16"/>
  <c r="AU22" i="16"/>
  <c r="AT22" i="16"/>
  <c r="AS22" i="16"/>
  <c r="AR22" i="16"/>
  <c r="AQ22" i="16"/>
  <c r="AP22" i="16"/>
  <c r="AO22" i="16"/>
  <c r="AN22" i="16"/>
  <c r="AM22" i="16"/>
  <c r="AL22" i="16"/>
  <c r="AJ22" i="16"/>
  <c r="AI22" i="16"/>
  <c r="AH22" i="16"/>
  <c r="AG22" i="16"/>
  <c r="AF22" i="16"/>
  <c r="AE22" i="16"/>
  <c r="AD22" i="16"/>
  <c r="AC22" i="16"/>
  <c r="AB22" i="16"/>
  <c r="AA22" i="16"/>
  <c r="Z22" i="16"/>
  <c r="Y22" i="16"/>
  <c r="X22" i="16"/>
  <c r="V22" i="16"/>
  <c r="U22" i="16"/>
  <c r="T22" i="16"/>
  <c r="S22" i="16"/>
  <c r="R22" i="16"/>
  <c r="Q22" i="16"/>
  <c r="P22" i="16"/>
  <c r="O22" i="16"/>
  <c r="N22" i="16"/>
  <c r="M22" i="16"/>
  <c r="L22" i="16"/>
  <c r="K22" i="16"/>
  <c r="J22" i="16"/>
  <c r="BL21" i="16"/>
  <c r="BK21" i="16"/>
  <c r="BJ21" i="16"/>
  <c r="BI21" i="16"/>
  <c r="BH21" i="16"/>
  <c r="BG21" i="16"/>
  <c r="BF21" i="16"/>
  <c r="BE21" i="16"/>
  <c r="BD21" i="16"/>
  <c r="BC21" i="16"/>
  <c r="BB21" i="16"/>
  <c r="BA21" i="16"/>
  <c r="AZ21" i="16"/>
  <c r="AX21" i="16"/>
  <c r="AW21" i="16"/>
  <c r="AV21" i="16"/>
  <c r="AU21" i="16"/>
  <c r="AT21" i="16"/>
  <c r="AS21" i="16"/>
  <c r="AR21" i="16"/>
  <c r="AQ21" i="16"/>
  <c r="AP21" i="16"/>
  <c r="AO21" i="16"/>
  <c r="AN21" i="16"/>
  <c r="AM21" i="16"/>
  <c r="AL21" i="16"/>
  <c r="AJ21" i="16"/>
  <c r="AI21" i="16"/>
  <c r="AH21" i="16"/>
  <c r="AG21" i="16"/>
  <c r="AF21" i="16"/>
  <c r="AE21" i="16"/>
  <c r="AD21" i="16"/>
  <c r="AC21" i="16"/>
  <c r="AB21" i="16"/>
  <c r="AA21" i="16"/>
  <c r="Z21" i="16"/>
  <c r="Y21" i="16"/>
  <c r="X21" i="16"/>
  <c r="V21" i="16"/>
  <c r="U21" i="16"/>
  <c r="T21" i="16"/>
  <c r="S21" i="16"/>
  <c r="R21" i="16"/>
  <c r="Q21" i="16"/>
  <c r="P21" i="16"/>
  <c r="O21" i="16"/>
  <c r="N21" i="16"/>
  <c r="M21" i="16"/>
  <c r="L21" i="16"/>
  <c r="K21" i="16"/>
  <c r="J21" i="16"/>
  <c r="BL20" i="16"/>
  <c r="BK20" i="16"/>
  <c r="BJ20" i="16"/>
  <c r="BI20" i="16"/>
  <c r="BH20" i="16"/>
  <c r="BG20" i="16"/>
  <c r="BF20" i="16"/>
  <c r="BE20" i="16"/>
  <c r="BD20" i="16"/>
  <c r="BC20" i="16"/>
  <c r="BB20" i="16"/>
  <c r="BA20" i="16"/>
  <c r="AZ20" i="16"/>
  <c r="AX20" i="16"/>
  <c r="AW20" i="16"/>
  <c r="AV20" i="16"/>
  <c r="AU20" i="16"/>
  <c r="AT20" i="16"/>
  <c r="AS20" i="16"/>
  <c r="AR20" i="16"/>
  <c r="AQ20" i="16"/>
  <c r="AP20" i="16"/>
  <c r="AO20" i="16"/>
  <c r="AN20" i="16"/>
  <c r="AM20" i="16"/>
  <c r="AL20" i="16"/>
  <c r="AJ20" i="16"/>
  <c r="AI20" i="16"/>
  <c r="AH20" i="16"/>
  <c r="AG20" i="16"/>
  <c r="AF20" i="16"/>
  <c r="AE20" i="16"/>
  <c r="AD20" i="16"/>
  <c r="AC20" i="16"/>
  <c r="AB20" i="16"/>
  <c r="AA20" i="16"/>
  <c r="Z20" i="16"/>
  <c r="Y20" i="16"/>
  <c r="X20" i="16"/>
  <c r="V20" i="16"/>
  <c r="U20" i="16"/>
  <c r="T20" i="16"/>
  <c r="S20" i="16"/>
  <c r="R20" i="16"/>
  <c r="Q20" i="16"/>
  <c r="P20" i="16"/>
  <c r="O20" i="16"/>
  <c r="N20" i="16"/>
  <c r="M20" i="16"/>
  <c r="L20" i="16"/>
  <c r="K20" i="16"/>
  <c r="J20" i="16"/>
  <c r="BL19" i="16"/>
  <c r="BK19" i="16"/>
  <c r="BJ19" i="16"/>
  <c r="BI19" i="16"/>
  <c r="BH19" i="16"/>
  <c r="BG19" i="16"/>
  <c r="BF19" i="16"/>
  <c r="BE19" i="16"/>
  <c r="BD19" i="16"/>
  <c r="BC19" i="16"/>
  <c r="BB19" i="16"/>
  <c r="BA19" i="16"/>
  <c r="AZ19" i="16"/>
  <c r="AX19" i="16"/>
  <c r="AW19" i="16"/>
  <c r="AV19" i="16"/>
  <c r="AU19" i="16"/>
  <c r="AT19" i="16"/>
  <c r="AS19" i="16"/>
  <c r="AR19" i="16"/>
  <c r="AQ19" i="16"/>
  <c r="AP19" i="16"/>
  <c r="AO19" i="16"/>
  <c r="AN19" i="16"/>
  <c r="AM19" i="16"/>
  <c r="AL19" i="16"/>
  <c r="AJ19" i="16"/>
  <c r="AI19" i="16"/>
  <c r="AH19" i="16"/>
  <c r="AG19" i="16"/>
  <c r="AF19" i="16"/>
  <c r="AE19" i="16"/>
  <c r="AD19" i="16"/>
  <c r="AC19" i="16"/>
  <c r="AB19" i="16"/>
  <c r="AA19" i="16"/>
  <c r="Z19" i="16"/>
  <c r="Y19" i="16"/>
  <c r="X19" i="16"/>
  <c r="V19" i="16"/>
  <c r="U19" i="16"/>
  <c r="T19" i="16"/>
  <c r="S19" i="16"/>
  <c r="R19" i="16"/>
  <c r="Q19" i="16"/>
  <c r="P19" i="16"/>
  <c r="O19" i="16"/>
  <c r="N19" i="16"/>
  <c r="M19" i="16"/>
  <c r="L19" i="16"/>
  <c r="K19" i="16"/>
  <c r="J19" i="16"/>
  <c r="BL18" i="16"/>
  <c r="BK18" i="16"/>
  <c r="BJ18" i="16"/>
  <c r="BI18" i="16"/>
  <c r="BH18" i="16"/>
  <c r="BG18" i="16"/>
  <c r="BF18" i="16"/>
  <c r="BE18" i="16"/>
  <c r="BD18" i="16"/>
  <c r="BC18" i="16"/>
  <c r="BB18" i="16"/>
  <c r="BA18" i="16"/>
  <c r="AZ18" i="16"/>
  <c r="AX18" i="16"/>
  <c r="AW18" i="16"/>
  <c r="AV18" i="16"/>
  <c r="AU18" i="16"/>
  <c r="AT18" i="16"/>
  <c r="AS18" i="16"/>
  <c r="AR18" i="16"/>
  <c r="AQ18" i="16"/>
  <c r="AP18" i="16"/>
  <c r="AO18" i="16"/>
  <c r="AN18" i="16"/>
  <c r="AM18" i="16"/>
  <c r="AL18" i="16"/>
  <c r="AJ18" i="16"/>
  <c r="AI18" i="16"/>
  <c r="AH18" i="16"/>
  <c r="AG18" i="16"/>
  <c r="AF18" i="16"/>
  <c r="AE18" i="16"/>
  <c r="AD18" i="16"/>
  <c r="AC18" i="16"/>
  <c r="AB18" i="16"/>
  <c r="AA18" i="16"/>
  <c r="Z18" i="16"/>
  <c r="Y18" i="16"/>
  <c r="X18" i="16"/>
  <c r="V18" i="16"/>
  <c r="U18" i="16"/>
  <c r="T18" i="16"/>
  <c r="S18" i="16"/>
  <c r="R18" i="16"/>
  <c r="Q18" i="16"/>
  <c r="P18" i="16"/>
  <c r="O18" i="16"/>
  <c r="N18" i="16"/>
  <c r="M18" i="16"/>
  <c r="L18" i="16"/>
  <c r="K18" i="16"/>
  <c r="J18" i="16"/>
  <c r="BL17" i="16"/>
  <c r="BK17" i="16"/>
  <c r="BJ17" i="16"/>
  <c r="BI17" i="16"/>
  <c r="BH17" i="16"/>
  <c r="BG17" i="16"/>
  <c r="BF17" i="16"/>
  <c r="BE17" i="16"/>
  <c r="BD17" i="16"/>
  <c r="BC17" i="16"/>
  <c r="BB17" i="16"/>
  <c r="BA17" i="16"/>
  <c r="AZ17" i="16"/>
  <c r="AX17" i="16"/>
  <c r="AW17" i="16"/>
  <c r="AV17" i="16"/>
  <c r="AU17" i="16"/>
  <c r="AT17" i="16"/>
  <c r="AS17" i="16"/>
  <c r="AR17" i="16"/>
  <c r="AQ17" i="16"/>
  <c r="AP17" i="16"/>
  <c r="AO17" i="16"/>
  <c r="AN17" i="16"/>
  <c r="AM17" i="16"/>
  <c r="AL17" i="16"/>
  <c r="AJ17" i="16"/>
  <c r="AI17" i="16"/>
  <c r="AH17" i="16"/>
  <c r="AG17" i="16"/>
  <c r="AF17" i="16"/>
  <c r="AE17" i="16"/>
  <c r="AD17" i="16"/>
  <c r="AC17" i="16"/>
  <c r="AB17" i="16"/>
  <c r="AA17" i="16"/>
  <c r="Z17" i="16"/>
  <c r="Y17" i="16"/>
  <c r="X17" i="16"/>
  <c r="V17" i="16"/>
  <c r="U17" i="16"/>
  <c r="T17" i="16"/>
  <c r="S17" i="16"/>
  <c r="R17" i="16"/>
  <c r="Q17" i="16"/>
  <c r="P17" i="16"/>
  <c r="O17" i="16"/>
  <c r="N17" i="16"/>
  <c r="M17" i="16"/>
  <c r="L17" i="16"/>
  <c r="K17" i="16"/>
  <c r="J17" i="16"/>
  <c r="BL16" i="16"/>
  <c r="BK16" i="16"/>
  <c r="BJ16" i="16"/>
  <c r="BI16" i="16"/>
  <c r="BH16" i="16"/>
  <c r="BG16" i="16"/>
  <c r="BF16" i="16"/>
  <c r="BE16" i="16"/>
  <c r="BD16" i="16"/>
  <c r="BC16" i="16"/>
  <c r="BB16" i="16"/>
  <c r="BA16" i="16"/>
  <c r="AZ16" i="16"/>
  <c r="AX16" i="16"/>
  <c r="AW16" i="16"/>
  <c r="AV16" i="16"/>
  <c r="AU16" i="16"/>
  <c r="AT16" i="16"/>
  <c r="AS16" i="16"/>
  <c r="AR16" i="16"/>
  <c r="AQ16" i="16"/>
  <c r="AP16" i="16"/>
  <c r="AO16" i="16"/>
  <c r="AN16" i="16"/>
  <c r="AM16" i="16"/>
  <c r="AL16" i="16"/>
  <c r="AJ16" i="16"/>
  <c r="AI16" i="16"/>
  <c r="AH16" i="16"/>
  <c r="AG16" i="16"/>
  <c r="AF16" i="16"/>
  <c r="AE16" i="16"/>
  <c r="AD16" i="16"/>
  <c r="AC16" i="16"/>
  <c r="AB16" i="16"/>
  <c r="AA16" i="16"/>
  <c r="Z16" i="16"/>
  <c r="Y16" i="16"/>
  <c r="X16" i="16"/>
  <c r="V16" i="16"/>
  <c r="U16" i="16"/>
  <c r="T16" i="16"/>
  <c r="S16" i="16"/>
  <c r="R16" i="16"/>
  <c r="Q16" i="16"/>
  <c r="P16" i="16"/>
  <c r="O16" i="16"/>
  <c r="N16" i="16"/>
  <c r="M16" i="16"/>
  <c r="L16" i="16"/>
  <c r="K16" i="16"/>
  <c r="J16" i="16"/>
  <c r="BL15" i="16"/>
  <c r="BK15" i="16"/>
  <c r="BJ15" i="16"/>
  <c r="BI15" i="16"/>
  <c r="BH15" i="16"/>
  <c r="BG15" i="16"/>
  <c r="BF15" i="16"/>
  <c r="BE15" i="16"/>
  <c r="BD15" i="16"/>
  <c r="BC15" i="16"/>
  <c r="BB15" i="16"/>
  <c r="BA15" i="16"/>
  <c r="AZ15" i="16"/>
  <c r="AX15" i="16"/>
  <c r="AW15" i="16"/>
  <c r="AV15" i="16"/>
  <c r="AU15" i="16"/>
  <c r="AT15" i="16"/>
  <c r="AS15" i="16"/>
  <c r="AR15" i="16"/>
  <c r="AQ15" i="16"/>
  <c r="AP15" i="16"/>
  <c r="AO15" i="16"/>
  <c r="AN15" i="16"/>
  <c r="AM15" i="16"/>
  <c r="AL15" i="16"/>
  <c r="AJ15" i="16"/>
  <c r="AI15" i="16"/>
  <c r="AH15" i="16"/>
  <c r="AG15" i="16"/>
  <c r="AF15" i="16"/>
  <c r="AE15" i="16"/>
  <c r="AD15" i="16"/>
  <c r="AC15" i="16"/>
  <c r="AB15" i="16"/>
  <c r="AA15" i="16"/>
  <c r="Z15" i="16"/>
  <c r="Y15" i="16"/>
  <c r="X15" i="16"/>
  <c r="V15" i="16"/>
  <c r="U15" i="16"/>
  <c r="T15" i="16"/>
  <c r="S15" i="16"/>
  <c r="R15" i="16"/>
  <c r="Q15" i="16"/>
  <c r="P15" i="16"/>
  <c r="O15" i="16"/>
  <c r="N15" i="16"/>
  <c r="M15" i="16"/>
  <c r="L15" i="16"/>
  <c r="K15" i="16"/>
  <c r="J15" i="16"/>
  <c r="BL14" i="16"/>
  <c r="BK14" i="16"/>
  <c r="BJ14" i="16"/>
  <c r="BI14" i="16"/>
  <c r="BH14" i="16"/>
  <c r="BG14" i="16"/>
  <c r="BF14" i="16"/>
  <c r="BE14" i="16"/>
  <c r="BD14" i="16"/>
  <c r="BC14" i="16"/>
  <c r="BB14" i="16"/>
  <c r="BA14" i="16"/>
  <c r="AZ14" i="16"/>
  <c r="AX14" i="16"/>
  <c r="AW14" i="16"/>
  <c r="AV14" i="16"/>
  <c r="AU14" i="16"/>
  <c r="AT14" i="16"/>
  <c r="AS14" i="16"/>
  <c r="AR14" i="16"/>
  <c r="AQ14" i="16"/>
  <c r="AP14" i="16"/>
  <c r="AO14" i="16"/>
  <c r="AN14" i="16"/>
  <c r="AM14" i="16"/>
  <c r="AL14" i="16"/>
  <c r="AJ14" i="16"/>
  <c r="AI14" i="16"/>
  <c r="AH14" i="16"/>
  <c r="AG14" i="16"/>
  <c r="AF14" i="16"/>
  <c r="AE14" i="16"/>
  <c r="AD14" i="16"/>
  <c r="AC14" i="16"/>
  <c r="AB14" i="16"/>
  <c r="AA14" i="16"/>
  <c r="Z14" i="16"/>
  <c r="Y14" i="16"/>
  <c r="X14" i="16"/>
  <c r="V14" i="16"/>
  <c r="U14" i="16"/>
  <c r="T14" i="16"/>
  <c r="S14" i="16"/>
  <c r="R14" i="16"/>
  <c r="Q14" i="16"/>
  <c r="P14" i="16"/>
  <c r="O14" i="16"/>
  <c r="N14" i="16"/>
  <c r="M14" i="16"/>
  <c r="L14" i="16"/>
  <c r="K14" i="16"/>
  <c r="J14" i="16"/>
  <c r="BL13" i="16"/>
  <c r="BK13" i="16"/>
  <c r="BJ13" i="16"/>
  <c r="BI13" i="16"/>
  <c r="BH13" i="16"/>
  <c r="BG13" i="16"/>
  <c r="BF13" i="16"/>
  <c r="BE13" i="16"/>
  <c r="BD13" i="16"/>
  <c r="BC13" i="16"/>
  <c r="BB13" i="16"/>
  <c r="BA13" i="16"/>
  <c r="AZ13" i="16"/>
  <c r="AX13" i="16"/>
  <c r="AW13" i="16"/>
  <c r="AV13" i="16"/>
  <c r="AU13" i="16"/>
  <c r="AT13" i="16"/>
  <c r="AS13" i="16"/>
  <c r="AR13" i="16"/>
  <c r="AQ13" i="16"/>
  <c r="AP13" i="16"/>
  <c r="AO13" i="16"/>
  <c r="AN13" i="16"/>
  <c r="AM13" i="16"/>
  <c r="AL13" i="16"/>
  <c r="AJ13" i="16"/>
  <c r="AI13" i="16"/>
  <c r="AH13" i="16"/>
  <c r="AG13" i="16"/>
  <c r="AF13" i="16"/>
  <c r="AE13" i="16"/>
  <c r="AD13" i="16"/>
  <c r="AC13" i="16"/>
  <c r="AB13" i="16"/>
  <c r="AA13" i="16"/>
  <c r="Z13" i="16"/>
  <c r="Y13" i="16"/>
  <c r="X13" i="16"/>
  <c r="V13" i="16"/>
  <c r="U13" i="16"/>
  <c r="T13" i="16"/>
  <c r="S13" i="16"/>
  <c r="R13" i="16"/>
  <c r="Q13" i="16"/>
  <c r="P13" i="16"/>
  <c r="O13" i="16"/>
  <c r="N13" i="16"/>
  <c r="M13" i="16"/>
  <c r="L13" i="16"/>
  <c r="K13" i="16"/>
  <c r="J13" i="16"/>
  <c r="BL12" i="16"/>
  <c r="BK12" i="16"/>
  <c r="BJ12" i="16"/>
  <c r="BI12" i="16"/>
  <c r="BH12" i="16"/>
  <c r="BG12" i="16"/>
  <c r="BF12" i="16"/>
  <c r="BE12" i="16"/>
  <c r="BD12" i="16"/>
  <c r="BC12" i="16"/>
  <c r="BB12" i="16"/>
  <c r="BA12" i="16"/>
  <c r="AZ12" i="16"/>
  <c r="AX12" i="16"/>
  <c r="AW12" i="16"/>
  <c r="AV12" i="16"/>
  <c r="AU12" i="16"/>
  <c r="AT12" i="16"/>
  <c r="AS12" i="16"/>
  <c r="AR12" i="16"/>
  <c r="AQ12" i="16"/>
  <c r="AP12" i="16"/>
  <c r="AO12" i="16"/>
  <c r="AN12" i="16"/>
  <c r="AM12" i="16"/>
  <c r="AL12" i="16"/>
  <c r="AJ12" i="16"/>
  <c r="AI12" i="16"/>
  <c r="AH12" i="16"/>
  <c r="AG12" i="16"/>
  <c r="AF12" i="16"/>
  <c r="AE12" i="16"/>
  <c r="AD12" i="16"/>
  <c r="AC12" i="16"/>
  <c r="AB12" i="16"/>
  <c r="AA12" i="16"/>
  <c r="Z12" i="16"/>
  <c r="Y12" i="16"/>
  <c r="X12" i="16"/>
  <c r="V12" i="16"/>
  <c r="U12" i="16"/>
  <c r="T12" i="16"/>
  <c r="S12" i="16"/>
  <c r="R12" i="16"/>
  <c r="Q12" i="16"/>
  <c r="P12" i="16"/>
  <c r="O12" i="16"/>
  <c r="N12" i="16"/>
  <c r="M12" i="16"/>
  <c r="L12" i="16"/>
  <c r="K12" i="16"/>
  <c r="J12" i="16"/>
  <c r="BL11" i="16"/>
  <c r="BK11" i="16"/>
  <c r="BJ11" i="16"/>
  <c r="BI11" i="16"/>
  <c r="BH11" i="16"/>
  <c r="BG11" i="16"/>
  <c r="BF11" i="16"/>
  <c r="BE11" i="16"/>
  <c r="BD11" i="16"/>
  <c r="BC11" i="16"/>
  <c r="BB11" i="16"/>
  <c r="BA11" i="16"/>
  <c r="AZ11" i="16"/>
  <c r="AX11" i="16"/>
  <c r="AW11" i="16"/>
  <c r="AV11" i="16"/>
  <c r="AU11" i="16"/>
  <c r="AT11" i="16"/>
  <c r="AS11" i="16"/>
  <c r="AR11" i="16"/>
  <c r="AQ11" i="16"/>
  <c r="AP11" i="16"/>
  <c r="AO11" i="16"/>
  <c r="AN11" i="16"/>
  <c r="AM11" i="16"/>
  <c r="AL11" i="16"/>
  <c r="AJ11" i="16"/>
  <c r="AI11" i="16"/>
  <c r="AH11" i="16"/>
  <c r="AG11" i="16"/>
  <c r="AF11" i="16"/>
  <c r="AE11" i="16"/>
  <c r="AD11" i="16"/>
  <c r="AC11" i="16"/>
  <c r="AB11" i="16"/>
  <c r="AA11" i="16"/>
  <c r="Z11" i="16"/>
  <c r="Y11" i="16"/>
  <c r="X11" i="16"/>
  <c r="V11" i="16"/>
  <c r="U11" i="16"/>
  <c r="T11" i="16"/>
  <c r="S11" i="16"/>
  <c r="R11" i="16"/>
  <c r="Q11" i="16"/>
  <c r="P11" i="16"/>
  <c r="O11" i="16"/>
  <c r="N11" i="16"/>
  <c r="M11" i="16"/>
  <c r="L11" i="16"/>
  <c r="K11" i="16"/>
  <c r="J11" i="16"/>
  <c r="BL10" i="16"/>
  <c r="BL360" i="16" s="1"/>
  <c r="BK10" i="16"/>
  <c r="BK360" i="16" s="1"/>
  <c r="BJ10" i="16"/>
  <c r="BJ360" i="16" s="1"/>
  <c r="BI10" i="16"/>
  <c r="BI360" i="16" s="1"/>
  <c r="BH10" i="16"/>
  <c r="BH360" i="16" s="1"/>
  <c r="BG10" i="16"/>
  <c r="BG360" i="16" s="1"/>
  <c r="BF10" i="16"/>
  <c r="BF360" i="16" s="1"/>
  <c r="BE10" i="16"/>
  <c r="BE360" i="16" s="1"/>
  <c r="BD10" i="16"/>
  <c r="BD360" i="16" s="1"/>
  <c r="BC10" i="16"/>
  <c r="BC360" i="16" s="1"/>
  <c r="BB10" i="16"/>
  <c r="BB360" i="16" s="1"/>
  <c r="BA10" i="16"/>
  <c r="BA360" i="16" s="1"/>
  <c r="AZ10" i="16"/>
  <c r="AZ360" i="16" s="1"/>
  <c r="AX10" i="16"/>
  <c r="AX360" i="16" s="1"/>
  <c r="AW10" i="16"/>
  <c r="AW360" i="16" s="1"/>
  <c r="AV10" i="16"/>
  <c r="AV360" i="16" s="1"/>
  <c r="AU10" i="16"/>
  <c r="AU360" i="16" s="1"/>
  <c r="AT10" i="16"/>
  <c r="AT360" i="16" s="1"/>
  <c r="AS10" i="16"/>
  <c r="AS360" i="16" s="1"/>
  <c r="AR10" i="16"/>
  <c r="AR360" i="16" s="1"/>
  <c r="AQ10" i="16"/>
  <c r="AQ360" i="16" s="1"/>
  <c r="AP10" i="16"/>
  <c r="AP360" i="16" s="1"/>
  <c r="AO10" i="16"/>
  <c r="AO360" i="16" s="1"/>
  <c r="AN10" i="16"/>
  <c r="AN360" i="16" s="1"/>
  <c r="AM10" i="16"/>
  <c r="AM360" i="16" s="1"/>
  <c r="AL10" i="16"/>
  <c r="AJ10" i="16"/>
  <c r="AJ360" i="16" s="1"/>
  <c r="AI10" i="16"/>
  <c r="AI360" i="16" s="1"/>
  <c r="AH10" i="16"/>
  <c r="AH360" i="16" s="1"/>
  <c r="AG10" i="16"/>
  <c r="AG360" i="16" s="1"/>
  <c r="AF10" i="16"/>
  <c r="AF360" i="16" s="1"/>
  <c r="AE10" i="16"/>
  <c r="AE360" i="16" s="1"/>
  <c r="AD10" i="16"/>
  <c r="AD360" i="16" s="1"/>
  <c r="AC10" i="16"/>
  <c r="AC360" i="16" s="1"/>
  <c r="AB10" i="16"/>
  <c r="AB360" i="16" s="1"/>
  <c r="AA10" i="16"/>
  <c r="AA360" i="16" s="1"/>
  <c r="Z10" i="16"/>
  <c r="Z360" i="16" s="1"/>
  <c r="Y10" i="16"/>
  <c r="Y360" i="16" s="1"/>
  <c r="X10" i="16"/>
  <c r="X360" i="16" s="1"/>
  <c r="V10" i="16"/>
  <c r="V360" i="16" s="1"/>
  <c r="U10" i="16"/>
  <c r="U360" i="16" s="1"/>
  <c r="T10" i="16"/>
  <c r="T360" i="16" s="1"/>
  <c r="S10" i="16"/>
  <c r="S360" i="16" s="1"/>
  <c r="R10" i="16"/>
  <c r="R360" i="16" s="1"/>
  <c r="Q10" i="16"/>
  <c r="Q360" i="16" s="1"/>
  <c r="P10" i="16"/>
  <c r="P360" i="16" s="1"/>
  <c r="O10" i="16"/>
  <c r="O360" i="16" s="1"/>
  <c r="N10" i="16"/>
  <c r="N360" i="16" s="1"/>
  <c r="M10" i="16"/>
  <c r="M360" i="16" s="1"/>
  <c r="L10" i="16"/>
  <c r="L360" i="16" s="1"/>
  <c r="K10" i="16"/>
  <c r="K360" i="16" s="1"/>
  <c r="J10" i="16"/>
  <c r="J360" i="16" s="1"/>
  <c r="AL360" i="16" l="1"/>
  <c r="H34" i="13"/>
  <c r="BM11" i="16"/>
  <c r="BM10" i="16"/>
  <c r="BM13" i="16"/>
  <c r="BM15" i="16"/>
  <c r="BN15" i="16" s="1"/>
  <c r="BM17" i="16"/>
  <c r="BN17" i="16" s="1"/>
  <c r="BM19" i="16"/>
  <c r="BN19" i="16" s="1"/>
  <c r="BM21" i="16"/>
  <c r="BN21" i="16" s="1"/>
  <c r="BM23" i="16"/>
  <c r="BN23" i="16" s="1"/>
  <c r="BM25" i="16"/>
  <c r="BN25" i="16" s="1"/>
  <c r="BM27" i="16"/>
  <c r="BN27" i="16" s="1"/>
  <c r="BM29" i="16"/>
  <c r="BN29" i="16" s="1"/>
  <c r="BM32" i="16"/>
  <c r="BN32" i="16" s="1"/>
  <c r="BM34" i="16"/>
  <c r="BN34" i="16" s="1"/>
  <c r="BM36" i="16"/>
  <c r="BN36" i="16" s="1"/>
  <c r="BM38" i="16"/>
  <c r="BN38" i="16" s="1"/>
  <c r="BM40" i="16"/>
  <c r="BN40" i="16" s="1"/>
  <c r="BM42" i="16"/>
  <c r="BN42" i="16" s="1"/>
  <c r="BM44" i="16"/>
  <c r="BN44" i="16" s="1"/>
  <c r="BM46" i="16"/>
  <c r="BN46" i="16" s="1"/>
  <c r="BM48" i="16"/>
  <c r="BN48" i="16" s="1"/>
  <c r="BN11" i="16"/>
  <c r="BM12" i="16"/>
  <c r="BN12" i="16" s="1"/>
  <c r="BN13" i="16"/>
  <c r="BM14" i="16"/>
  <c r="BN14" i="16" s="1"/>
  <c r="BM16" i="16"/>
  <c r="BN16" i="16" s="1"/>
  <c r="BM18" i="16"/>
  <c r="BN18" i="16" s="1"/>
  <c r="BM20" i="16"/>
  <c r="BN20" i="16" s="1"/>
  <c r="BM22" i="16"/>
  <c r="BN22" i="16" s="1"/>
  <c r="BM24" i="16"/>
  <c r="BN24" i="16" s="1"/>
  <c r="BM26" i="16"/>
  <c r="BN26" i="16" s="1"/>
  <c r="BM28" i="16"/>
  <c r="BN28" i="16" s="1"/>
  <c r="BM31" i="16"/>
  <c r="BN31" i="16" s="1"/>
  <c r="BM33" i="16"/>
  <c r="BN33" i="16" s="1"/>
  <c r="BM35" i="16"/>
  <c r="BN35" i="16" s="1"/>
  <c r="BM37" i="16"/>
  <c r="BN37" i="16" s="1"/>
  <c r="BM39" i="16"/>
  <c r="BN39" i="16" s="1"/>
  <c r="BM41" i="16"/>
  <c r="BN41" i="16" s="1"/>
  <c r="BM43" i="16"/>
  <c r="BN43" i="16" s="1"/>
  <c r="BM45" i="16"/>
  <c r="BN45" i="16" s="1"/>
  <c r="BM47" i="16"/>
  <c r="BN47" i="16" s="1"/>
  <c r="B3" i="13"/>
  <c r="BN10" i="16" l="1"/>
  <c r="G25" i="9" l="1"/>
  <c r="E25" i="9" l="1"/>
  <c r="D25" i="9"/>
  <c r="C25" i="9"/>
  <c r="F23" i="9" l="1"/>
  <c r="G20" i="9"/>
  <c r="E20" i="9"/>
  <c r="D20" i="9"/>
  <c r="C20" i="9"/>
  <c r="F25" i="9" l="1"/>
  <c r="B4" i="9"/>
  <c r="A4" i="11"/>
  <c r="A2" i="10"/>
  <c r="A25" i="10"/>
  <c r="B37" i="13" s="1"/>
  <c r="F20" i="9" l="1"/>
  <c r="H18" i="9"/>
  <c r="A37" i="10"/>
  <c r="J43" i="7"/>
  <c r="L31" i="7"/>
  <c r="K31" i="7"/>
  <c r="J31" i="7"/>
  <c r="I31" i="7"/>
  <c r="G31" i="7" l="1"/>
  <c r="E31" i="7"/>
  <c r="D31" i="7"/>
  <c r="M29" i="7"/>
  <c r="H29" i="7"/>
  <c r="H27" i="7"/>
  <c r="M25" i="7"/>
  <c r="H25" i="7"/>
  <c r="M23" i="7"/>
  <c r="H23" i="7"/>
  <c r="N27" i="7" l="1"/>
  <c r="N29" i="7"/>
  <c r="N25" i="7"/>
  <c r="N23" i="7"/>
  <c r="M21" i="7"/>
  <c r="H21" i="7"/>
  <c r="M19" i="7"/>
  <c r="H19" i="7"/>
  <c r="N21" i="7" l="1"/>
  <c r="N19" i="7"/>
  <c r="M17" i="7"/>
  <c r="H17" i="7"/>
  <c r="N17" i="7" l="1"/>
  <c r="H15" i="7"/>
  <c r="N15" i="7" s="1"/>
  <c r="M13" i="7"/>
  <c r="M31" i="7" s="1"/>
  <c r="H13" i="7"/>
  <c r="A3" i="7"/>
  <c r="B3" i="6" s="1"/>
  <c r="A2" i="7"/>
  <c r="H31" i="7" l="1"/>
  <c r="N13" i="7"/>
  <c r="F75" i="2" l="1"/>
  <c r="F66" i="2"/>
  <c r="F77" i="2" l="1"/>
  <c r="F80" i="2" s="1"/>
  <c r="L27" i="5" l="1"/>
  <c r="I27" i="5"/>
  <c r="H27" i="5"/>
  <c r="E27" i="5" l="1"/>
  <c r="D27" i="5"/>
  <c r="M23" i="5" l="1"/>
  <c r="M21" i="5"/>
  <c r="M25" i="5" l="1"/>
  <c r="M17" i="5"/>
  <c r="K27" i="5"/>
  <c r="B4" i="5"/>
  <c r="A2" i="2" s="1"/>
  <c r="B3" i="5"/>
  <c r="M15" i="5" l="1"/>
  <c r="F30" i="15"/>
  <c r="F27" i="15"/>
  <c r="J27" i="5" l="1"/>
  <c r="M27" i="5" s="1"/>
  <c r="D27" i="15"/>
  <c r="F22" i="15"/>
  <c r="F15" i="15" l="1"/>
  <c r="F24" i="15" s="1"/>
  <c r="F32" i="15" s="1"/>
  <c r="F36" i="15" s="1"/>
  <c r="F52" i="15" l="1"/>
  <c r="G80" i="4" l="1"/>
  <c r="E80" i="4"/>
  <c r="G64" i="4"/>
  <c r="G60" i="4"/>
  <c r="E60" i="4"/>
  <c r="G39" i="4"/>
  <c r="G29" i="4"/>
  <c r="E29" i="4"/>
  <c r="G26" i="4"/>
  <c r="G20" i="4"/>
  <c r="G13" i="4"/>
  <c r="E13" i="4"/>
  <c r="A2" i="4"/>
  <c r="A3" i="10" s="1"/>
  <c r="A5" i="11" s="1"/>
  <c r="B5" i="9" s="1"/>
  <c r="B4" i="13" s="1"/>
  <c r="A1" i="4"/>
  <c r="G54" i="4" l="1"/>
  <c r="E64" i="4"/>
  <c r="E66" i="4"/>
  <c r="H23" i="9"/>
  <c r="E54" i="4"/>
  <c r="E68" i="4" s="1"/>
  <c r="E82" i="4" s="1"/>
  <c r="G66" i="4"/>
  <c r="G68" i="4" l="1"/>
  <c r="G82" i="4" s="1"/>
  <c r="F85" i="1"/>
  <c r="F93" i="1" l="1"/>
  <c r="F54" i="1"/>
  <c r="F49" i="1"/>
  <c r="F32" i="1" l="1"/>
  <c r="D62" i="1"/>
  <c r="D95" i="1" s="1"/>
  <c r="E92" i="4" s="1"/>
  <c r="F25" i="1"/>
  <c r="F14" i="1"/>
  <c r="B35" i="13"/>
  <c r="D66" i="2"/>
  <c r="H19" i="3"/>
  <c r="F62" i="1" l="1"/>
  <c r="F95" i="1" s="1"/>
  <c r="G92" i="4" s="1"/>
  <c r="H18" i="13"/>
  <c r="H32" i="13"/>
  <c r="H24" i="13"/>
  <c r="H31" i="13"/>
  <c r="H33" i="13"/>
  <c r="H20" i="13"/>
  <c r="F35" i="13"/>
  <c r="D19" i="15" s="1"/>
  <c r="H19" i="13"/>
  <c r="H30" i="13"/>
  <c r="H25" i="13"/>
  <c r="H22" i="13"/>
  <c r="G35" i="13"/>
  <c r="D29" i="15" s="1"/>
  <c r="D30" i="15" s="1"/>
  <c r="D35" i="13"/>
  <c r="D20" i="15" s="1"/>
  <c r="N31" i="7"/>
  <c r="H17" i="3" l="1"/>
  <c r="G69" i="17"/>
  <c r="D15" i="15" s="1"/>
  <c r="B4" i="14"/>
  <c r="B5" i="3" s="1"/>
  <c r="I85" i="4" l="1"/>
  <c r="F116" i="1"/>
  <c r="D116" i="1"/>
  <c r="G73" i="17"/>
  <c r="E16" i="14"/>
  <c r="BM78" i="16" l="1"/>
  <c r="BN78" i="16" s="1"/>
  <c r="BM140" i="16"/>
  <c r="BM143" i="16"/>
  <c r="BM152" i="16"/>
  <c r="BM154" i="16"/>
  <c r="BM155" i="16"/>
  <c r="BM158" i="16"/>
  <c r="BM159" i="16"/>
  <c r="BN159" i="16" s="1"/>
  <c r="BM161" i="16"/>
  <c r="BN161" i="16" s="1"/>
  <c r="BM162" i="16"/>
  <c r="BM174" i="16"/>
  <c r="BN174" i="16" s="1"/>
  <c r="BM176" i="16"/>
  <c r="BM182" i="16"/>
  <c r="BM184" i="16"/>
  <c r="BM186" i="16"/>
  <c r="BM188" i="16"/>
  <c r="BM190" i="16"/>
  <c r="BM191" i="16"/>
  <c r="BM200" i="16"/>
  <c r="BM202" i="16"/>
  <c r="BM203" i="16"/>
  <c r="BM204" i="16"/>
  <c r="BM205" i="16"/>
  <c r="BM206" i="16"/>
  <c r="BM207" i="16"/>
  <c r="BM208" i="16"/>
  <c r="BM209" i="16"/>
  <c r="BM210" i="16"/>
  <c r="BM211" i="16"/>
  <c r="BM212" i="16"/>
  <c r="BM219" i="16"/>
  <c r="BM220" i="16"/>
  <c r="BN220" i="16" s="1"/>
  <c r="BM225" i="16"/>
  <c r="BN225" i="16" s="1"/>
  <c r="BM296" i="16"/>
  <c r="BN296" i="16" s="1"/>
  <c r="BM298" i="16"/>
  <c r="BM299" i="16"/>
  <c r="BN299" i="16" s="1"/>
  <c r="BM300" i="16"/>
  <c r="BN300" i="16" s="1"/>
  <c r="BM307" i="16"/>
  <c r="BN307" i="16" s="1"/>
  <c r="BM309" i="16"/>
  <c r="BM347" i="16"/>
  <c r="BN347" i="16" s="1"/>
  <c r="BM349" i="16"/>
  <c r="BN349" i="16" s="1"/>
  <c r="BN140" i="16"/>
  <c r="BN143" i="16"/>
  <c r="BN152" i="16"/>
  <c r="BN154" i="16"/>
  <c r="BN155" i="16"/>
  <c r="BN158" i="16"/>
  <c r="BN162" i="16"/>
  <c r="BN176" i="16"/>
  <c r="BN182" i="16"/>
  <c r="BN184" i="16"/>
  <c r="BN186" i="16"/>
  <c r="BN188" i="16"/>
  <c r="BN190" i="16"/>
  <c r="BN191" i="16"/>
  <c r="BN200" i="16"/>
  <c r="BN202" i="16"/>
  <c r="BN203" i="16"/>
  <c r="BN204" i="16"/>
  <c r="BN205" i="16"/>
  <c r="BN206" i="16"/>
  <c r="BN207" i="16"/>
  <c r="BN208" i="16"/>
  <c r="BN209" i="16"/>
  <c r="BN210" i="16"/>
  <c r="BN211" i="16"/>
  <c r="BN212" i="16"/>
  <c r="BN219" i="16"/>
  <c r="BN298" i="16"/>
  <c r="BN309" i="16"/>
  <c r="BM359" i="16" l="1"/>
  <c r="BM360" i="16" s="1"/>
  <c r="BN360" i="16" s="1"/>
  <c r="BN359" i="16"/>
  <c r="BN362" i="16" l="1"/>
  <c r="BM362" i="16"/>
  <c r="H28" i="13" l="1"/>
  <c r="E35" i="13"/>
  <c r="D21" i="15" s="1"/>
  <c r="D22" i="15" s="1"/>
  <c r="D24" i="15" s="1"/>
  <c r="D32" i="15" s="1"/>
  <c r="H35" i="13" l="1"/>
  <c r="H362" i="16" s="1"/>
  <c r="H21" i="3"/>
  <c r="D36" i="15"/>
  <c r="D52" i="15" l="1"/>
  <c r="D54" i="2" l="1"/>
  <c r="D77" i="2" s="1"/>
  <c r="D80" i="2" s="1"/>
</calcChain>
</file>

<file path=xl/sharedStrings.xml><?xml version="1.0" encoding="utf-8"?>
<sst xmlns="http://schemas.openxmlformats.org/spreadsheetml/2006/main" count="1911" uniqueCount="817">
  <si>
    <t>ACTIVO</t>
  </si>
  <si>
    <t>ACTIVO CORRIENTE</t>
  </si>
  <si>
    <t>Disponibilidades ( Nota 5)</t>
  </si>
  <si>
    <t>Caja</t>
  </si>
  <si>
    <t xml:space="preserve">Bancos </t>
  </si>
  <si>
    <t>Créditos</t>
  </si>
  <si>
    <t>Previsión para Cuentas Incobrables ( Nota 3 )</t>
  </si>
  <si>
    <t>ACTIVO NO CORRIENTE</t>
  </si>
  <si>
    <t>Bienes de Uso ( Nota 2.c)</t>
  </si>
  <si>
    <t>Rodados</t>
  </si>
  <si>
    <t>Depreciaciones Acumuladas</t>
  </si>
  <si>
    <t>TOTAL ACTIVO</t>
  </si>
  <si>
    <t>PASIVO</t>
  </si>
  <si>
    <t>PASIVO CORRIENTE</t>
  </si>
  <si>
    <t>Deudas Comerciales</t>
  </si>
  <si>
    <t>TOTAL PASIVO</t>
  </si>
  <si>
    <t>PATRIMONIO NETO</t>
  </si>
  <si>
    <t>Reserva de Revalúo Ley 125/91</t>
  </si>
  <si>
    <t>Resultado del Ejercicio</t>
  </si>
  <si>
    <t>TOTAL PATRIMONIO NETO</t>
  </si>
  <si>
    <t>TOTAL PASIVO Y PATRIMONIO NETO</t>
  </si>
  <si>
    <t>Capital</t>
  </si>
  <si>
    <t>Revalúo</t>
  </si>
  <si>
    <t>Acumulados</t>
  </si>
  <si>
    <t>Ejercicio</t>
  </si>
  <si>
    <t>Transferencias</t>
  </si>
  <si>
    <t>Cuentas</t>
  </si>
  <si>
    <t>Neto</t>
  </si>
  <si>
    <t>BIENES DE USO</t>
  </si>
  <si>
    <t>Al inicio del  Periodo</t>
  </si>
  <si>
    <t>Altas y Transf. Del Periodo</t>
  </si>
  <si>
    <t>Bajas del Periodo</t>
  </si>
  <si>
    <t>Revalúo del Periodo</t>
  </si>
  <si>
    <t>Al Cierre del Periodo</t>
  </si>
  <si>
    <t>Altas del Periodo</t>
  </si>
  <si>
    <t>Neto Resultante</t>
  </si>
  <si>
    <t>ANEXO B</t>
  </si>
  <si>
    <t>(Expresado en guaraníes)</t>
  </si>
  <si>
    <t>ACTIVOS INTANGIBLES</t>
  </si>
  <si>
    <t>VALORES DE ORIGEN</t>
  </si>
  <si>
    <t>AMORTIZACIONES</t>
  </si>
  <si>
    <t>Al Inicio</t>
  </si>
  <si>
    <t>Al Cierrre</t>
  </si>
  <si>
    <t xml:space="preserve">Acumulados </t>
  </si>
  <si>
    <t xml:space="preserve">del </t>
  </si>
  <si>
    <t xml:space="preserve">al Cierre </t>
  </si>
  <si>
    <t>Periodo</t>
  </si>
  <si>
    <t>Aumentos</t>
  </si>
  <si>
    <t>Disminución</t>
  </si>
  <si>
    <t>del Periodo</t>
  </si>
  <si>
    <t>Bajas</t>
  </si>
  <si>
    <t>ANEXO C</t>
  </si>
  <si>
    <t>INVERSIONES, ACCIONES, DEBENTURES Y OTROS TITULOS EMITIDOS EN SERIE</t>
  </si>
  <si>
    <t>PARTICIPACION EN OTRAS SOCIEDADES</t>
  </si>
  <si>
    <t>Denominación y Características</t>
  </si>
  <si>
    <t>Valor</t>
  </si>
  <si>
    <t xml:space="preserve">Valor </t>
  </si>
  <si>
    <t>Información sobre el Emisor</t>
  </si>
  <si>
    <t xml:space="preserve">de los Valores </t>
  </si>
  <si>
    <t xml:space="preserve">Nominal </t>
  </si>
  <si>
    <t>Patrimonial</t>
  </si>
  <si>
    <t>de</t>
  </si>
  <si>
    <t xml:space="preserve">de </t>
  </si>
  <si>
    <t>% de</t>
  </si>
  <si>
    <t>Actividad</t>
  </si>
  <si>
    <t>Según Ultimo Balance</t>
  </si>
  <si>
    <t>Emisor</t>
  </si>
  <si>
    <t>Clase</t>
  </si>
  <si>
    <t>Unitario</t>
  </si>
  <si>
    <t>Cantidad</t>
  </si>
  <si>
    <t>Total</t>
  </si>
  <si>
    <t>Proporcional</t>
  </si>
  <si>
    <t>Libros</t>
  </si>
  <si>
    <t>Cotización</t>
  </si>
  <si>
    <t>Participación</t>
  </si>
  <si>
    <t>Principal</t>
  </si>
  <si>
    <t>Resultado</t>
  </si>
  <si>
    <t>Patrimonio Neto</t>
  </si>
  <si>
    <t xml:space="preserve">Inversiones </t>
  </si>
  <si>
    <t>Temporarias</t>
  </si>
  <si>
    <t>Permanentes</t>
  </si>
  <si>
    <t>ANEXO D</t>
  </si>
  <si>
    <t>OTRAS INVERSIONES</t>
  </si>
  <si>
    <t xml:space="preserve"> de</t>
  </si>
  <si>
    <t>Registrado</t>
  </si>
  <si>
    <t>Costo</t>
  </si>
  <si>
    <t>Amortización</t>
  </si>
  <si>
    <t>Corrientes</t>
  </si>
  <si>
    <t>Sub Total</t>
  </si>
  <si>
    <t>No Corrientes</t>
  </si>
  <si>
    <t>Totales Ejercicio</t>
  </si>
  <si>
    <t>RUBRO</t>
  </si>
  <si>
    <t>Detalle</t>
  </si>
  <si>
    <t xml:space="preserve">Mercaderías </t>
  </si>
  <si>
    <t>Materias Primas y Materiales</t>
  </si>
  <si>
    <t>Otros</t>
  </si>
  <si>
    <t>a) Compras</t>
  </si>
  <si>
    <t>Diferencia de Inventario</t>
  </si>
  <si>
    <t>II</t>
  </si>
  <si>
    <t>ANEXO G</t>
  </si>
  <si>
    <t>Moneda Extranjera</t>
  </si>
  <si>
    <t>Moneda Local</t>
  </si>
  <si>
    <t>Monto</t>
  </si>
  <si>
    <t>Sub- Totales</t>
  </si>
  <si>
    <t>Sub Totales</t>
  </si>
  <si>
    <t>Sueldos y Jornales</t>
  </si>
  <si>
    <t>Contribuciones Sociales</t>
  </si>
  <si>
    <t>Servicios Básicos</t>
  </si>
  <si>
    <t>Diferencia de Cambio</t>
  </si>
  <si>
    <t>Amortizaciones Bienes de Uso</t>
  </si>
  <si>
    <t>Gastos Rodados</t>
  </si>
  <si>
    <t>Créditos Incobrables</t>
  </si>
  <si>
    <t>Otros Gastos</t>
  </si>
  <si>
    <t>DATOS ESTADISTICOS</t>
  </si>
  <si>
    <t>Volumen de Ventas (En miles de Guaraníes)</t>
  </si>
  <si>
    <t>Cantidad de Empleados y Obreros</t>
  </si>
  <si>
    <t>Consumo de Energia (En Miles de Guaraníes)</t>
  </si>
  <si>
    <t>Cantidad de Sucursales</t>
  </si>
  <si>
    <t>INDICES ECONOMICO - FINANCIEROS</t>
  </si>
  <si>
    <t xml:space="preserve"> Activo Corriente</t>
  </si>
  <si>
    <t xml:space="preserve">Conciliación del Resultado Neto con el Efectivo y equivalente </t>
  </si>
  <si>
    <t>de efectivo proveniente de las actividades de operación.</t>
  </si>
  <si>
    <t>Utilidad del Ejercicio</t>
  </si>
  <si>
    <t>Ajustes a la utilidad del ejercicio</t>
  </si>
  <si>
    <t>Cargos y abonos por cambios en el activo y pasivo</t>
  </si>
  <si>
    <t>Aumento (Disminución) del efectivo y equivalente de</t>
  </si>
  <si>
    <t>efectivo proveniente de la actividad de operación</t>
  </si>
  <si>
    <t>Actividades de Inversión</t>
  </si>
  <si>
    <t>efectivo proveniente de la actividad de Inversión</t>
  </si>
  <si>
    <t>Actividades de Financiamiento</t>
  </si>
  <si>
    <t>efectivo proveniente de la actividad de Financiamiento</t>
  </si>
  <si>
    <t>Aumento neto de efectivo y equivalente de efectivo</t>
  </si>
  <si>
    <t>Saldo efectivo y equivalente de efectivo al inicio</t>
  </si>
  <si>
    <t>Saldo efectivo equivalente de efectivo al finalizar el ejercicio</t>
  </si>
  <si>
    <t>ANEXO E</t>
  </si>
  <si>
    <t>( Expresado en guaraníes )</t>
  </si>
  <si>
    <t>ANEXO A</t>
  </si>
  <si>
    <t>Acumulados al inicio del Periodo</t>
  </si>
  <si>
    <t>Deudores por Ventas</t>
  </si>
  <si>
    <t xml:space="preserve">    ANEXO  H</t>
  </si>
  <si>
    <t>ANEXO    I</t>
  </si>
  <si>
    <t>ANEXO  J</t>
  </si>
  <si>
    <t>ANEXO   F</t>
  </si>
  <si>
    <t>PREVISIONES</t>
  </si>
  <si>
    <t>Menos: Gastos Operativos</t>
  </si>
  <si>
    <t>Resultado por Operaciones Ordinarias</t>
  </si>
  <si>
    <t>Más: Ingresos Extraordinarios</t>
  </si>
  <si>
    <t>Ganancia del Ejercicio</t>
  </si>
  <si>
    <t>Cambio</t>
  </si>
  <si>
    <t>Vigente</t>
  </si>
  <si>
    <t>Total Activo Corriente</t>
  </si>
  <si>
    <t>Total Activo no Corriente</t>
  </si>
  <si>
    <t>Total Pasivo Corriente</t>
  </si>
  <si>
    <t>Ventas Netas</t>
  </si>
  <si>
    <t>Ganancia Bruta</t>
  </si>
  <si>
    <t>Del</t>
  </si>
  <si>
    <t>Resultante</t>
  </si>
  <si>
    <t>Deducidas</t>
  </si>
  <si>
    <t>del Activo</t>
  </si>
  <si>
    <t>el Pasivo</t>
  </si>
  <si>
    <t>Saldo al</t>
  </si>
  <si>
    <t>Inicio del</t>
  </si>
  <si>
    <t>PODUCTOS VENDIDOS</t>
  </si>
  <si>
    <t>COSTO DE SERVICIOS</t>
  </si>
  <si>
    <t>PRESTADOS</t>
  </si>
  <si>
    <t>Existencias al comienzo del periodo</t>
  </si>
  <si>
    <t>COSTO DE MERCADERÍAS O</t>
  </si>
  <si>
    <t>PRODUCTOS VENDIDOS Y</t>
  </si>
  <si>
    <t>SERVICIOS PRESTADOS</t>
  </si>
  <si>
    <t>DETALLE</t>
  </si>
  <si>
    <t>Remuneraciones de</t>
  </si>
  <si>
    <t>administradores, directores,</t>
  </si>
  <si>
    <t xml:space="preserve">síndicos y consejo de </t>
  </si>
  <si>
    <t>vigilancia</t>
  </si>
  <si>
    <t>Gastos de</t>
  </si>
  <si>
    <t>Administrac.</t>
  </si>
  <si>
    <t>Gastos</t>
  </si>
  <si>
    <t>Financieros</t>
  </si>
  <si>
    <t xml:space="preserve">Gastos de </t>
  </si>
  <si>
    <t>Comercializ.</t>
  </si>
  <si>
    <t xml:space="preserve">Otros Gastos no </t>
  </si>
  <si>
    <t>Operativos</t>
  </si>
  <si>
    <t>INDICADORES OPERATIVOS</t>
  </si>
  <si>
    <t>RUBROS</t>
  </si>
  <si>
    <t>RESERVAS</t>
  </si>
  <si>
    <t>RESULTADOS</t>
  </si>
  <si>
    <t>CAPITAL</t>
  </si>
  <si>
    <t>CUENTAS</t>
  </si>
  <si>
    <t>(1)</t>
  </si>
  <si>
    <t xml:space="preserve"> Liquidez (1)</t>
  </si>
  <si>
    <t xml:space="preserve"> Endeudamiento (2)</t>
  </si>
  <si>
    <t xml:space="preserve"> Rentabilidad (3)</t>
  </si>
  <si>
    <t xml:space="preserve"> Pasivo Corriente</t>
  </si>
  <si>
    <t>:</t>
  </si>
  <si>
    <t>(2)</t>
  </si>
  <si>
    <t>Total del Pasivo</t>
  </si>
  <si>
    <t>Resultado Antes</t>
  </si>
  <si>
    <t>Del Impuesto a</t>
  </si>
  <si>
    <t>Excluido el Resultado</t>
  </si>
  <si>
    <t>Del Periodo</t>
  </si>
  <si>
    <t>(3)</t>
  </si>
  <si>
    <t xml:space="preserve">la Renta </t>
  </si>
  <si>
    <t xml:space="preserve">Compras y Costos de Producción del </t>
  </si>
  <si>
    <t>Existencia al Cierre del Periodo</t>
  </si>
  <si>
    <t xml:space="preserve">  COSTO DE MERCADERÍAS O PRODUCTOS VENDIDOS</t>
  </si>
  <si>
    <t>O SERVICIOS PRESTADOS</t>
  </si>
  <si>
    <t>INFORMACIÓN REQUERIDA SOBRE COSTOS Y GASTOS</t>
  </si>
  <si>
    <t>Acumuladas al Cierre del periodo</t>
  </si>
  <si>
    <t>Acumuladas al inicio del periodo</t>
  </si>
  <si>
    <t>Renta</t>
  </si>
  <si>
    <t>Gastos de publicidad</t>
  </si>
  <si>
    <t>y propaganda</t>
  </si>
  <si>
    <t>Regalías y Honorarios por</t>
  </si>
  <si>
    <t>servicios técnicos</t>
  </si>
  <si>
    <t xml:space="preserve">Intereses a Bancos e </t>
  </si>
  <si>
    <t>Instituciones Financieras</t>
  </si>
  <si>
    <t>PASIVO NO CORRIENTE</t>
  </si>
  <si>
    <t>SOCIAL</t>
  </si>
  <si>
    <t>Monto Ejercicio</t>
  </si>
  <si>
    <t>Total al</t>
  </si>
  <si>
    <t>Seguros Pagados por Adelantado</t>
  </si>
  <si>
    <t>b) Devoluciones</t>
  </si>
  <si>
    <t>ESTADO DE VARIACIÓN DEL PATRIMONIO NETO</t>
  </si>
  <si>
    <t>ESTADO DE FLUJOS DE EFECTIVO</t>
  </si>
  <si>
    <t>Más</t>
  </si>
  <si>
    <t>Depreciación</t>
  </si>
  <si>
    <t>Compras de Activo Fijo</t>
  </si>
  <si>
    <t xml:space="preserve">BALANCE GENERAL </t>
  </si>
  <si>
    <t>Cheques Adelantados</t>
  </si>
  <si>
    <t>Cheques Rechazados</t>
  </si>
  <si>
    <t>Créditos Fiscales</t>
  </si>
  <si>
    <t>Otros Activos</t>
  </si>
  <si>
    <t>Terrenos</t>
  </si>
  <si>
    <t>Edificios</t>
  </si>
  <si>
    <t>Deudas Fiscales</t>
  </si>
  <si>
    <t>Deudas Sociales</t>
  </si>
  <si>
    <t>Provisiones</t>
  </si>
  <si>
    <t>Previsiones</t>
  </si>
  <si>
    <t>Previs. Para Indemnizaciones</t>
  </si>
  <si>
    <t>Otros Pasivos</t>
  </si>
  <si>
    <t>Adelantos de Clientes</t>
  </si>
  <si>
    <t>Instalaciones</t>
  </si>
  <si>
    <t>Muebles y Equipos de Oficina</t>
  </si>
  <si>
    <t xml:space="preserve"> </t>
  </si>
  <si>
    <t xml:space="preserve">COSTO DE MERCADERÍAS O </t>
  </si>
  <si>
    <t xml:space="preserve">                                                                                                            </t>
  </si>
  <si>
    <t>Maquinarias y Herramientas de Taller</t>
  </si>
  <si>
    <t xml:space="preserve">Muebles y Equipos de Oficina </t>
  </si>
  <si>
    <t>Mejoras en Predio Ajeno</t>
  </si>
  <si>
    <t>Impuesto a la Renta</t>
  </si>
  <si>
    <t>Ganancia Neta</t>
  </si>
  <si>
    <t>ESTADO DE RESULTADOS</t>
  </si>
  <si>
    <t>Ajuste por Diferencia</t>
  </si>
  <si>
    <t>Ordenes de Trabajo en Proceso</t>
  </si>
  <si>
    <t>Otros Créditos</t>
  </si>
  <si>
    <t>Préstamos al Personal</t>
  </si>
  <si>
    <t>Resultado Acum Ejerc. Ant.</t>
  </si>
  <si>
    <t>APORTES P/</t>
  </si>
  <si>
    <t xml:space="preserve">FUTURA </t>
  </si>
  <si>
    <t>INTEGRACIÓN</t>
  </si>
  <si>
    <t>Reserva Legal</t>
  </si>
  <si>
    <t>Actual</t>
  </si>
  <si>
    <t>Legal</t>
  </si>
  <si>
    <t>Impuesto al Valor Agregado</t>
  </si>
  <si>
    <t>Anticipo a Proveedores</t>
  </si>
  <si>
    <t>IVA Débito Fiscal</t>
  </si>
  <si>
    <t>Deudas Bancarias</t>
  </si>
  <si>
    <t>Total Pasivo no Corriente</t>
  </si>
  <si>
    <t>Las notas y anexos que se acompañan forman parte de los estados contables.</t>
  </si>
  <si>
    <t>Total Patrimonio Neto al cierre</t>
  </si>
  <si>
    <t>Incluidas en</t>
  </si>
  <si>
    <t>BANCOS</t>
  </si>
  <si>
    <t>Banco Regional S.A.</t>
  </si>
  <si>
    <t>CREDITOS</t>
  </si>
  <si>
    <t>OBLIGACIONES BANCARIAS</t>
  </si>
  <si>
    <t>OBLIGACIONES COMERCIALES</t>
  </si>
  <si>
    <t>Deudas Bancarias (Nota 8)</t>
  </si>
  <si>
    <t>Anticipo Impuesto a la Renta</t>
  </si>
  <si>
    <t>Hoja de clasificación para la Información Requerida sobre Costos y Gastos</t>
  </si>
  <si>
    <t>Sucursal</t>
  </si>
  <si>
    <t>REF.</t>
  </si>
  <si>
    <t>GASTOS DE ADMINISTRACION</t>
  </si>
  <si>
    <t>GASTOS FINANCIEROS</t>
  </si>
  <si>
    <t>GASTOS DE COMERCIALIZACION</t>
  </si>
  <si>
    <t>OTROS GASTOS NO OPERATIVOS</t>
  </si>
  <si>
    <t>Remuneracion de Administradores, Directivos, sindicos y consejo de vigilancia</t>
  </si>
  <si>
    <t>Regalias y Honorarios por Servicios Técnicos</t>
  </si>
  <si>
    <t>Gastos de publicidad y propaganda</t>
  </si>
  <si>
    <t>Servicios Basicos</t>
  </si>
  <si>
    <t>Impuestos, Tasas Contribuciones Impuesto a la Renta</t>
  </si>
  <si>
    <t>Intereses a Bancos e Instituciones Financieras</t>
  </si>
  <si>
    <t>Gastos de Rodados</t>
  </si>
  <si>
    <t>Creditos Incobrables</t>
  </si>
  <si>
    <t>A1</t>
  </si>
  <si>
    <t>A2</t>
  </si>
  <si>
    <t>A3</t>
  </si>
  <si>
    <t>A4</t>
  </si>
  <si>
    <t>A5</t>
  </si>
  <si>
    <t>A6</t>
  </si>
  <si>
    <t>A7</t>
  </si>
  <si>
    <t>A8</t>
  </si>
  <si>
    <t>A9</t>
  </si>
  <si>
    <t>A10</t>
  </si>
  <si>
    <t>A11</t>
  </si>
  <si>
    <t>A12</t>
  </si>
  <si>
    <t>A13</t>
  </si>
  <si>
    <t>B1</t>
  </si>
  <si>
    <t>B2</t>
  </si>
  <si>
    <t>B3</t>
  </si>
  <si>
    <t>B4</t>
  </si>
  <si>
    <t>B5</t>
  </si>
  <si>
    <t>B6</t>
  </si>
  <si>
    <t>B7</t>
  </si>
  <si>
    <t>B8</t>
  </si>
  <si>
    <t>B9</t>
  </si>
  <si>
    <t>B10</t>
  </si>
  <si>
    <t>B11</t>
  </si>
  <si>
    <t>B12</t>
  </si>
  <si>
    <t>B13</t>
  </si>
  <si>
    <t>C1</t>
  </si>
  <si>
    <t>C2</t>
  </si>
  <si>
    <t>C3</t>
  </si>
  <si>
    <t>C4</t>
  </si>
  <si>
    <t>C5</t>
  </si>
  <si>
    <t>C6</t>
  </si>
  <si>
    <t>C7</t>
  </si>
  <si>
    <t>C8</t>
  </si>
  <si>
    <t>C9</t>
  </si>
  <si>
    <t>C10</t>
  </si>
  <si>
    <t>C11</t>
  </si>
  <si>
    <t>C12</t>
  </si>
  <si>
    <t>C13</t>
  </si>
  <si>
    <t>D1</t>
  </si>
  <si>
    <t>D2</t>
  </si>
  <si>
    <t>D3</t>
  </si>
  <si>
    <t>D4</t>
  </si>
  <si>
    <t>D5</t>
  </si>
  <si>
    <t>D6</t>
  </si>
  <si>
    <t>D7</t>
  </si>
  <si>
    <t>D8</t>
  </si>
  <si>
    <t>D9</t>
  </si>
  <si>
    <t>D10</t>
  </si>
  <si>
    <t>D11</t>
  </si>
  <si>
    <t>D12</t>
  </si>
  <si>
    <t>D13</t>
  </si>
  <si>
    <t>Aguinaldos</t>
  </si>
  <si>
    <t>Alquileres pagados</t>
  </si>
  <si>
    <t xml:space="preserve">IVA Gastos </t>
  </si>
  <si>
    <t>Intereses Pagados</t>
  </si>
  <si>
    <t>ADMINISTRACIÓN</t>
  </si>
  <si>
    <t>Gastos Bancarios</t>
  </si>
  <si>
    <t>TOTAL EGRESOS</t>
  </si>
  <si>
    <t>Costos de Venta</t>
  </si>
  <si>
    <t>s/ Balance</t>
  </si>
  <si>
    <t>Diferencia</t>
  </si>
  <si>
    <t>Energia Electrica</t>
  </si>
  <si>
    <t>Hoja de clasificación para la Información Requerida sobre Ingresos</t>
  </si>
  <si>
    <t>INGRESOS</t>
  </si>
  <si>
    <t>VENTAS NETAS</t>
  </si>
  <si>
    <t>INGRESOS VARIOS (administrativos)</t>
  </si>
  <si>
    <t xml:space="preserve">TOTAL </t>
  </si>
  <si>
    <t>INGRESOS EXTRAORDINARIOS</t>
  </si>
  <si>
    <t>Ingresos Varios</t>
  </si>
  <si>
    <t>Intereses Cobrados</t>
  </si>
  <si>
    <t>TOTAL INGRESOS</t>
  </si>
  <si>
    <t>IMAG S.R.L.</t>
  </si>
  <si>
    <t>Venta de Mercaderías Contado</t>
  </si>
  <si>
    <t>Venta de Mercaderías Crédito</t>
  </si>
  <si>
    <t>Venta de Mercaderías Contado Exentas</t>
  </si>
  <si>
    <t>Venta de Mercaderías Credito Exentas</t>
  </si>
  <si>
    <t>Venta de Seguros Clientes</t>
  </si>
  <si>
    <t>Venta de Ots Contado</t>
  </si>
  <si>
    <t>Venta de Ots Crédito</t>
  </si>
  <si>
    <t xml:space="preserve">Descuentos </t>
  </si>
  <si>
    <t xml:space="preserve">Devoluciones </t>
  </si>
  <si>
    <t>Devoluciones Exentas</t>
  </si>
  <si>
    <t>SUCURSAL 1</t>
  </si>
  <si>
    <t>Descuentos Obtenidos</t>
  </si>
  <si>
    <t>Gastos de Administración</t>
  </si>
  <si>
    <t>Sueldos, Jornales y Vacaciones</t>
  </si>
  <si>
    <t>Horas Extras</t>
  </si>
  <si>
    <t>Bonificación Familiar</t>
  </si>
  <si>
    <t>Previsión para Indemnizaciones</t>
  </si>
  <si>
    <t>Asesoría Contable</t>
  </si>
  <si>
    <t xml:space="preserve">Asesoría Administración </t>
  </si>
  <si>
    <t>Honorarios Escribanía</t>
  </si>
  <si>
    <t>Telefono</t>
  </si>
  <si>
    <t>Agua Corriente</t>
  </si>
  <si>
    <t>Patente Comercial</t>
  </si>
  <si>
    <t>Impuesto Inmobiliario</t>
  </si>
  <si>
    <t>Impuestos y Tasas Varias</t>
  </si>
  <si>
    <t>Impresos</t>
  </si>
  <si>
    <t>Utiles de Oficina</t>
  </si>
  <si>
    <t>Gastos Varios</t>
  </si>
  <si>
    <t>Correo y Correspondencia</t>
  </si>
  <si>
    <t>Seguridad y Vigilancia</t>
  </si>
  <si>
    <t xml:space="preserve">Mant. Y Rep. Muebles y Equipos </t>
  </si>
  <si>
    <t>Seguros de Mercaderías e Inst.</t>
  </si>
  <si>
    <t>Prov. Donaciones y Contribuciones</t>
  </si>
  <si>
    <t>Depreciaciones Bienes de Uso</t>
  </si>
  <si>
    <t>Remuneraciones de Gerentes</t>
  </si>
  <si>
    <t>Gastos de Ventas</t>
  </si>
  <si>
    <t>Premios y Comisiones</t>
  </si>
  <si>
    <t>IPS y SNPP / SENEPA</t>
  </si>
  <si>
    <t>Combustibles y Lubricantes</t>
  </si>
  <si>
    <t>Reparaciones Vehículos</t>
  </si>
  <si>
    <t>Seguros Vehículos</t>
  </si>
  <si>
    <t>Lavado y Engrase</t>
  </si>
  <si>
    <t>Comisiones Pagadas s/ Ventas</t>
  </si>
  <si>
    <t>Prev. Comisiones s/ Vtas.</t>
  </si>
  <si>
    <t>Fletes de Mercaderías y Correo</t>
  </si>
  <si>
    <t>Prensa Escrita</t>
  </si>
  <si>
    <t>Gastos de Exposiciones</t>
  </si>
  <si>
    <t>Previsión por Incobrables</t>
  </si>
  <si>
    <t>Perdida de Mercad. P/ Garantía</t>
  </si>
  <si>
    <t>Gastos Varios de Taller</t>
  </si>
  <si>
    <t>Gastos Financieros</t>
  </si>
  <si>
    <t>Gastos no Operativos</t>
  </si>
  <si>
    <t>Diferencia de Cambios</t>
  </si>
  <si>
    <t>Comisión de Valores</t>
  </si>
  <si>
    <t>Importaciones en Curso</t>
  </si>
  <si>
    <t>Acumulado al Final del Periodo</t>
  </si>
  <si>
    <t>Saldo al Cierre</t>
  </si>
  <si>
    <t>Rudolf Wiens</t>
  </si>
  <si>
    <t>Síndico</t>
  </si>
  <si>
    <t xml:space="preserve">    Lic. Arnold Klassen</t>
  </si>
  <si>
    <t xml:space="preserve">        Socio – Gerente</t>
  </si>
  <si>
    <t>Acumulado al Fin del Periodo</t>
  </si>
  <si>
    <t>Lic. Ronald Duerksen F.</t>
  </si>
  <si>
    <t>I</t>
  </si>
  <si>
    <t>Intereses Pagados por Adelantado</t>
  </si>
  <si>
    <t>US$</t>
  </si>
  <si>
    <t>Equipos de Informática</t>
  </si>
  <si>
    <t>Máquinas y Herramientas</t>
  </si>
  <si>
    <t xml:space="preserve">Impuestos, Tasas, </t>
  </si>
  <si>
    <t xml:space="preserve">Contribuciones e Impuesto a la </t>
  </si>
  <si>
    <t>Asesoría en Informatica</t>
  </si>
  <si>
    <t>Reparaciones de Vehículos</t>
  </si>
  <si>
    <t>Viajes y Viaticos Internos</t>
  </si>
  <si>
    <t>Viaticos al Exterior</t>
  </si>
  <si>
    <t>(Expresado en  guaraníes)</t>
  </si>
  <si>
    <t>Seguro contra Incendio</t>
  </si>
  <si>
    <t>Reparacion Edificios</t>
  </si>
  <si>
    <t>Capacitacion del Personal</t>
  </si>
  <si>
    <t>Descuentos Concedidos</t>
  </si>
  <si>
    <t>Adelanto de Clientes</t>
  </si>
  <si>
    <r>
      <t xml:space="preserve">Deudores por Ventas </t>
    </r>
    <r>
      <rPr>
        <b/>
        <sz val="12"/>
        <rFont val="Tahoma"/>
        <family val="2"/>
      </rPr>
      <t>( Nota 6 )</t>
    </r>
  </si>
  <si>
    <r>
      <t>Bienes de cambio</t>
    </r>
    <r>
      <rPr>
        <sz val="12"/>
        <rFont val="Tahoma"/>
        <family val="2"/>
      </rPr>
      <t xml:space="preserve"> </t>
    </r>
  </si>
  <si>
    <t>Garantía de Alquiler</t>
  </si>
  <si>
    <t>Anticipo Importaciones</t>
  </si>
  <si>
    <t>Anticipo Personal</t>
  </si>
  <si>
    <t>Provisión Remuneraciones</t>
  </si>
  <si>
    <t>Fotocopias y Encuadernaciones</t>
  </si>
  <si>
    <t>Gastos de Actividades Sociales</t>
  </si>
  <si>
    <t>Pasajes Int.</t>
  </si>
  <si>
    <t>Publicidad y Propaganda</t>
  </si>
  <si>
    <t>Gastos no deducibles</t>
  </si>
  <si>
    <t>AL 31 DE DICIEMBRE DE 2007 Y 2006</t>
  </si>
  <si>
    <t>Activo Corriente</t>
  </si>
  <si>
    <t>Garantia de Alquiler</t>
  </si>
  <si>
    <t>Préstamos a Socios</t>
  </si>
  <si>
    <t>Mercaderías para Reventa (Nota 7)</t>
  </si>
  <si>
    <t>Activo no Corriente</t>
  </si>
  <si>
    <t xml:space="preserve">         Contador</t>
  </si>
  <si>
    <t>SUCURSAL 2</t>
  </si>
  <si>
    <t>Asesoría Jurídica</t>
  </si>
  <si>
    <t>Pasajes Exte.</t>
  </si>
  <si>
    <t>Combustibles y Reparaciones</t>
  </si>
  <si>
    <t>Combustibles y Reparaciones - Bogianni</t>
  </si>
  <si>
    <t>Revalúo y/o Transf. del Periodo</t>
  </si>
  <si>
    <t>Servicios Básicos A yT</t>
  </si>
  <si>
    <t xml:space="preserve">Comisiones Pagadas </t>
  </si>
  <si>
    <t>Multas y Recargos no Deducibles</t>
  </si>
  <si>
    <t>Gastos del Personal</t>
  </si>
  <si>
    <t>Limpieza</t>
  </si>
  <si>
    <t>Provisión Comisión</t>
  </si>
  <si>
    <t>Bienes de Cambio</t>
  </si>
  <si>
    <t>Cuentas por Cobrar</t>
  </si>
  <si>
    <t>Asesoria Gerencial</t>
  </si>
  <si>
    <t>IVA Credito fiscal No utilizado (ND)</t>
  </si>
  <si>
    <t>Aguinaldos Ventas</t>
  </si>
  <si>
    <t>Previsión Comisiones Indemniz</t>
  </si>
  <si>
    <t>Licitaciones</t>
  </si>
  <si>
    <t>Previsión Pérdida Mercad.</t>
  </si>
  <si>
    <t>Gastos Sucursales Encarnación</t>
  </si>
  <si>
    <t>Aguinaldos Encarnación</t>
  </si>
  <si>
    <t>Servicios Básicos Suc. Encarnación</t>
  </si>
  <si>
    <t>Gastos Varios Suc.Encarnación</t>
  </si>
  <si>
    <t>Alquileres pagados.Suc. Encarnación</t>
  </si>
  <si>
    <t>Gastos Water Clean</t>
  </si>
  <si>
    <t>Aguinaldos Water Clean</t>
  </si>
  <si>
    <t>Gastos Varios Suc.Water Clean</t>
  </si>
  <si>
    <t>Bonificación Familiar Water Clean</t>
  </si>
  <si>
    <t>Sucursal Filadelfia</t>
  </si>
  <si>
    <t>Aguinaldos Fila</t>
  </si>
  <si>
    <t>Gastos Varios Fila</t>
  </si>
  <si>
    <t xml:space="preserve">Servicios Básicos </t>
  </si>
  <si>
    <t>Otros Beneficios del Personal</t>
  </si>
  <si>
    <t>SUCURSAL 3</t>
  </si>
  <si>
    <t>Previsión Remuneraciónes - Indemniz</t>
  </si>
  <si>
    <t>Banco Sudameris</t>
  </si>
  <si>
    <t>Creditos Fiscales</t>
  </si>
  <si>
    <t>Disponibilidades (Nota 5)</t>
  </si>
  <si>
    <t>Retención Impuesto a la Renta</t>
  </si>
  <si>
    <t>Retención IVA</t>
  </si>
  <si>
    <t>Bienes de Uso (Nota 2.c)</t>
  </si>
  <si>
    <t>Const. y Mejoras en Predio Ajeno</t>
  </si>
  <si>
    <t>Depreciación Acumulada</t>
  </si>
  <si>
    <t>Las notas y anexos que se acompañan forman parte de los estados financieros</t>
  </si>
  <si>
    <t>(Expresado en Gs.)</t>
  </si>
  <si>
    <t xml:space="preserve">Deudas Bancarias y Financieras </t>
  </si>
  <si>
    <t>Retenciones I.V.A a Pagar</t>
  </si>
  <si>
    <t>Provisión Impuesto a la Renta</t>
  </si>
  <si>
    <r>
      <t xml:space="preserve">Capital Integrado </t>
    </r>
    <r>
      <rPr>
        <b/>
        <sz val="12"/>
        <rFont val="Tahoma"/>
        <family val="2"/>
      </rPr>
      <t>(Nota 10)</t>
    </r>
  </si>
  <si>
    <t>Aportes de Socios p/ Futuras Integraciones (Nota 10)</t>
  </si>
  <si>
    <t>Reserva de Diferencia de Cambio</t>
  </si>
  <si>
    <t>POR EL PERIODO COMPRENDIDO ENTRE</t>
  </si>
  <si>
    <r>
      <t xml:space="preserve">Menos: Costos de Mercaderías Vendidas </t>
    </r>
    <r>
      <rPr>
        <b/>
        <sz val="12"/>
        <rFont val="Tahoma"/>
        <family val="2"/>
      </rPr>
      <t>(Anexo F)</t>
    </r>
  </si>
  <si>
    <r>
      <t xml:space="preserve">      De Comercialización </t>
    </r>
    <r>
      <rPr>
        <b/>
        <sz val="12"/>
        <rFont val="Tahoma"/>
        <family val="2"/>
      </rPr>
      <t>(Anexo H)</t>
    </r>
  </si>
  <si>
    <r>
      <t xml:space="preserve">      De Administración</t>
    </r>
    <r>
      <rPr>
        <b/>
        <sz val="12"/>
        <rFont val="Tahoma"/>
        <family val="2"/>
      </rPr>
      <t xml:space="preserve"> (Anexo H)</t>
    </r>
  </si>
  <si>
    <r>
      <t xml:space="preserve">      Financieros </t>
    </r>
    <r>
      <rPr>
        <b/>
        <sz val="12"/>
        <rFont val="Tahoma"/>
        <family val="2"/>
      </rPr>
      <t>(Anexo H)</t>
    </r>
  </si>
  <si>
    <r>
      <t xml:space="preserve">Menos: Gastos No Operativos </t>
    </r>
    <r>
      <rPr>
        <b/>
        <sz val="12"/>
        <rFont val="Tahoma"/>
        <family val="2"/>
      </rPr>
      <t>(Anexo H)</t>
    </r>
  </si>
  <si>
    <t>Previsiones para Créditos Incobrables</t>
  </si>
  <si>
    <t>Provision Donaciones y Contribuciones</t>
  </si>
  <si>
    <t>Aporte de Socios</t>
  </si>
  <si>
    <t>Utilidad Venta de Bienes de Uso</t>
  </si>
  <si>
    <t>Servicios Varios</t>
  </si>
  <si>
    <t>Reparación y Mantenimiento Rodados</t>
  </si>
  <si>
    <t>Amortización Acumulado</t>
  </si>
  <si>
    <t>Otra Publicidad y Propaganda</t>
  </si>
  <si>
    <t>Reparaciones y mantenimiento rodados</t>
  </si>
  <si>
    <t xml:space="preserve">Viajes y Viaticos </t>
  </si>
  <si>
    <t>I.P.S Aporte Patronal</t>
  </si>
  <si>
    <t xml:space="preserve">Bonificación Familiar </t>
  </si>
  <si>
    <t>Pasajes y Peajes</t>
  </si>
  <si>
    <t>Gastos Maquinarias</t>
  </si>
  <si>
    <t>ACTIVOS Y PASIVOS EN MONEDA EN EXTRANJERA</t>
  </si>
  <si>
    <t>Itaú S.A.</t>
  </si>
  <si>
    <t>BBVA</t>
  </si>
  <si>
    <t>Banco Regional Préstamos</t>
  </si>
  <si>
    <t>Banco Regional Intereses a Pagar</t>
  </si>
  <si>
    <t>Intereses no Devengados Banco Regional</t>
  </si>
  <si>
    <t>Banco Itaú Préstamos</t>
  </si>
  <si>
    <t>Banco Itaú Intereses a Pagar</t>
  </si>
  <si>
    <t>Intereses no Devengados Banco Itaú</t>
  </si>
  <si>
    <t>BBVA Intereses a Pagar</t>
  </si>
  <si>
    <t>Intereses no Devengados BBVA</t>
  </si>
  <si>
    <t>Total Pasivo</t>
  </si>
  <si>
    <t>Previsión Viajes al Exterior</t>
  </si>
  <si>
    <t>CAJA</t>
  </si>
  <si>
    <t>Viáticos a Rendir</t>
  </si>
  <si>
    <t>Intereses no Devengados</t>
  </si>
  <si>
    <t>Deudas Comerciales (Nota 9)</t>
  </si>
  <si>
    <t xml:space="preserve">Proveedores de Bienes y Servicios </t>
  </si>
  <si>
    <t>Auditoria a los Estados Financieros al 30/09/2012</t>
  </si>
  <si>
    <t>Donaciones y Contribuciones</t>
  </si>
  <si>
    <t>Gastos de Informatica</t>
  </si>
  <si>
    <t>Prev. Para Viajes al Exterior</t>
  </si>
  <si>
    <t>Previsión Mercad. Obsoletas</t>
  </si>
  <si>
    <t xml:space="preserve">Proveedores de Bienes y Servicios (Nota 9) </t>
  </si>
  <si>
    <t xml:space="preserve">Deudas Comerciales </t>
  </si>
  <si>
    <t>(Expresado en Guaranies.)</t>
  </si>
  <si>
    <t>Deudores por Ventas (Nota 6)</t>
  </si>
  <si>
    <t>Previsión para Cuentas Incobrables (Nota 3)</t>
  </si>
  <si>
    <t>Proveedores de bienes y servicios</t>
  </si>
  <si>
    <t xml:space="preserve">Anticipo Comisiones </t>
  </si>
  <si>
    <t>Otros Gastos Pagados p/Adelantado</t>
  </si>
  <si>
    <t>Dirección General de Recaudaciones</t>
  </si>
  <si>
    <t>Desafectación de previciones</t>
  </si>
  <si>
    <t>Gastos de Escribania</t>
  </si>
  <si>
    <t>Capacitacion del Personal WC</t>
  </si>
  <si>
    <t>Combustibles y Lubri - San B.</t>
  </si>
  <si>
    <t>Gastos Varios San Ber.</t>
  </si>
  <si>
    <t>Viajes y Viaticos  San Ber.</t>
  </si>
  <si>
    <t>Pasajes y Peajes San Ber.</t>
  </si>
  <si>
    <t>Alquileres pagados San Ber.</t>
  </si>
  <si>
    <t>Gastos San Bernardino</t>
  </si>
  <si>
    <t>Banco Amambay - Préstamos</t>
  </si>
  <si>
    <t>Banco Amambay Intereses a Pagar</t>
  </si>
  <si>
    <t>Cheques Adelantados U$S</t>
  </si>
  <si>
    <t>Resultado del Ejercicio Actual</t>
  </si>
  <si>
    <t>Impuesto a la renta</t>
  </si>
  <si>
    <t>Deudores Morosos</t>
  </si>
  <si>
    <t>Documentos a Pagar</t>
  </si>
  <si>
    <t>Comisiones a Pagar</t>
  </si>
  <si>
    <r>
      <t xml:space="preserve">Deudores por Ventas </t>
    </r>
    <r>
      <rPr>
        <b/>
        <sz val="12"/>
        <rFont val="Tahoma"/>
        <family val="2"/>
      </rPr>
      <t>(Nota 6)</t>
    </r>
  </si>
  <si>
    <t>Honorarios Auditoria</t>
  </si>
  <si>
    <t>Gastos de Taller</t>
  </si>
  <si>
    <t>Sueldos - Comisiones</t>
  </si>
  <si>
    <t>Aguinaldos Maquinarias</t>
  </si>
  <si>
    <t>Gastos Varios Maquinarias</t>
  </si>
  <si>
    <t xml:space="preserve">Combustibles y Lubri </t>
  </si>
  <si>
    <t xml:space="preserve">Gastos Varios </t>
  </si>
  <si>
    <t xml:space="preserve">Alquileres pagados </t>
  </si>
  <si>
    <t>Gastos Playa Julio Correa</t>
  </si>
  <si>
    <t xml:space="preserve">Gastos Automotores </t>
  </si>
  <si>
    <t>Otros Gastos no Operativos</t>
  </si>
  <si>
    <t>IVA Credito Fiscal 5%</t>
  </si>
  <si>
    <t>IVA Credito Fiscal 10%</t>
  </si>
  <si>
    <t>Comisiones Cobradas</t>
  </si>
  <si>
    <t>Honorarios Sindico</t>
  </si>
  <si>
    <t>Honorarios Asesoría RRHH</t>
  </si>
  <si>
    <t>Gastos de Oficina</t>
  </si>
  <si>
    <t>Reparación Edificios</t>
  </si>
  <si>
    <t>Seguro de Mercaderías e Inst.</t>
  </si>
  <si>
    <t>Viaticos no deducibles</t>
  </si>
  <si>
    <t>Viajes y Viaticos Encarnación</t>
  </si>
  <si>
    <t>Pasajes y Peajes Enc.</t>
  </si>
  <si>
    <t>Fletes de Mercaderías WC</t>
  </si>
  <si>
    <t>Mantenimiento de Rodados</t>
  </si>
  <si>
    <t xml:space="preserve">Provisión Comisiones </t>
  </si>
  <si>
    <t>Gastos de Consumición Maq</t>
  </si>
  <si>
    <t>Concepto</t>
  </si>
  <si>
    <t>Transporte</t>
  </si>
  <si>
    <t>Banco Itau  S.A. Cta. Cte. US$.</t>
  </si>
  <si>
    <t>Banco Regional Cta. Cte. Gs.</t>
  </si>
  <si>
    <t>Banco Regional Cta. Cte. US$.</t>
  </si>
  <si>
    <t>Cheques a depositar</t>
  </si>
  <si>
    <t>-</t>
  </si>
  <si>
    <t>Banco BBVA Cta. Cte. US$</t>
  </si>
  <si>
    <t xml:space="preserve">Banco HSBC Cta. Cte. Gs. </t>
  </si>
  <si>
    <t>Banco HSBC Cta. Cte. US$</t>
  </si>
  <si>
    <t>Banco Sudameris US$</t>
  </si>
  <si>
    <t>Tarjetas</t>
  </si>
  <si>
    <t>Banco Itaú</t>
  </si>
  <si>
    <t>Banco HSBC</t>
  </si>
  <si>
    <t>Banco Amambay</t>
  </si>
  <si>
    <t>Intereses a Pagar – Préstamos</t>
  </si>
  <si>
    <t>Intereses no Devengados – Préstamos</t>
  </si>
  <si>
    <t>Intereses Ganados en Cta. Bancaria</t>
  </si>
  <si>
    <t>Honorarios Informática</t>
  </si>
  <si>
    <t>Reparación de Instalaciones</t>
  </si>
  <si>
    <t xml:space="preserve">Combustibles y Reparaciones - Taller </t>
  </si>
  <si>
    <t>Patentes y Rodados  - Bogianni 2</t>
  </si>
  <si>
    <t>Aguinaldos Automotores</t>
  </si>
  <si>
    <t>Alquileres pagados Julio Correa</t>
  </si>
  <si>
    <t>Gastos Sucursales CDE</t>
  </si>
  <si>
    <t>Anticipos a Comisiones</t>
  </si>
  <si>
    <t>Depósito de Clientes</t>
  </si>
  <si>
    <t>SUCURSAL CDE</t>
  </si>
  <si>
    <t xml:space="preserve">Combustibles y Lubricantes </t>
  </si>
  <si>
    <t>Combust. y Lubricantes Gerencia</t>
  </si>
  <si>
    <t>Kilometrajes Extras</t>
  </si>
  <si>
    <t>Creditos Incobrables GND</t>
  </si>
  <si>
    <t>Pérdida Venta Bienes de Uso</t>
  </si>
  <si>
    <t>Pérdidas Extraordinarias</t>
  </si>
  <si>
    <t>Reserva de Revalúo</t>
  </si>
  <si>
    <t>Reparaciones de CF MOTO P/GTIA</t>
  </si>
  <si>
    <t>Gastos de Vehiculos - playa</t>
  </si>
  <si>
    <t>Previsión para Mercaderias Obsoletas</t>
  </si>
  <si>
    <t>Provision para Aguinaldo</t>
  </si>
  <si>
    <t>Cuenta</t>
  </si>
  <si>
    <t xml:space="preserve">Caja </t>
  </si>
  <si>
    <t>Banco Itau  S.A. Cta. Cte. Gs.</t>
  </si>
  <si>
    <t>Banco Sudameris Cta. Cte. Gs.</t>
  </si>
  <si>
    <t>Banco Familiar Cta. Cte. Gs.</t>
  </si>
  <si>
    <t>Corto Plazo</t>
  </si>
  <si>
    <t>Banco BBVA</t>
  </si>
  <si>
    <t>Total Corto Plazo</t>
  </si>
  <si>
    <t>Largo Plazo</t>
  </si>
  <si>
    <t>Total Largo Plazo</t>
  </si>
  <si>
    <t>Total Corto Plazo y Largo Plazo</t>
  </si>
  <si>
    <t>BBVA - Prestamos</t>
  </si>
  <si>
    <t>Reserva p/ Futura Capilaización</t>
  </si>
  <si>
    <t>Reserva de p/ Futura Capitalización</t>
  </si>
  <si>
    <t>Reserva p/ Futura Capitalización</t>
  </si>
  <si>
    <t>Venta de Ots Contado Exento</t>
  </si>
  <si>
    <t>Gastos Comerciales WC</t>
  </si>
  <si>
    <t>Honor. Esc - Water Clean</t>
  </si>
  <si>
    <t>Gastos Comerciales Fila</t>
  </si>
  <si>
    <t>Gastos Comerciales Maq</t>
  </si>
  <si>
    <t>Honorarios Esc. Maquinarias</t>
  </si>
  <si>
    <t>Gastos Garantia Fab. Maq</t>
  </si>
  <si>
    <t>Gastos Garantia Fab. Aut.</t>
  </si>
  <si>
    <t xml:space="preserve">Aguinaldos </t>
  </si>
  <si>
    <t>Gastos Comerciales CDE</t>
  </si>
  <si>
    <t xml:space="preserve">Total </t>
  </si>
  <si>
    <t>Banco BBVA Cta. Cte. Gs.</t>
  </si>
  <si>
    <t>Patente y Rodados</t>
  </si>
  <si>
    <t>Gastos contra Incendio</t>
  </si>
  <si>
    <t>Gastos Gremiales</t>
  </si>
  <si>
    <t>Gastos de Cobranza Judicial</t>
  </si>
  <si>
    <t>Gastos de Comercialización</t>
  </si>
  <si>
    <t>Gastos de Garantia WC</t>
  </si>
  <si>
    <t>Garantia Otorgada WC</t>
  </si>
  <si>
    <t>Garantia Otorgada Maq</t>
  </si>
  <si>
    <t>Garantia Otorgada Aut.</t>
  </si>
  <si>
    <t>Garantia Otorgada CDE</t>
  </si>
  <si>
    <t>Cheques Rechazados U$S</t>
  </si>
  <si>
    <t>Alquileres Pagados p/Adelantado</t>
  </si>
  <si>
    <t>Previsión Garantia p/Trabajos</t>
  </si>
  <si>
    <t>Intereses no Devengados Banco Familiar</t>
  </si>
  <si>
    <t>Banco Regional Cta. Cte. U$s.</t>
  </si>
  <si>
    <t>Banco BBVA Cta. Cte. U$s</t>
  </si>
  <si>
    <t>Banco GNB Cta. Cte. U$s</t>
  </si>
  <si>
    <t>Banco Sudameris U$s</t>
  </si>
  <si>
    <t>Banco Familiar Cta. Cte. U$s</t>
  </si>
  <si>
    <t>GNB</t>
  </si>
  <si>
    <t>Banco Familiar</t>
  </si>
  <si>
    <t>Pasajes y Peajes Adm.</t>
  </si>
  <si>
    <t>Mant.Maquinarias y Herramientas</t>
  </si>
  <si>
    <t>Aguinaldo de Gerentes</t>
  </si>
  <si>
    <t>Gia. Otorgada CF moto</t>
  </si>
  <si>
    <t>Mant.y Reparación CF Moto</t>
  </si>
  <si>
    <t>Publicidad CF Motos</t>
  </si>
  <si>
    <t>Fletes y Correo</t>
  </si>
  <si>
    <t>Gastos de Gia Fabrica WC</t>
  </si>
  <si>
    <t>Agua Luz y Telefono SB</t>
  </si>
  <si>
    <t>Alquileres Cobrados - Inmuebles</t>
  </si>
  <si>
    <t>Gastos Garantia Fab. CDE</t>
  </si>
  <si>
    <t>Banco HSBC Cta. Cte. U$s</t>
  </si>
  <si>
    <t>HSBC</t>
  </si>
  <si>
    <t>Retenciones Renta a Pagar</t>
  </si>
  <si>
    <t>Departamento Marketing</t>
  </si>
  <si>
    <t>Gastos Varios Marketing</t>
  </si>
  <si>
    <t>Combustibles y Lubricantes Marketing</t>
  </si>
  <si>
    <t>Publicidad y Propaganda Marketing</t>
  </si>
  <si>
    <t>Viajes y Viaticos  Marketing</t>
  </si>
  <si>
    <t>INVERSIONES</t>
  </si>
  <si>
    <t>Inversiones en Otras empresas</t>
  </si>
  <si>
    <t>Previs. Por Garantia Autom - CFMOTO</t>
  </si>
  <si>
    <t>Gastos de visitas</t>
  </si>
  <si>
    <t>Viajes y Viaticos CFMOTO</t>
  </si>
  <si>
    <t>Gastos de Boggiani</t>
  </si>
  <si>
    <t>Patente y Rodados Boggiani 2</t>
  </si>
  <si>
    <t>Mant. Y Reparación de Rodados</t>
  </si>
  <si>
    <t>Honorario de Escribania</t>
  </si>
  <si>
    <t>Mantenimiento Y Reparaciones  W/C</t>
  </si>
  <si>
    <t>Previsión Garantia Autom - CFMOTO</t>
  </si>
  <si>
    <t>Herramientas y Enseres</t>
  </si>
  <si>
    <t>Previsión por Garantia Autom-CFMOTO</t>
  </si>
  <si>
    <t>(-) Prevision para Mercaderías Obsoletas</t>
  </si>
  <si>
    <t>Gastos Comerciales auto</t>
  </si>
  <si>
    <t>Sueldos, Jornales y Vacaciones Marketing</t>
  </si>
  <si>
    <t>Aguinaldos Marketing</t>
  </si>
  <si>
    <t>Importaciones en Curso - Provee. Ext.</t>
  </si>
  <si>
    <t>Desafectación de previciones Merc. Obsoletas</t>
  </si>
  <si>
    <t>Inversiones C.G. - CADIEM</t>
  </si>
  <si>
    <t>Gastos de Comunicación e Internet</t>
  </si>
  <si>
    <t>Perdida de Mercad. Maq</t>
  </si>
  <si>
    <t>Insumos y Materiales</t>
  </si>
  <si>
    <t>Gastos Sucursales MRA</t>
  </si>
  <si>
    <t>Gastos de Instalaciones</t>
  </si>
  <si>
    <t>Impuestos y Patentes MRA</t>
  </si>
  <si>
    <t>Reparaciones Mant.Rodados MRA</t>
  </si>
  <si>
    <t>Banco Familiar S.A.E.C.A</t>
  </si>
  <si>
    <t>Intereses no Devengados GNB</t>
  </si>
  <si>
    <t>Intereses no Devengados Sudameris</t>
  </si>
  <si>
    <t>Banco GNB - Préstamos</t>
  </si>
  <si>
    <t>Banco GNB- Intereses a Pagar</t>
  </si>
  <si>
    <t>Sudameris Bank Préstamos</t>
  </si>
  <si>
    <t>Sudameris Bank Intereses a Pagar</t>
  </si>
  <si>
    <t>Banco Familiar- Préstamos</t>
  </si>
  <si>
    <t>Banco Familiar Intereses a Pagar</t>
  </si>
  <si>
    <t>Deudores en Gestión de Cobro</t>
  </si>
  <si>
    <t>Previsión p. Incobrables (Nota 3)</t>
  </si>
  <si>
    <t>Clientes Morosos</t>
  </si>
  <si>
    <t>Cheques en Gestión Judicial</t>
  </si>
  <si>
    <t>Activos Intangibles</t>
  </si>
  <si>
    <t>Sistemas Informático</t>
  </si>
  <si>
    <t>Amortización Acumulada</t>
  </si>
  <si>
    <t>Marcas</t>
  </si>
  <si>
    <t>Provisión Premios</t>
  </si>
  <si>
    <t>Previs. Por Garantía motos</t>
  </si>
  <si>
    <t>Sistema Informático</t>
  </si>
  <si>
    <t>Auditoria a los Estados Financieros al 31/12/2017</t>
  </si>
  <si>
    <t>Saldo al  31/ 12 / 2017</t>
  </si>
  <si>
    <t>Seguros pagados por siniestros</t>
  </si>
  <si>
    <t>Servicios Prestados</t>
  </si>
  <si>
    <t>Ventas de Cartera</t>
  </si>
  <si>
    <t>Saldo al 31/12/17</t>
  </si>
  <si>
    <t>IVA a Devengar</t>
  </si>
  <si>
    <t>I.P.S. a Pagar</t>
  </si>
  <si>
    <t>Provisión Proveedores a Pagar</t>
  </si>
  <si>
    <t>Pago de Dividendos</t>
  </si>
  <si>
    <t>Distribución de Dividendos</t>
  </si>
  <si>
    <t>Cliente Incobrable</t>
  </si>
  <si>
    <t>Tarjetas de Credito</t>
  </si>
  <si>
    <t>Cheques Emitidos Diferidos</t>
  </si>
  <si>
    <t>Previs. Perdida de Activo Fijo</t>
  </si>
  <si>
    <t>mas</t>
  </si>
  <si>
    <t>BALANCE GENERAL</t>
  </si>
  <si>
    <t>BIENES DE CAMBIO</t>
  </si>
  <si>
    <t>Provisión Donaciones</t>
  </si>
  <si>
    <t>Provisión Aguinaldo</t>
  </si>
  <si>
    <t>Provisión Comision a pagar</t>
  </si>
  <si>
    <t>Provisión Bono Anual</t>
  </si>
  <si>
    <t>Ingreso Diferido</t>
  </si>
  <si>
    <t>Cargo Diferido</t>
  </si>
  <si>
    <t>AL 31 DE MARZO DE 2020 Y 2019</t>
  </si>
  <si>
    <t>Totales al 31/03/2020</t>
  </si>
  <si>
    <t>Sueldos a Pagar</t>
  </si>
  <si>
    <t>1° DE ENERO Y EL 31 DE MARZO DE 2020 y 2019</t>
  </si>
  <si>
    <t>Saldo al 31/12/2019</t>
  </si>
  <si>
    <t>Totales al 31/03/20</t>
  </si>
  <si>
    <t>Totales al 31/03/19</t>
  </si>
  <si>
    <t xml:space="preserve">Provisión Remuneraciones </t>
  </si>
  <si>
    <t>Totales al 31/03/2019</t>
  </si>
  <si>
    <t>EI</t>
  </si>
  <si>
    <t>C</t>
  </si>
  <si>
    <t>Costo s/ Resultados</t>
  </si>
  <si>
    <t>EF</t>
  </si>
  <si>
    <t>CV</t>
  </si>
  <si>
    <t>Compras</t>
  </si>
  <si>
    <t>Amortizaciones Acumuladas</t>
  </si>
  <si>
    <t>Previsión por Pérdidas de Mercaderias</t>
  </si>
  <si>
    <t>Previsiones para Mercaderias Obsoletas</t>
  </si>
  <si>
    <t>Previs. Garantía - Motos</t>
  </si>
  <si>
    <t>Provision Comisiones a Pagar</t>
  </si>
  <si>
    <t>Prov. Proveedores a Pagar</t>
  </si>
  <si>
    <t>Provisiones Bonos Anual</t>
  </si>
  <si>
    <t>Provision Impuesto Municipales</t>
  </si>
  <si>
    <t>ESTADOS CONTABLES Y ANEXOS A LOS MISMOS SEGÚN RESOLUCION Nº 5/92</t>
  </si>
  <si>
    <t>Caja $ Suc. Ciudad del Este</t>
  </si>
  <si>
    <t>Banco Visión</t>
  </si>
  <si>
    <t>Importaciones en curso - Provee.Ext.</t>
  </si>
  <si>
    <t xml:space="preserve">    </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</si>
</sst>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 _€_-;\-* #,##0.00\ _€_-;_-* &quot;-&quot;??\ _€_-;_-@_-"/>
    <numFmt numFmtId="164" formatCode="_(* #,##0_);_(* \(#,##0\);_(* &quot;-&quot;_);_(@_)"/>
    <numFmt numFmtId="165" formatCode="_-* #,##0_-;\-* #,##0_-;_-* &quot;-&quot;_-;_-@_-"/>
    <numFmt numFmtId="166" formatCode="_-* #,##0.00_-;\-* #,##0.00_-;_-* &quot;-&quot;??_-;_-@_-"/>
    <numFmt numFmtId="167" formatCode="_-* #,##0\ _$_-;\-* #,##0\ _$_-;_-* &quot;-&quot;\ _$_-;_-@_-"/>
    <numFmt numFmtId="168" formatCode="_(* #,##0_);_(* \(#,##0\);_(* &quot;-&quot;??_);_(@_)"/>
    <numFmt numFmtId="169" formatCode="#,##0;\(#,##0\);_-* &quot;-&quot;\ _$_-;_-@_-"/>
    <numFmt numFmtId="170" formatCode="_-* #,##0_-;\(#,##0\);_-* &quot;-&quot;??_-;_-@_-"/>
    <numFmt numFmtId="171" formatCode="_-* #,##0.00_-;\(#,##0.00\);_-* &quot;-&quot;??_-;_-@_-"/>
    <numFmt numFmtId="172" formatCode="_ * #,##0;\(#,##0\);_ * &quot;-&quot;??_ \ \ \ \ \ \ ;_ @_ "/>
    <numFmt numFmtId="173" formatCode="_-* #,##0_-;\(#,##0\);_-* \-??_-;_-@_-"/>
    <numFmt numFmtId="174" formatCode="_-* #,##0.00_-;\-* #,##0.00_-;_-* \-??_-;_-@_-"/>
    <numFmt numFmtId="175" formatCode="_-* #,##0_-;\-* #,##0_-;_-* \-??_-;_-@_-"/>
    <numFmt numFmtId="176" formatCode="_-* #,##0.00_-;\(#,##0.00\);_-* \-??_-;_-@_-"/>
    <numFmt numFmtId="177" formatCode="_(* #,##0.00_);_(* \(#,##0.00\);_(* \-_);_(@_)"/>
    <numFmt numFmtId="178" formatCode="_(* #,##0_);_(* \(#,##0\);_(* \-_);_(@_)"/>
    <numFmt numFmtId="179" formatCode="_-* #,##0_-;\-* #,##0_-;_-* &quot;-&quot;??_-;_-@_-"/>
    <numFmt numFmtId="180" formatCode="_-* #,##0\ _€_-;\-* #,##0\ _€_-;_-* &quot;-&quot;??\ _€_-;_-@_-"/>
    <numFmt numFmtId="181" formatCode="_(* #,##0.0000_);_(* \(#,##0.0000\);_(* \-_);_(@_)"/>
  </numFmts>
  <fonts count="52" x14ac:knownFonts="1">
    <font>
      <sz val="10"/>
      <name val="Arial"/>
    </font>
    <font>
      <sz val="11"/>
      <color theme="1"/>
      <name val="Calibri"/>
      <family val="2"/>
      <scheme val="minor"/>
    </font>
    <font>
      <sz val="10"/>
      <name val="Arial"/>
      <family val="2"/>
    </font>
    <font>
      <sz val="11"/>
      <name val="Times New Roman"/>
      <family val="1"/>
    </font>
    <font>
      <sz val="10"/>
      <name val="Tahoma"/>
      <family val="2"/>
    </font>
    <font>
      <b/>
      <sz val="16"/>
      <name val="Tahoma"/>
      <family val="2"/>
    </font>
    <font>
      <b/>
      <sz val="14"/>
      <name val="Tahoma"/>
      <family val="2"/>
    </font>
    <font>
      <b/>
      <sz val="12"/>
      <name val="Tahoma"/>
      <family val="2"/>
    </font>
    <font>
      <sz val="12"/>
      <name val="Tahoma"/>
      <family val="2"/>
    </font>
    <font>
      <sz val="14"/>
      <name val="Tahoma"/>
      <family val="2"/>
    </font>
    <font>
      <b/>
      <sz val="10"/>
      <name val="Tahoma"/>
      <family val="2"/>
    </font>
    <font>
      <sz val="16"/>
      <name val="Tahoma"/>
      <family val="2"/>
    </font>
    <font>
      <b/>
      <sz val="9"/>
      <name val="Tahoma"/>
      <family val="2"/>
    </font>
    <font>
      <sz val="9"/>
      <name val="Tahoma"/>
      <family val="2"/>
    </font>
    <font>
      <b/>
      <sz val="8"/>
      <name val="Tahoma"/>
      <family val="2"/>
    </font>
    <font>
      <sz val="8"/>
      <name val="Tahoma"/>
      <family val="2"/>
    </font>
    <font>
      <b/>
      <i/>
      <sz val="16"/>
      <name val="Tahoma"/>
      <family val="2"/>
    </font>
    <font>
      <b/>
      <i/>
      <sz val="12"/>
      <name val="Tahoma"/>
      <family val="2"/>
    </font>
    <font>
      <b/>
      <i/>
      <sz val="10"/>
      <name val="Tahoma"/>
      <family val="2"/>
    </font>
    <font>
      <sz val="10"/>
      <color indexed="10"/>
      <name val="Tahoma"/>
      <family val="2"/>
    </font>
    <font>
      <sz val="12"/>
      <color indexed="10"/>
      <name val="Tahoma"/>
      <family val="2"/>
    </font>
    <font>
      <sz val="8"/>
      <name val="Arial"/>
      <family val="2"/>
    </font>
    <font>
      <sz val="10"/>
      <color indexed="9"/>
      <name val="Tahoma"/>
      <family val="2"/>
    </font>
    <font>
      <sz val="10"/>
      <color theme="0"/>
      <name val="Tahoma"/>
      <family val="2"/>
    </font>
    <font>
      <b/>
      <sz val="10"/>
      <color theme="0"/>
      <name val="Tahoma"/>
      <family val="2"/>
    </font>
    <font>
      <sz val="9"/>
      <color indexed="10"/>
      <name val="Cambria"/>
      <family val="1"/>
      <scheme val="major"/>
    </font>
    <font>
      <b/>
      <sz val="14"/>
      <name val="Tahoma"/>
      <family val="2"/>
      <charset val="1"/>
    </font>
    <font>
      <sz val="10"/>
      <name val="Tahoma"/>
      <family val="2"/>
      <charset val="1"/>
    </font>
    <font>
      <b/>
      <sz val="16"/>
      <name val="Tahoma"/>
      <family val="2"/>
      <charset val="1"/>
    </font>
    <font>
      <sz val="16"/>
      <name val="Tahoma"/>
      <family val="2"/>
      <charset val="1"/>
    </font>
    <font>
      <b/>
      <sz val="10"/>
      <name val="Tahoma"/>
      <family val="2"/>
      <charset val="1"/>
    </font>
    <font>
      <b/>
      <sz val="12"/>
      <name val="Tahoma"/>
      <family val="2"/>
      <charset val="1"/>
    </font>
    <font>
      <sz val="12"/>
      <name val="Tahoma"/>
      <family val="2"/>
      <charset val="1"/>
    </font>
    <font>
      <sz val="14"/>
      <name val="Tahoma"/>
      <family val="2"/>
      <charset val="1"/>
    </font>
    <font>
      <b/>
      <sz val="8"/>
      <name val="Tahoma"/>
      <family val="2"/>
      <charset val="1"/>
    </font>
    <font>
      <sz val="11"/>
      <name val="Tahoma"/>
      <family val="2"/>
      <charset val="1"/>
    </font>
    <font>
      <b/>
      <sz val="11"/>
      <name val="Tahoma"/>
      <family val="2"/>
      <charset val="1"/>
    </font>
    <font>
      <b/>
      <u/>
      <sz val="12"/>
      <name val="Tahoma"/>
      <family val="2"/>
    </font>
    <font>
      <b/>
      <sz val="12"/>
      <color indexed="10"/>
      <name val="Tahoma"/>
      <family val="2"/>
    </font>
    <font>
      <sz val="11"/>
      <name val="Cambria"/>
      <family val="1"/>
    </font>
    <font>
      <b/>
      <sz val="11"/>
      <name val="Tahoma"/>
      <family val="2"/>
    </font>
    <font>
      <sz val="11"/>
      <name val="Tahoma"/>
      <family val="2"/>
    </font>
    <font>
      <sz val="6.95"/>
      <color rgb="FF000000"/>
      <name val="Arial"/>
      <family val="2"/>
    </font>
    <font>
      <sz val="14"/>
      <color rgb="FF000000"/>
      <name val="Arial"/>
      <family val="2"/>
    </font>
    <font>
      <sz val="12"/>
      <color rgb="FF000000"/>
      <name val="Arial"/>
      <family val="2"/>
    </font>
    <font>
      <sz val="11"/>
      <color rgb="FF000000"/>
      <name val="Calibri"/>
      <family val="2"/>
    </font>
    <font>
      <sz val="8"/>
      <color theme="1"/>
      <name val="MS Sans Serif"/>
      <family val="2"/>
    </font>
    <font>
      <sz val="10"/>
      <name val="Cambria"/>
      <family val="1"/>
      <scheme val="major"/>
    </font>
    <font>
      <sz val="12"/>
      <color indexed="9"/>
      <name val="Tahoma"/>
      <family val="2"/>
    </font>
    <font>
      <b/>
      <sz val="9"/>
      <name val="Arial"/>
      <family val="2"/>
    </font>
    <font>
      <b/>
      <sz val="11"/>
      <name val="Arial"/>
      <family val="2"/>
    </font>
    <font>
      <b/>
      <sz val="12"/>
      <name val="Arial"/>
      <family val="2"/>
    </font>
  </fonts>
  <fills count="1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2"/>
        <bgColor indexed="64"/>
      </patternFill>
    </fill>
    <fill>
      <patternFill patternType="solid">
        <fgColor indexed="10"/>
        <bgColor indexed="64"/>
      </patternFill>
    </fill>
    <fill>
      <patternFill patternType="solid">
        <fgColor indexed="40"/>
        <bgColor indexed="64"/>
      </patternFill>
    </fill>
    <fill>
      <patternFill patternType="solid">
        <fgColor indexed="50"/>
        <bgColor indexed="64"/>
      </patternFill>
    </fill>
    <fill>
      <patternFill patternType="solid">
        <fgColor theme="0"/>
        <bgColor indexed="64"/>
      </patternFill>
    </fill>
    <fill>
      <patternFill patternType="gray125">
        <bgColor rgb="FFE5E5E5"/>
      </patternFill>
    </fill>
    <fill>
      <patternFill patternType="solid">
        <fgColor rgb="FF00B050"/>
        <bgColor indexed="64"/>
      </patternFill>
    </fill>
    <fill>
      <patternFill patternType="solid">
        <fgColor theme="0"/>
        <bgColor rgb="FFFDEADA"/>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diagonalDown="1">
      <left style="thin">
        <color indexed="64"/>
      </left>
      <right style="thin">
        <color indexed="64"/>
      </right>
      <top style="thin">
        <color indexed="64"/>
      </top>
      <bottom style="thin">
        <color indexed="64"/>
      </bottom>
      <diagonal style="hair">
        <color indexed="64"/>
      </diagonal>
    </border>
    <border>
      <left/>
      <right/>
      <top style="thin">
        <color theme="0"/>
      </top>
      <bottom/>
      <diagonal/>
    </border>
    <border>
      <left/>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8">
    <xf numFmtId="0" fontId="0" fillId="0" borderId="0"/>
    <xf numFmtId="166" fontId="2" fillId="0" borderId="0" applyFont="0" applyFill="0" applyBorder="0" applyAlignment="0" applyProtection="0"/>
    <xf numFmtId="165" fontId="2" fillId="0" borderId="0" applyFont="0" applyFill="0" applyBorder="0" applyAlignment="0" applyProtection="0"/>
    <xf numFmtId="167" fontId="3" fillId="0" borderId="0" applyFont="0" applyFill="0" applyBorder="0" applyAlignment="0" applyProtection="0"/>
    <xf numFmtId="0" fontId="3" fillId="0" borderId="0"/>
    <xf numFmtId="0" fontId="1" fillId="0" borderId="0"/>
    <xf numFmtId="0" fontId="1" fillId="0" borderId="0"/>
    <xf numFmtId="0" fontId="1" fillId="0" borderId="0"/>
  </cellStyleXfs>
  <cellXfs count="939">
    <xf numFmtId="170" fontId="7" fillId="0" borderId="0" xfId="0" applyNumberFormat="1" applyFont="1" applyFill="1"/>
    <xf numFmtId="170" fontId="4" fillId="0" borderId="0" xfId="0" applyNumberFormat="1" applyFont="1" applyFill="1" applyBorder="1"/>
    <xf numFmtId="170" fontId="4" fillId="0" borderId="0" xfId="1" applyNumberFormat="1" applyFont="1" applyFill="1" applyBorder="1"/>
    <xf numFmtId="170" fontId="4" fillId="0" borderId="0" xfId="0" applyNumberFormat="1" applyFont="1" applyFill="1"/>
    <xf numFmtId="170" fontId="6" fillId="0" borderId="0" xfId="0" applyNumberFormat="1" applyFont="1" applyFill="1" applyAlignment="1">
      <alignment horizontal="center"/>
    </xf>
    <xf numFmtId="170" fontId="7" fillId="0" borderId="0" xfId="0" applyNumberFormat="1" applyFont="1" applyFill="1"/>
    <xf numFmtId="170" fontId="8" fillId="0" borderId="0" xfId="0" applyNumberFormat="1" applyFont="1" applyFill="1"/>
    <xf numFmtId="0" fontId="7" fillId="0" borderId="1" xfId="1" applyNumberFormat="1" applyFont="1" applyFill="1" applyBorder="1" applyAlignment="1">
      <alignment horizontal="center"/>
    </xf>
    <xf numFmtId="170" fontId="8" fillId="0" borderId="0" xfId="1" applyNumberFormat="1" applyFont="1" applyFill="1" applyBorder="1"/>
    <xf numFmtId="170" fontId="8" fillId="0" borderId="0" xfId="1" applyNumberFormat="1" applyFont="1" applyFill="1"/>
    <xf numFmtId="170" fontId="8" fillId="0" borderId="0" xfId="1" applyNumberFormat="1" applyFont="1" applyFill="1" applyAlignment="1"/>
    <xf numFmtId="170" fontId="7" fillId="0" borderId="2" xfId="1" applyNumberFormat="1" applyFont="1" applyFill="1" applyBorder="1" applyAlignment="1"/>
    <xf numFmtId="170" fontId="7" fillId="0" borderId="0" xfId="1" applyNumberFormat="1" applyFont="1" applyFill="1" applyBorder="1" applyAlignment="1"/>
    <xf numFmtId="170" fontId="8" fillId="0" borderId="0" xfId="1" applyNumberFormat="1" applyFont="1" applyFill="1" applyBorder="1" applyAlignment="1"/>
    <xf numFmtId="170" fontId="8" fillId="0" borderId="0" xfId="0" applyNumberFormat="1" applyFont="1" applyFill="1" applyBorder="1"/>
    <xf numFmtId="170" fontId="6" fillId="0" borderId="0" xfId="0" applyNumberFormat="1" applyFont="1" applyFill="1"/>
    <xf numFmtId="170" fontId="7" fillId="0" borderId="3" xfId="1" applyNumberFormat="1" applyFont="1" applyFill="1" applyBorder="1" applyAlignment="1"/>
    <xf numFmtId="170" fontId="7" fillId="0" borderId="0" xfId="1" applyNumberFormat="1" applyFont="1" applyFill="1" applyBorder="1"/>
    <xf numFmtId="170" fontId="4" fillId="2" borderId="0" xfId="0" applyNumberFormat="1" applyFont="1" applyFill="1"/>
    <xf numFmtId="170" fontId="7" fillId="0" borderId="4" xfId="1" applyNumberFormat="1" applyFont="1" applyFill="1" applyBorder="1" applyAlignment="1"/>
    <xf numFmtId="170" fontId="4" fillId="0" borderId="0" xfId="0" applyNumberFormat="1" applyFont="1" applyFill="1" applyAlignment="1">
      <alignment horizontal="center"/>
    </xf>
    <xf numFmtId="170" fontId="4" fillId="0" borderId="0" xfId="1" applyNumberFormat="1" applyFont="1" applyFill="1"/>
    <xf numFmtId="170" fontId="7" fillId="0" borderId="0" xfId="1" applyNumberFormat="1" applyFont="1" applyFill="1" applyBorder="1" applyAlignment="1">
      <alignment horizontal="center"/>
    </xf>
    <xf numFmtId="170" fontId="8" fillId="0" borderId="0" xfId="1" applyNumberFormat="1" applyFont="1" applyFill="1" applyBorder="1" applyAlignment="1">
      <alignment horizontal="center"/>
    </xf>
    <xf numFmtId="170" fontId="4" fillId="0" borderId="0" xfId="0" applyNumberFormat="1" applyFont="1" applyFill="1" applyAlignment="1">
      <alignment horizontal="left"/>
    </xf>
    <xf numFmtId="170" fontId="4" fillId="0" borderId="0" xfId="0" applyNumberFormat="1" applyFont="1" applyFill="1" applyBorder="1" applyAlignment="1">
      <alignment horizontal="left"/>
    </xf>
    <xf numFmtId="170" fontId="10" fillId="0" borderId="0" xfId="1" applyNumberFormat="1" applyFont="1" applyFill="1" applyBorder="1" applyAlignment="1">
      <alignment horizontal="center"/>
    </xf>
    <xf numFmtId="170" fontId="4" fillId="0" borderId="0" xfId="1" applyNumberFormat="1" applyFont="1" applyFill="1" applyBorder="1" applyAlignment="1">
      <alignment horizontal="center"/>
    </xf>
    <xf numFmtId="170" fontId="4" fillId="0" borderId="0" xfId="1" applyNumberFormat="1" applyFont="1" applyFill="1" applyBorder="1" applyAlignment="1">
      <alignment horizontal="left" indent="1"/>
    </xf>
    <xf numFmtId="170" fontId="4" fillId="0" borderId="0" xfId="0" applyNumberFormat="1" applyFont="1"/>
    <xf numFmtId="170" fontId="8" fillId="0" borderId="0" xfId="0" applyNumberFormat="1" applyFont="1"/>
    <xf numFmtId="170" fontId="8" fillId="3" borderId="0" xfId="0" applyNumberFormat="1" applyFont="1" applyFill="1"/>
    <xf numFmtId="170" fontId="8" fillId="0" borderId="0" xfId="1" applyNumberFormat="1" applyFont="1" applyBorder="1" applyAlignment="1">
      <alignment horizontal="center"/>
    </xf>
    <xf numFmtId="170" fontId="4" fillId="0" borderId="0" xfId="1" applyNumberFormat="1" applyFont="1"/>
    <xf numFmtId="170" fontId="4" fillId="0" borderId="0" xfId="1" applyNumberFormat="1" applyFont="1" applyBorder="1"/>
    <xf numFmtId="170" fontId="4" fillId="0" borderId="0" xfId="0" applyNumberFormat="1" applyFont="1" applyAlignment="1">
      <alignment horizontal="left"/>
    </xf>
    <xf numFmtId="170" fontId="10" fillId="0" borderId="0" xfId="1" applyNumberFormat="1" applyFont="1" applyBorder="1" applyAlignment="1">
      <alignment horizontal="center"/>
    </xf>
    <xf numFmtId="170" fontId="4" fillId="0" borderId="0" xfId="0" applyNumberFormat="1" applyFont="1" applyBorder="1"/>
    <xf numFmtId="170" fontId="4" fillId="0" borderId="0" xfId="0" applyNumberFormat="1" applyFont="1" applyBorder="1" applyAlignment="1">
      <alignment horizontal="left"/>
    </xf>
    <xf numFmtId="170" fontId="7" fillId="0" borderId="7" xfId="0" applyNumberFormat="1" applyFont="1" applyFill="1" applyBorder="1" applyAlignment="1">
      <alignment horizontal="center"/>
    </xf>
    <xf numFmtId="170" fontId="7" fillId="0" borderId="10" xfId="0" applyNumberFormat="1" applyFont="1" applyFill="1" applyBorder="1" applyAlignment="1">
      <alignment horizontal="center" vertical="center"/>
    </xf>
    <xf numFmtId="170" fontId="7" fillId="0" borderId="0" xfId="0" applyNumberFormat="1" applyFont="1" applyFill="1" applyBorder="1" applyAlignment="1">
      <alignment horizontal="center" vertical="center"/>
    </xf>
    <xf numFmtId="170" fontId="7" fillId="0" borderId="12" xfId="0" applyNumberFormat="1" applyFont="1" applyFill="1" applyBorder="1" applyAlignment="1">
      <alignment horizontal="center" vertical="center"/>
    </xf>
    <xf numFmtId="170" fontId="8" fillId="0" borderId="9" xfId="0" applyNumberFormat="1" applyFont="1" applyBorder="1"/>
    <xf numFmtId="170" fontId="8" fillId="0" borderId="10" xfId="0" applyNumberFormat="1" applyFont="1" applyBorder="1"/>
    <xf numFmtId="170" fontId="8" fillId="0" borderId="0" xfId="0" applyNumberFormat="1" applyFont="1" applyBorder="1"/>
    <xf numFmtId="170" fontId="8" fillId="0" borderId="9" xfId="0" applyNumberFormat="1" applyFont="1" applyFill="1" applyBorder="1" applyAlignment="1">
      <alignment horizontal="center"/>
    </xf>
    <xf numFmtId="170" fontId="8" fillId="0" borderId="10" xfId="2" applyNumberFormat="1" applyFont="1" applyBorder="1"/>
    <xf numFmtId="170" fontId="4" fillId="0" borderId="9" xfId="0" applyNumberFormat="1" applyFont="1" applyFill="1" applyBorder="1"/>
    <xf numFmtId="170" fontId="8" fillId="0" borderId="13" xfId="0" applyNumberFormat="1" applyFont="1" applyBorder="1"/>
    <xf numFmtId="170" fontId="10" fillId="0" borderId="0" xfId="0" applyNumberFormat="1" applyFont="1" applyFill="1" applyBorder="1"/>
    <xf numFmtId="170" fontId="10" fillId="0" borderId="0" xfId="0" applyNumberFormat="1" applyFont="1" applyFill="1" applyBorder="1" applyAlignment="1">
      <alignment horizontal="left"/>
    </xf>
    <xf numFmtId="170" fontId="4" fillId="3" borderId="0" xfId="0" applyNumberFormat="1" applyFont="1" applyFill="1"/>
    <xf numFmtId="0" fontId="7" fillId="3" borderId="0" xfId="0" applyFont="1" applyFill="1"/>
    <xf numFmtId="168" fontId="7" fillId="3" borderId="0" xfId="1" applyNumberFormat="1" applyFont="1" applyFill="1" applyBorder="1"/>
    <xf numFmtId="170" fontId="4" fillId="3" borderId="0" xfId="1" applyNumberFormat="1" applyFont="1" applyFill="1" applyBorder="1"/>
    <xf numFmtId="170" fontId="4" fillId="3" borderId="0" xfId="0" applyNumberFormat="1" applyFont="1" applyFill="1" applyAlignment="1">
      <alignment horizontal="left"/>
    </xf>
    <xf numFmtId="170" fontId="4" fillId="3" borderId="0" xfId="0" applyNumberFormat="1" applyFont="1" applyFill="1" applyBorder="1" applyAlignment="1">
      <alignment horizontal="left"/>
    </xf>
    <xf numFmtId="170" fontId="10" fillId="3" borderId="0" xfId="1" applyNumberFormat="1" applyFont="1" applyFill="1" applyBorder="1" applyAlignment="1">
      <alignment horizontal="center"/>
    </xf>
    <xf numFmtId="170" fontId="11" fillId="3" borderId="0" xfId="0" applyNumberFormat="1" applyFont="1" applyFill="1"/>
    <xf numFmtId="170" fontId="9" fillId="3" borderId="0" xfId="0" applyNumberFormat="1" applyFont="1" applyFill="1"/>
    <xf numFmtId="170" fontId="13" fillId="3" borderId="0" xfId="0" applyNumberFormat="1" applyFont="1" applyFill="1"/>
    <xf numFmtId="170" fontId="12" fillId="3" borderId="8" xfId="0" applyNumberFormat="1" applyFont="1" applyFill="1" applyBorder="1" applyAlignment="1">
      <alignment horizontal="center" wrapText="1"/>
    </xf>
    <xf numFmtId="170" fontId="13" fillId="3" borderId="5" xfId="0" applyNumberFormat="1" applyFont="1" applyFill="1" applyBorder="1"/>
    <xf numFmtId="170" fontId="13" fillId="3" borderId="6" xfId="0" applyNumberFormat="1" applyFont="1" applyFill="1" applyBorder="1"/>
    <xf numFmtId="170" fontId="13" fillId="3" borderId="10" xfId="0" applyNumberFormat="1" applyFont="1" applyFill="1" applyBorder="1"/>
    <xf numFmtId="170" fontId="13" fillId="3" borderId="16" xfId="0" applyNumberFormat="1" applyFont="1" applyFill="1" applyBorder="1"/>
    <xf numFmtId="170" fontId="13" fillId="0" borderId="9" xfId="0" applyNumberFormat="1" applyFont="1" applyFill="1" applyBorder="1"/>
    <xf numFmtId="170" fontId="13" fillId="0" borderId="0" xfId="0" applyNumberFormat="1" applyFont="1" applyFill="1"/>
    <xf numFmtId="170" fontId="13" fillId="0" borderId="10" xfId="0" applyNumberFormat="1" applyFont="1" applyFill="1" applyBorder="1"/>
    <xf numFmtId="170" fontId="12" fillId="0" borderId="7" xfId="0" applyNumberFormat="1" applyFont="1" applyFill="1" applyBorder="1" applyAlignment="1">
      <alignment horizontal="center" vertical="center"/>
    </xf>
    <xf numFmtId="170" fontId="12" fillId="0" borderId="10" xfId="0" applyNumberFormat="1" applyFont="1" applyFill="1" applyBorder="1" applyAlignment="1">
      <alignment horizontal="center" vertical="center"/>
    </xf>
    <xf numFmtId="170" fontId="12" fillId="0" borderId="5" xfId="0" applyNumberFormat="1" applyFont="1" applyFill="1" applyBorder="1" applyAlignment="1">
      <alignment horizontal="center"/>
    </xf>
    <xf numFmtId="170" fontId="13" fillId="0" borderId="7" xfId="0" applyNumberFormat="1" applyFont="1" applyFill="1" applyBorder="1"/>
    <xf numFmtId="170" fontId="12" fillId="0" borderId="6" xfId="0" applyNumberFormat="1" applyFont="1" applyFill="1" applyBorder="1" applyAlignment="1">
      <alignment horizontal="center"/>
    </xf>
    <xf numFmtId="170" fontId="12" fillId="0" borderId="7" xfId="0" applyNumberFormat="1" applyFont="1" applyFill="1" applyBorder="1" applyAlignment="1">
      <alignment horizontal="center"/>
    </xf>
    <xf numFmtId="170" fontId="13" fillId="0" borderId="10" xfId="0" applyNumberFormat="1" applyFont="1" applyFill="1" applyBorder="1" applyAlignment="1">
      <alignment horizontal="center" vertical="center"/>
    </xf>
    <xf numFmtId="170" fontId="12" fillId="0" borderId="9" xfId="0" applyNumberFormat="1" applyFont="1" applyFill="1" applyBorder="1" applyAlignment="1">
      <alignment horizontal="center"/>
    </xf>
    <xf numFmtId="170" fontId="12" fillId="0" borderId="16" xfId="0" applyNumberFormat="1" applyFont="1" applyFill="1" applyBorder="1" applyAlignment="1">
      <alignment horizontal="center"/>
    </xf>
    <xf numFmtId="170" fontId="12" fillId="0" borderId="10" xfId="0" applyNumberFormat="1" applyFont="1" applyFill="1" applyBorder="1" applyAlignment="1">
      <alignment horizontal="center"/>
    </xf>
    <xf numFmtId="170" fontId="12" fillId="0" borderId="12" xfId="0" applyNumberFormat="1" applyFont="1" applyFill="1" applyBorder="1" applyAlignment="1">
      <alignment horizontal="center" vertical="center"/>
    </xf>
    <xf numFmtId="170" fontId="12" fillId="0" borderId="11" xfId="0" applyNumberFormat="1" applyFont="1" applyFill="1" applyBorder="1" applyAlignment="1">
      <alignment horizontal="center"/>
    </xf>
    <xf numFmtId="170" fontId="12" fillId="0" borderId="17" xfId="0" applyNumberFormat="1" applyFont="1" applyFill="1" applyBorder="1" applyAlignment="1">
      <alignment horizontal="center"/>
    </xf>
    <xf numFmtId="170" fontId="12" fillId="0" borderId="12" xfId="0" applyNumberFormat="1" applyFont="1" applyFill="1" applyBorder="1" applyAlignment="1">
      <alignment horizontal="center"/>
    </xf>
    <xf numFmtId="170" fontId="13" fillId="0" borderId="7" xfId="0" applyNumberFormat="1" applyFont="1" applyBorder="1"/>
    <xf numFmtId="170" fontId="13" fillId="0" borderId="7" xfId="1" applyNumberFormat="1" applyFont="1" applyBorder="1"/>
    <xf numFmtId="170" fontId="13" fillId="0" borderId="10" xfId="1" applyNumberFormat="1" applyFont="1" applyBorder="1"/>
    <xf numFmtId="170" fontId="13" fillId="0" borderId="10" xfId="0" applyNumberFormat="1" applyFont="1" applyBorder="1"/>
    <xf numFmtId="170" fontId="13" fillId="0" borderId="12" xfId="0" applyNumberFormat="1" applyFont="1" applyBorder="1"/>
    <xf numFmtId="170" fontId="13" fillId="0" borderId="12" xfId="1" applyNumberFormat="1" applyFont="1" applyBorder="1"/>
    <xf numFmtId="170" fontId="13" fillId="0" borderId="7" xfId="1" applyNumberFormat="1" applyFont="1" applyFill="1" applyBorder="1"/>
    <xf numFmtId="170" fontId="12" fillId="0" borderId="12" xfId="0" applyNumberFormat="1" applyFont="1" applyFill="1" applyBorder="1"/>
    <xf numFmtId="170" fontId="12" fillId="0" borderId="12" xfId="1" applyNumberFormat="1" applyFont="1" applyFill="1" applyBorder="1"/>
    <xf numFmtId="170" fontId="9" fillId="0" borderId="0" xfId="0" applyNumberFormat="1" applyFont="1"/>
    <xf numFmtId="170" fontId="7" fillId="0" borderId="7" xfId="0" applyNumberFormat="1" applyFont="1" applyFill="1" applyBorder="1" applyAlignment="1">
      <alignment horizontal="center" vertical="center"/>
    </xf>
    <xf numFmtId="170" fontId="7" fillId="0" borderId="10" xfId="0" applyNumberFormat="1" applyFont="1" applyFill="1" applyBorder="1" applyAlignment="1">
      <alignment horizontal="center"/>
    </xf>
    <xf numFmtId="170" fontId="7" fillId="0" borderId="12" xfId="0" applyNumberFormat="1" applyFont="1" applyFill="1" applyBorder="1" applyAlignment="1">
      <alignment horizontal="center"/>
    </xf>
    <xf numFmtId="170" fontId="8" fillId="0" borderId="7" xfId="0" applyNumberFormat="1" applyFont="1" applyBorder="1"/>
    <xf numFmtId="170" fontId="7" fillId="0" borderId="10" xfId="0" applyNumberFormat="1" applyFont="1" applyBorder="1"/>
    <xf numFmtId="170" fontId="8" fillId="0" borderId="12" xfId="0" applyNumberFormat="1" applyFont="1" applyBorder="1"/>
    <xf numFmtId="170" fontId="8" fillId="0" borderId="7" xfId="0" applyNumberFormat="1" applyFont="1" applyFill="1" applyBorder="1"/>
    <xf numFmtId="170" fontId="8" fillId="0" borderId="6" xfId="0" applyNumberFormat="1" applyFont="1" applyBorder="1"/>
    <xf numFmtId="170" fontId="7" fillId="0" borderId="12" xfId="0" applyNumberFormat="1" applyFont="1" applyFill="1" applyBorder="1"/>
    <xf numFmtId="170" fontId="8" fillId="0" borderId="16" xfId="0" applyNumberFormat="1" applyFont="1" applyBorder="1"/>
    <xf numFmtId="170" fontId="7" fillId="0" borderId="7" xfId="0" applyNumberFormat="1" applyFont="1" applyFill="1" applyBorder="1"/>
    <xf numFmtId="170" fontId="7" fillId="0" borderId="12" xfId="2" applyNumberFormat="1" applyFont="1" applyFill="1" applyBorder="1"/>
    <xf numFmtId="170" fontId="8" fillId="0" borderId="17" xfId="0" applyNumberFormat="1" applyFont="1" applyBorder="1"/>
    <xf numFmtId="170" fontId="10" fillId="0" borderId="7" xfId="0" applyNumberFormat="1" applyFont="1" applyFill="1" applyBorder="1" applyAlignment="1">
      <alignment horizontal="center" vertical="center"/>
    </xf>
    <xf numFmtId="170" fontId="10" fillId="0" borderId="7" xfId="0" applyNumberFormat="1" applyFont="1" applyFill="1" applyBorder="1" applyAlignment="1">
      <alignment horizontal="center"/>
    </xf>
    <xf numFmtId="170" fontId="10" fillId="0" borderId="10" xfId="0" applyNumberFormat="1" applyFont="1" applyFill="1" applyBorder="1" applyAlignment="1">
      <alignment horizontal="center" vertical="center"/>
    </xf>
    <xf numFmtId="170" fontId="10" fillId="0" borderId="10" xfId="0" applyNumberFormat="1" applyFont="1" applyFill="1" applyBorder="1" applyAlignment="1">
      <alignment horizontal="center"/>
    </xf>
    <xf numFmtId="170" fontId="10" fillId="0" borderId="12" xfId="0" applyNumberFormat="1" applyFont="1" applyFill="1" applyBorder="1" applyAlignment="1">
      <alignment horizontal="center" vertical="center"/>
    </xf>
    <xf numFmtId="170" fontId="10" fillId="0" borderId="12" xfId="0" applyNumberFormat="1" applyFont="1" applyFill="1" applyBorder="1" applyAlignment="1">
      <alignment horizontal="center"/>
    </xf>
    <xf numFmtId="0" fontId="10" fillId="0" borderId="12" xfId="0" applyNumberFormat="1" applyFont="1" applyFill="1" applyBorder="1" applyAlignment="1">
      <alignment horizontal="center"/>
    </xf>
    <xf numFmtId="170" fontId="4" fillId="0" borderId="7" xfId="0" applyNumberFormat="1" applyFont="1" applyBorder="1"/>
    <xf numFmtId="170" fontId="10" fillId="0" borderId="10" xfId="0" applyNumberFormat="1" applyFont="1" applyBorder="1"/>
    <xf numFmtId="170" fontId="4" fillId="0" borderId="10" xfId="0" applyNumberFormat="1" applyFont="1" applyBorder="1"/>
    <xf numFmtId="170" fontId="4" fillId="0" borderId="12" xfId="0" applyNumberFormat="1" applyFont="1" applyBorder="1"/>
    <xf numFmtId="170" fontId="10" fillId="0" borderId="8" xfId="0" applyNumberFormat="1" applyFont="1" applyBorder="1"/>
    <xf numFmtId="170" fontId="4" fillId="0" borderId="8" xfId="0" applyNumberFormat="1" applyFont="1" applyBorder="1"/>
    <xf numFmtId="170" fontId="10" fillId="0" borderId="12" xfId="0" applyNumberFormat="1" applyFont="1" applyBorder="1"/>
    <xf numFmtId="170" fontId="11" fillId="0" borderId="0" xfId="0" applyNumberFormat="1" applyFont="1" applyFill="1"/>
    <xf numFmtId="170" fontId="7" fillId="0" borderId="0" xfId="0" applyNumberFormat="1" applyFont="1" applyFill="1" applyBorder="1"/>
    <xf numFmtId="170" fontId="7" fillId="0" borderId="9" xfId="0" applyNumberFormat="1" applyFont="1" applyFill="1" applyBorder="1"/>
    <xf numFmtId="170" fontId="10" fillId="0" borderId="5" xfId="0" applyNumberFormat="1" applyFont="1" applyFill="1" applyBorder="1" applyAlignment="1">
      <alignment horizontal="center" vertical="center"/>
    </xf>
    <xf numFmtId="170" fontId="10" fillId="0" borderId="18" xfId="0" applyNumberFormat="1" applyFont="1" applyFill="1" applyBorder="1" applyAlignment="1">
      <alignment horizontal="center" vertical="center"/>
    </xf>
    <xf numFmtId="170" fontId="10" fillId="0" borderId="11" xfId="0" applyNumberFormat="1" applyFont="1" applyFill="1" applyBorder="1" applyAlignment="1">
      <alignment horizontal="center" vertical="center"/>
    </xf>
    <xf numFmtId="170" fontId="10" fillId="0" borderId="17" xfId="0" applyNumberFormat="1" applyFont="1" applyFill="1" applyBorder="1" applyAlignment="1">
      <alignment horizontal="center" vertical="center"/>
    </xf>
    <xf numFmtId="0" fontId="7" fillId="3" borderId="0" xfId="4" applyFont="1" applyFill="1" applyBorder="1"/>
    <xf numFmtId="0" fontId="4" fillId="3" borderId="0" xfId="4" applyFont="1" applyFill="1" applyBorder="1"/>
    <xf numFmtId="167" fontId="4" fillId="3" borderId="0" xfId="3" applyFont="1" applyFill="1" applyBorder="1"/>
    <xf numFmtId="167" fontId="4" fillId="3" borderId="0" xfId="3" applyFont="1" applyFill="1" applyBorder="1" applyAlignment="1">
      <alignment horizontal="center"/>
    </xf>
    <xf numFmtId="0" fontId="16" fillId="3" borderId="0" xfId="4" applyFont="1" applyFill="1" applyBorder="1"/>
    <xf numFmtId="0" fontId="4" fillId="3" borderId="1" xfId="4" applyFont="1" applyFill="1" applyBorder="1"/>
    <xf numFmtId="0" fontId="17" fillId="3" borderId="0" xfId="4" applyFont="1" applyFill="1" applyBorder="1"/>
    <xf numFmtId="0" fontId="8" fillId="3" borderId="18" xfId="4" applyFont="1" applyFill="1" applyBorder="1" applyAlignment="1">
      <alignment horizontal="center"/>
    </xf>
    <xf numFmtId="0" fontId="4" fillId="3" borderId="8" xfId="4" applyFont="1" applyFill="1" applyBorder="1" applyAlignment="1">
      <alignment vertical="justify"/>
    </xf>
    <xf numFmtId="0" fontId="4" fillId="3" borderId="0" xfId="4" applyFont="1" applyFill="1" applyBorder="1" applyAlignment="1">
      <alignment horizontal="center"/>
    </xf>
    <xf numFmtId="0" fontId="10" fillId="3" borderId="0" xfId="4" applyFont="1" applyFill="1" applyBorder="1"/>
    <xf numFmtId="167" fontId="4" fillId="3" borderId="0" xfId="3" applyFont="1" applyFill="1" applyBorder="1" applyAlignment="1"/>
    <xf numFmtId="167" fontId="4" fillId="3" borderId="0" xfId="4" applyNumberFormat="1" applyFont="1" applyFill="1" applyBorder="1"/>
    <xf numFmtId="0" fontId="4" fillId="0" borderId="0" xfId="4" applyFont="1" applyFill="1" applyBorder="1"/>
    <xf numFmtId="167" fontId="10" fillId="3" borderId="0" xfId="4" applyNumberFormat="1" applyFont="1" applyFill="1" applyBorder="1"/>
    <xf numFmtId="0" fontId="4" fillId="5" borderId="0" xfId="4" applyFont="1" applyFill="1" applyBorder="1"/>
    <xf numFmtId="0" fontId="10" fillId="3" borderId="15" xfId="4" applyFont="1" applyFill="1" applyBorder="1" applyAlignment="1">
      <alignment vertical="center"/>
    </xf>
    <xf numFmtId="0" fontId="4" fillId="3" borderId="15" xfId="4" applyFont="1" applyFill="1" applyBorder="1" applyAlignment="1">
      <alignment vertical="center"/>
    </xf>
    <xf numFmtId="167" fontId="10" fillId="3" borderId="15" xfId="3" applyFont="1" applyFill="1" applyBorder="1" applyAlignment="1">
      <alignment vertical="center"/>
    </xf>
    <xf numFmtId="167" fontId="10" fillId="3" borderId="15" xfId="3" applyFont="1" applyFill="1" applyBorder="1" applyAlignment="1">
      <alignment horizontal="center" vertical="center"/>
    </xf>
    <xf numFmtId="0" fontId="10" fillId="3" borderId="15" xfId="4" applyFont="1" applyFill="1" applyBorder="1" applyAlignment="1">
      <alignment horizontal="center" vertical="center"/>
    </xf>
    <xf numFmtId="167" fontId="10" fillId="3" borderId="0" xfId="3" applyFont="1" applyFill="1" applyBorder="1" applyAlignment="1">
      <alignment vertical="center"/>
    </xf>
    <xf numFmtId="0" fontId="4" fillId="3" borderId="0" xfId="4" applyFont="1" applyFill="1" applyBorder="1" applyAlignment="1">
      <alignment horizontal="left"/>
    </xf>
    <xf numFmtId="0" fontId="10" fillId="4" borderId="13" xfId="4" applyFont="1" applyFill="1" applyBorder="1"/>
    <xf numFmtId="0" fontId="4" fillId="4" borderId="2" xfId="4" applyFont="1" applyFill="1" applyBorder="1"/>
    <xf numFmtId="167" fontId="10" fillId="4" borderId="14" xfId="4" applyNumberFormat="1" applyFont="1" applyFill="1" applyBorder="1"/>
    <xf numFmtId="167" fontId="4" fillId="3" borderId="18" xfId="3" applyFont="1" applyFill="1" applyBorder="1" applyAlignment="1">
      <alignment horizontal="center"/>
    </xf>
    <xf numFmtId="0" fontId="8" fillId="3" borderId="1" xfId="4" applyFont="1" applyFill="1" applyBorder="1" applyAlignment="1">
      <alignment horizontal="center"/>
    </xf>
    <xf numFmtId="15" fontId="4" fillId="3" borderId="1" xfId="3" applyNumberFormat="1" applyFont="1" applyFill="1" applyBorder="1" applyAlignment="1">
      <alignment horizontal="center"/>
    </xf>
    <xf numFmtId="167" fontId="10" fillId="3" borderId="0" xfId="3" applyFont="1" applyFill="1" applyBorder="1"/>
    <xf numFmtId="167" fontId="10" fillId="3" borderId="0" xfId="3" applyFont="1" applyFill="1" applyBorder="1" applyAlignment="1"/>
    <xf numFmtId="0" fontId="6" fillId="5" borderId="2" xfId="4" applyFont="1" applyFill="1" applyBorder="1" applyAlignment="1">
      <alignment horizontal="center"/>
    </xf>
    <xf numFmtId="169" fontId="4" fillId="3" borderId="0" xfId="3" applyNumberFormat="1" applyFont="1" applyFill="1" applyBorder="1" applyAlignment="1"/>
    <xf numFmtId="169" fontId="10" fillId="3" borderId="0" xfId="4" applyNumberFormat="1" applyFont="1" applyFill="1" applyBorder="1"/>
    <xf numFmtId="169" fontId="4" fillId="3" borderId="0" xfId="4" applyNumberFormat="1" applyFont="1" applyFill="1" applyBorder="1"/>
    <xf numFmtId="169" fontId="10" fillId="3" borderId="18" xfId="3" applyNumberFormat="1" applyFont="1" applyFill="1" applyBorder="1" applyAlignment="1"/>
    <xf numFmtId="0" fontId="10" fillId="3" borderId="2" xfId="4" applyFont="1" applyFill="1" applyBorder="1" applyAlignment="1">
      <alignment vertical="center"/>
    </xf>
    <xf numFmtId="0" fontId="4" fillId="3" borderId="2" xfId="4" applyFont="1" applyFill="1" applyBorder="1" applyAlignment="1">
      <alignment vertical="center"/>
    </xf>
    <xf numFmtId="167" fontId="10" fillId="3" borderId="2" xfId="3" applyFont="1" applyFill="1" applyBorder="1" applyAlignment="1">
      <alignment vertical="center"/>
    </xf>
    <xf numFmtId="0" fontId="6" fillId="5" borderId="2" xfId="4" applyFont="1" applyFill="1" applyBorder="1" applyAlignment="1"/>
    <xf numFmtId="0" fontId="10" fillId="3" borderId="15" xfId="4" applyFont="1" applyFill="1" applyBorder="1"/>
    <xf numFmtId="167" fontId="10" fillId="3" borderId="15" xfId="3" applyFont="1" applyFill="1" applyBorder="1" applyAlignment="1"/>
    <xf numFmtId="167" fontId="10" fillId="3" borderId="15" xfId="3" applyFont="1" applyFill="1" applyBorder="1"/>
    <xf numFmtId="167" fontId="4" fillId="3" borderId="2" xfId="3" applyFont="1" applyFill="1" applyBorder="1" applyAlignment="1"/>
    <xf numFmtId="170" fontId="8" fillId="0" borderId="5" xfId="0" applyNumberFormat="1" applyFont="1" applyBorder="1"/>
    <xf numFmtId="170" fontId="8" fillId="0" borderId="18" xfId="0" applyNumberFormat="1" applyFont="1" applyBorder="1"/>
    <xf numFmtId="170" fontId="8" fillId="0" borderId="11" xfId="0" applyNumberFormat="1" applyFont="1" applyBorder="1"/>
    <xf numFmtId="170" fontId="8" fillId="0" borderId="1" xfId="0" applyNumberFormat="1" applyFont="1" applyBorder="1"/>
    <xf numFmtId="170" fontId="6" fillId="0" borderId="0" xfId="0" applyNumberFormat="1" applyFont="1"/>
    <xf numFmtId="170" fontId="6" fillId="0" borderId="0" xfId="0" applyNumberFormat="1" applyFont="1" applyAlignment="1">
      <alignment horizontal="justify"/>
    </xf>
    <xf numFmtId="170" fontId="9" fillId="0" borderId="0" xfId="0" applyNumberFormat="1" applyFont="1" applyBorder="1" applyAlignment="1">
      <alignment horizontal="right"/>
    </xf>
    <xf numFmtId="170" fontId="9" fillId="0" borderId="0" xfId="0" applyNumberFormat="1" applyFont="1" applyBorder="1"/>
    <xf numFmtId="170" fontId="9" fillId="0" borderId="0" xfId="2" applyNumberFormat="1" applyFont="1" applyBorder="1" applyAlignment="1">
      <alignment horizontal="right"/>
    </xf>
    <xf numFmtId="171" fontId="8" fillId="0" borderId="1" xfId="0" applyNumberFormat="1" applyFont="1" applyBorder="1"/>
    <xf numFmtId="170" fontId="8" fillId="0" borderId="1" xfId="0" applyNumberFormat="1" applyFont="1" applyFill="1" applyBorder="1"/>
    <xf numFmtId="170" fontId="8" fillId="0" borderId="0" xfId="0" applyNumberFormat="1" applyFont="1" applyFill="1" applyBorder="1" applyAlignment="1">
      <alignment horizontal="center"/>
    </xf>
    <xf numFmtId="166" fontId="4" fillId="0" borderId="0" xfId="1" applyFont="1"/>
    <xf numFmtId="0" fontId="7" fillId="0" borderId="0" xfId="1" applyNumberFormat="1" applyFont="1" applyFill="1" applyBorder="1" applyAlignment="1">
      <alignment horizontal="center"/>
    </xf>
    <xf numFmtId="0" fontId="18" fillId="3" borderId="0" xfId="4" applyFont="1" applyFill="1" applyBorder="1"/>
    <xf numFmtId="0" fontId="18" fillId="3" borderId="1" xfId="4" applyFont="1" applyFill="1" applyBorder="1"/>
    <xf numFmtId="0" fontId="4" fillId="3" borderId="18" xfId="4" applyFont="1" applyFill="1" applyBorder="1" applyAlignment="1">
      <alignment horizontal="center"/>
    </xf>
    <xf numFmtId="0" fontId="18" fillId="3" borderId="0" xfId="4" applyFont="1" applyFill="1" applyBorder="1" applyAlignment="1">
      <alignment horizontal="center"/>
    </xf>
    <xf numFmtId="170" fontId="19" fillId="0" borderId="0" xfId="0" applyNumberFormat="1" applyFont="1" applyFill="1"/>
    <xf numFmtId="170" fontId="20" fillId="0" borderId="0" xfId="0" applyNumberFormat="1" applyFont="1" applyFill="1"/>
    <xf numFmtId="170" fontId="20" fillId="0" borderId="0" xfId="1" applyNumberFormat="1" applyFont="1" applyFill="1" applyBorder="1" applyAlignment="1"/>
    <xf numFmtId="170" fontId="22" fillId="0" borderId="0" xfId="0" applyNumberFormat="1" applyFont="1"/>
    <xf numFmtId="167" fontId="15" fillId="3" borderId="0" xfId="3" applyFont="1" applyFill="1" applyBorder="1" applyAlignment="1">
      <alignment horizontal="center"/>
    </xf>
    <xf numFmtId="170" fontId="9" fillId="0" borderId="0" xfId="0" applyNumberFormat="1" applyFont="1" applyFill="1" applyAlignment="1">
      <alignment horizontal="right"/>
    </xf>
    <xf numFmtId="170" fontId="4" fillId="0" borderId="5" xfId="0" applyNumberFormat="1" applyFont="1" applyFill="1" applyBorder="1"/>
    <xf numFmtId="170" fontId="4" fillId="0" borderId="18" xfId="0" applyNumberFormat="1" applyFont="1" applyFill="1" applyBorder="1"/>
    <xf numFmtId="170" fontId="10" fillId="0" borderId="9" xfId="0" applyNumberFormat="1" applyFont="1" applyFill="1" applyBorder="1"/>
    <xf numFmtId="170" fontId="10" fillId="0" borderId="9" xfId="0" applyNumberFormat="1" applyFont="1" applyFill="1" applyBorder="1" applyAlignment="1">
      <alignment horizontal="right"/>
    </xf>
    <xf numFmtId="170" fontId="4" fillId="0" borderId="11" xfId="0" applyNumberFormat="1" applyFont="1" applyFill="1" applyBorder="1"/>
    <xf numFmtId="170" fontId="4" fillId="0" borderId="1" xfId="0" applyNumberFormat="1" applyFont="1" applyFill="1" applyBorder="1"/>
    <xf numFmtId="170" fontId="4" fillId="0" borderId="16" xfId="0" applyNumberFormat="1" applyFont="1" applyFill="1" applyBorder="1"/>
    <xf numFmtId="170" fontId="10" fillId="0" borderId="16" xfId="0" applyNumberFormat="1" applyFont="1" applyFill="1" applyBorder="1"/>
    <xf numFmtId="170" fontId="10" fillId="0" borderId="11" xfId="0" applyNumberFormat="1" applyFont="1" applyFill="1" applyBorder="1"/>
    <xf numFmtId="170" fontId="10" fillId="0" borderId="17" xfId="0" applyNumberFormat="1" applyFont="1" applyFill="1" applyBorder="1"/>
    <xf numFmtId="170" fontId="7" fillId="8" borderId="2" xfId="1" applyNumberFormat="1" applyFont="1" applyFill="1" applyBorder="1"/>
    <xf numFmtId="170" fontId="23" fillId="0" borderId="0" xfId="0" applyNumberFormat="1" applyFont="1"/>
    <xf numFmtId="170" fontId="9" fillId="0" borderId="20" xfId="0" applyNumberFormat="1" applyFont="1" applyBorder="1"/>
    <xf numFmtId="167" fontId="4" fillId="0" borderId="0" xfId="3" applyFont="1" applyFill="1" applyBorder="1" applyAlignment="1">
      <alignment horizontal="center"/>
    </xf>
    <xf numFmtId="167" fontId="4" fillId="0" borderId="0" xfId="4" applyNumberFormat="1" applyFont="1" applyFill="1" applyBorder="1"/>
    <xf numFmtId="0" fontId="10" fillId="0" borderId="0" xfId="4" applyFont="1" applyFill="1" applyBorder="1"/>
    <xf numFmtId="167" fontId="10" fillId="0" borderId="0" xfId="4" applyNumberFormat="1" applyFont="1" applyFill="1" applyBorder="1"/>
    <xf numFmtId="173" fontId="27" fillId="0" borderId="0" xfId="0" applyNumberFormat="1" applyFont="1"/>
    <xf numFmtId="173" fontId="29" fillId="0" borderId="0" xfId="0" applyNumberFormat="1" applyFont="1"/>
    <xf numFmtId="173" fontId="27" fillId="0" borderId="0" xfId="0" applyNumberFormat="1" applyFont="1" applyAlignment="1">
      <alignment horizontal="left"/>
    </xf>
    <xf numFmtId="173" fontId="29" fillId="0" borderId="0" xfId="0" applyNumberFormat="1" applyFont="1" applyAlignment="1">
      <alignment horizontal="left"/>
    </xf>
    <xf numFmtId="173" fontId="33" fillId="0" borderId="0" xfId="0" applyNumberFormat="1" applyFont="1"/>
    <xf numFmtId="173" fontId="33" fillId="0" borderId="0" xfId="0" applyNumberFormat="1" applyFont="1" applyAlignment="1">
      <alignment horizontal="left"/>
    </xf>
    <xf numFmtId="173" fontId="31" fillId="0" borderId="6" xfId="0" applyNumberFormat="1" applyFont="1" applyBorder="1" applyAlignment="1">
      <alignment horizontal="center"/>
    </xf>
    <xf numFmtId="173" fontId="32" fillId="0" borderId="11" xfId="0" applyNumberFormat="1" applyFont="1" applyBorder="1"/>
    <xf numFmtId="173" fontId="31" fillId="0" borderId="1" xfId="0" applyNumberFormat="1" applyFont="1" applyBorder="1" applyAlignment="1">
      <alignment horizontal="center"/>
    </xf>
    <xf numFmtId="173" fontId="31" fillId="0" borderId="17" xfId="0" applyNumberFormat="1" applyFont="1" applyBorder="1" applyAlignment="1">
      <alignment horizontal="center"/>
    </xf>
    <xf numFmtId="173" fontId="32" fillId="0" borderId="5" xfId="0" applyNumberFormat="1" applyFont="1" applyBorder="1"/>
    <xf numFmtId="173" fontId="32" fillId="0" borderId="18" xfId="0" applyNumberFormat="1" applyFont="1" applyBorder="1"/>
    <xf numFmtId="173" fontId="32" fillId="0" borderId="6" xfId="0" applyNumberFormat="1" applyFont="1" applyBorder="1"/>
    <xf numFmtId="173" fontId="32" fillId="0" borderId="9" xfId="0" applyNumberFormat="1" applyFont="1" applyBorder="1"/>
    <xf numFmtId="173" fontId="32" fillId="0" borderId="0" xfId="0" applyNumberFormat="1" applyFont="1" applyBorder="1"/>
    <xf numFmtId="173" fontId="32" fillId="0" borderId="16" xfId="0" applyNumberFormat="1" applyFont="1" applyBorder="1"/>
    <xf numFmtId="173" fontId="32" fillId="0" borderId="1" xfId="0" applyNumberFormat="1" applyFont="1" applyBorder="1"/>
    <xf numFmtId="173" fontId="32" fillId="0" borderId="17" xfId="0" applyNumberFormat="1" applyFont="1" applyBorder="1"/>
    <xf numFmtId="173" fontId="34" fillId="0" borderId="0" xfId="0" applyNumberFormat="1" applyFont="1"/>
    <xf numFmtId="173" fontId="32" fillId="0" borderId="7" xfId="0" applyNumberFormat="1" applyFont="1" applyBorder="1"/>
    <xf numFmtId="173" fontId="31" fillId="0" borderId="18" xfId="0" applyNumberFormat="1" applyFont="1" applyBorder="1" applyAlignment="1">
      <alignment horizontal="center"/>
    </xf>
    <xf numFmtId="173" fontId="31" fillId="0" borderId="18" xfId="0" applyNumberFormat="1" applyFont="1" applyBorder="1"/>
    <xf numFmtId="173" fontId="32" fillId="0" borderId="0" xfId="0" applyNumberFormat="1" applyFont="1"/>
    <xf numFmtId="173" fontId="32" fillId="0" borderId="10" xfId="0" applyNumberFormat="1" applyFont="1" applyBorder="1"/>
    <xf numFmtId="173" fontId="31" fillId="0" borderId="0" xfId="0" applyNumberFormat="1" applyFont="1" applyBorder="1"/>
    <xf numFmtId="173" fontId="30" fillId="0" borderId="0" xfId="0" applyNumberFormat="1" applyFont="1" applyAlignment="1">
      <alignment horizontal="center"/>
    </xf>
    <xf numFmtId="173" fontId="31" fillId="0" borderId="12" xfId="0" applyNumberFormat="1" applyFont="1" applyBorder="1" applyAlignment="1">
      <alignment horizontal="center" vertical="center"/>
    </xf>
    <xf numFmtId="173" fontId="31" fillId="0" borderId="1" xfId="0" applyNumberFormat="1" applyFont="1" applyBorder="1" applyAlignment="1">
      <alignment horizontal="center" wrapText="1"/>
    </xf>
    <xf numFmtId="173" fontId="31" fillId="0" borderId="1" xfId="0" applyNumberFormat="1" applyFont="1" applyBorder="1" applyAlignment="1">
      <alignment horizontal="center" vertical="center"/>
    </xf>
    <xf numFmtId="173" fontId="31" fillId="0" borderId="0" xfId="0" applyNumberFormat="1" applyFont="1" applyAlignment="1">
      <alignment horizontal="center"/>
    </xf>
    <xf numFmtId="173" fontId="31" fillId="0" borderId="9" xfId="0" applyNumberFormat="1" applyFont="1" applyBorder="1"/>
    <xf numFmtId="173" fontId="31" fillId="0" borderId="13" xfId="0" applyNumberFormat="1" applyFont="1" applyBorder="1" applyAlignment="1">
      <alignment vertical="center"/>
    </xf>
    <xf numFmtId="173" fontId="35" fillId="0" borderId="10" xfId="0" applyNumberFormat="1" applyFont="1" applyBorder="1"/>
    <xf numFmtId="173" fontId="36" fillId="0" borderId="8" xfId="0" applyNumberFormat="1" applyFont="1" applyBorder="1" applyAlignment="1">
      <alignment vertical="center"/>
    </xf>
    <xf numFmtId="170" fontId="9" fillId="0" borderId="0" xfId="0" applyNumberFormat="1" applyFont="1" applyFill="1"/>
    <xf numFmtId="170" fontId="7" fillId="0" borderId="0" xfId="0" applyNumberFormat="1" applyFont="1" applyFill="1"/>
    <xf numFmtId="165" fontId="11" fillId="0" borderId="0" xfId="0" applyNumberFormat="1" applyFont="1" applyBorder="1" applyAlignment="1" applyProtection="1"/>
    <xf numFmtId="170" fontId="5" fillId="0" borderId="0" xfId="0" applyNumberFormat="1" applyFont="1" applyFill="1" applyBorder="1" applyAlignment="1">
      <alignment horizontal="center"/>
    </xf>
    <xf numFmtId="170" fontId="6" fillId="8" borderId="0" xfId="0" applyNumberFormat="1" applyFont="1" applyFill="1"/>
    <xf numFmtId="170" fontId="7" fillId="0" borderId="0" xfId="0" applyNumberFormat="1" applyFont="1"/>
    <xf numFmtId="170" fontId="8" fillId="0" borderId="0" xfId="1" applyNumberFormat="1" applyFont="1" applyBorder="1"/>
    <xf numFmtId="170" fontId="8" fillId="0" borderId="0" xfId="1" applyNumberFormat="1" applyFont="1"/>
    <xf numFmtId="170" fontId="8" fillId="3" borderId="0" xfId="0" applyNumberFormat="1" applyFont="1" applyFill="1" applyBorder="1" applyAlignment="1">
      <alignment horizontal="right"/>
    </xf>
    <xf numFmtId="170" fontId="8" fillId="3" borderId="0" xfId="1" applyNumberFormat="1" applyFont="1" applyFill="1" applyBorder="1" applyAlignment="1"/>
    <xf numFmtId="170" fontId="9" fillId="3" borderId="0" xfId="1" applyNumberFormat="1" applyFont="1" applyFill="1" applyBorder="1" applyAlignment="1"/>
    <xf numFmtId="170" fontId="37" fillId="0" borderId="0" xfId="0" applyNumberFormat="1" applyFont="1"/>
    <xf numFmtId="170" fontId="8" fillId="3" borderId="0" xfId="1" applyNumberFormat="1" applyFont="1" applyFill="1" applyBorder="1"/>
    <xf numFmtId="170" fontId="8" fillId="0" borderId="0" xfId="1" applyNumberFormat="1" applyFont="1" applyAlignment="1">
      <alignment horizontal="right"/>
    </xf>
    <xf numFmtId="170" fontId="10" fillId="0" borderId="0" xfId="1" applyNumberFormat="1" applyFont="1" applyAlignment="1">
      <alignment horizontal="center"/>
    </xf>
    <xf numFmtId="170" fontId="8" fillId="0" borderId="0" xfId="0" applyNumberFormat="1" applyFont="1" applyAlignment="1">
      <alignment wrapText="1"/>
    </xf>
    <xf numFmtId="170" fontId="8" fillId="0" borderId="0" xfId="1" applyNumberFormat="1" applyFont="1" applyAlignment="1">
      <alignment wrapText="1"/>
    </xf>
    <xf numFmtId="170" fontId="8" fillId="0" borderId="0" xfId="1" applyNumberFormat="1" applyFont="1" applyBorder="1" applyAlignment="1">
      <alignment wrapText="1"/>
    </xf>
    <xf numFmtId="170" fontId="7" fillId="0" borderId="0" xfId="1" applyNumberFormat="1" applyFont="1" applyBorder="1" applyAlignment="1"/>
    <xf numFmtId="170" fontId="7" fillId="0" borderId="0" xfId="1" applyNumberFormat="1" applyFont="1" applyBorder="1" applyAlignment="1">
      <alignment wrapText="1"/>
    </xf>
    <xf numFmtId="170" fontId="8" fillId="0" borderId="0" xfId="0" applyNumberFormat="1" applyFont="1" applyBorder="1" applyAlignment="1"/>
    <xf numFmtId="170" fontId="7" fillId="0" borderId="0" xfId="0" applyNumberFormat="1" applyFont="1" applyBorder="1" applyAlignment="1"/>
    <xf numFmtId="164" fontId="8" fillId="8" borderId="0" xfId="0" applyNumberFormat="1" applyFont="1" applyFill="1"/>
    <xf numFmtId="0" fontId="8" fillId="8" borderId="0" xfId="0" applyFont="1" applyFill="1" applyAlignment="1">
      <alignment horizontal="center"/>
    </xf>
    <xf numFmtId="170" fontId="8" fillId="8" borderId="0" xfId="0" applyNumberFormat="1" applyFont="1" applyFill="1"/>
    <xf numFmtId="170" fontId="7" fillId="8" borderId="0" xfId="0" applyNumberFormat="1" applyFont="1" applyFill="1"/>
    <xf numFmtId="170" fontId="4" fillId="8" borderId="0" xfId="1" applyNumberFormat="1" applyFont="1" applyFill="1"/>
    <xf numFmtId="170" fontId="4" fillId="8" borderId="0" xfId="1" applyNumberFormat="1" applyFont="1" applyFill="1" applyBorder="1"/>
    <xf numFmtId="167" fontId="4" fillId="8" borderId="0" xfId="3" applyFont="1" applyFill="1" applyBorder="1" applyAlignment="1"/>
    <xf numFmtId="170" fontId="8" fillId="8" borderId="0" xfId="1" applyNumberFormat="1" applyFont="1" applyFill="1" applyBorder="1" applyAlignment="1">
      <alignment wrapText="1"/>
    </xf>
    <xf numFmtId="170" fontId="8" fillId="8" borderId="1" xfId="1" applyNumberFormat="1" applyFont="1" applyFill="1" applyBorder="1" applyAlignment="1">
      <alignment wrapText="1"/>
    </xf>
    <xf numFmtId="0" fontId="7" fillId="8" borderId="1" xfId="1" applyNumberFormat="1" applyFont="1" applyFill="1" applyBorder="1" applyAlignment="1">
      <alignment horizontal="center"/>
    </xf>
    <xf numFmtId="170" fontId="8" fillId="8" borderId="0" xfId="1" applyNumberFormat="1" applyFont="1" applyFill="1" applyBorder="1"/>
    <xf numFmtId="170" fontId="7" fillId="8" borderId="0" xfId="1" applyNumberFormat="1" applyFont="1" applyFill="1" applyBorder="1" applyAlignment="1"/>
    <xf numFmtId="170" fontId="8" fillId="8" borderId="0" xfId="1" applyNumberFormat="1" applyFont="1" applyFill="1" applyBorder="1" applyAlignment="1"/>
    <xf numFmtId="170" fontId="7" fillId="8" borderId="3" xfId="1" applyNumberFormat="1" applyFont="1" applyFill="1" applyBorder="1" applyAlignment="1"/>
    <xf numFmtId="170" fontId="7" fillId="8" borderId="0" xfId="1" applyNumberFormat="1" applyFont="1" applyFill="1" applyBorder="1"/>
    <xf numFmtId="170" fontId="4" fillId="8" borderId="0" xfId="0" applyNumberFormat="1" applyFont="1" applyFill="1" applyBorder="1" applyAlignment="1">
      <alignment horizontal="left"/>
    </xf>
    <xf numFmtId="170" fontId="8" fillId="8" borderId="0" xfId="1" applyNumberFormat="1" applyFont="1" applyFill="1" applyBorder="1" applyAlignment="1">
      <alignment horizontal="right"/>
    </xf>
    <xf numFmtId="171" fontId="4" fillId="8" borderId="0" xfId="0" applyNumberFormat="1" applyFont="1" applyFill="1" applyBorder="1" applyAlignment="1">
      <alignment horizontal="left"/>
    </xf>
    <xf numFmtId="170" fontId="4" fillId="8" borderId="0" xfId="0" applyNumberFormat="1" applyFont="1" applyFill="1" applyBorder="1"/>
    <xf numFmtId="170" fontId="10" fillId="8" borderId="0" xfId="1" applyNumberFormat="1" applyFont="1" applyFill="1" applyAlignment="1">
      <alignment horizontal="center"/>
    </xf>
    <xf numFmtId="170" fontId="7" fillId="8" borderId="0" xfId="1" applyNumberFormat="1" applyFont="1" applyFill="1" applyBorder="1" applyAlignment="1">
      <alignment horizontal="center" wrapText="1"/>
    </xf>
    <xf numFmtId="170" fontId="7" fillId="8" borderId="2" xfId="1" applyNumberFormat="1" applyFont="1" applyFill="1" applyBorder="1" applyAlignment="1">
      <alignment wrapText="1"/>
    </xf>
    <xf numFmtId="170" fontId="7" fillId="8" borderId="1" xfId="1" applyNumberFormat="1" applyFont="1" applyFill="1" applyBorder="1" applyAlignment="1">
      <alignment wrapText="1"/>
    </xf>
    <xf numFmtId="170" fontId="7" fillId="8" borderId="3" xfId="1" applyNumberFormat="1" applyFont="1" applyFill="1" applyBorder="1" applyAlignment="1">
      <alignment wrapText="1"/>
    </xf>
    <xf numFmtId="170" fontId="7" fillId="8" borderId="8" xfId="0" applyNumberFormat="1" applyFont="1" applyFill="1" applyBorder="1"/>
    <xf numFmtId="173" fontId="35" fillId="8" borderId="10" xfId="0" applyNumberFormat="1" applyFont="1" applyFill="1" applyBorder="1" applyAlignment="1">
      <alignment horizontal="right"/>
    </xf>
    <xf numFmtId="173" fontId="29" fillId="8" borderId="0" xfId="0" applyNumberFormat="1" applyFont="1" applyFill="1"/>
    <xf numFmtId="173" fontId="29" fillId="8" borderId="0" xfId="0" applyNumberFormat="1" applyFont="1" applyFill="1" applyAlignment="1">
      <alignment horizontal="left"/>
    </xf>
    <xf numFmtId="173" fontId="33" fillId="8" borderId="0" xfId="0" applyNumberFormat="1" applyFont="1" applyFill="1" applyAlignment="1">
      <alignment horizontal="left"/>
    </xf>
    <xf numFmtId="173" fontId="27" fillId="8" borderId="0" xfId="0" applyNumberFormat="1" applyFont="1" applyFill="1" applyAlignment="1">
      <alignment horizontal="left"/>
    </xf>
    <xf numFmtId="0" fontId="31" fillId="8" borderId="17" xfId="0" applyFont="1" applyFill="1" applyBorder="1" applyAlignment="1">
      <alignment horizontal="center" vertical="center"/>
    </xf>
    <xf numFmtId="174" fontId="32" fillId="8" borderId="16" xfId="1" applyNumberFormat="1" applyFont="1" applyFill="1" applyBorder="1" applyAlignment="1" applyProtection="1">
      <alignment horizontal="center"/>
    </xf>
    <xf numFmtId="173" fontId="32" fillId="8" borderId="16" xfId="1" applyNumberFormat="1" applyFont="1" applyFill="1" applyBorder="1" applyAlignment="1" applyProtection="1"/>
    <xf numFmtId="173" fontId="27" fillId="8" borderId="0" xfId="0" applyNumberFormat="1" applyFont="1" applyFill="1"/>
    <xf numFmtId="173" fontId="26" fillId="8" borderId="0" xfId="0" applyNumberFormat="1" applyFont="1" applyFill="1" applyAlignment="1">
      <alignment horizontal="center"/>
    </xf>
    <xf numFmtId="170" fontId="7" fillId="8" borderId="0" xfId="0" applyNumberFormat="1" applyFont="1" applyFill="1" applyBorder="1"/>
    <xf numFmtId="173" fontId="30" fillId="8" borderId="0" xfId="0" applyNumberFormat="1" applyFont="1" applyFill="1"/>
    <xf numFmtId="166" fontId="8" fillId="0" borderId="0" xfId="1" applyFont="1" applyBorder="1" applyAlignment="1">
      <alignment horizontal="right"/>
    </xf>
    <xf numFmtId="166" fontId="8" fillId="0" borderId="0" xfId="1" applyFont="1"/>
    <xf numFmtId="173" fontId="35" fillId="8" borderId="0" xfId="0" applyNumberFormat="1" applyFont="1" applyFill="1" applyBorder="1"/>
    <xf numFmtId="173" fontId="27" fillId="0" borderId="0" xfId="0" applyNumberFormat="1" applyFont="1" applyFill="1"/>
    <xf numFmtId="170" fontId="8" fillId="0" borderId="0" xfId="1" applyNumberFormat="1" applyFont="1" applyBorder="1" applyAlignment="1">
      <alignment horizontal="center"/>
    </xf>
    <xf numFmtId="170" fontId="6" fillId="0" borderId="0" xfId="0" applyNumberFormat="1" applyFont="1" applyAlignment="1">
      <alignment horizontal="center"/>
    </xf>
    <xf numFmtId="170" fontId="5" fillId="0" borderId="0" xfId="0" applyNumberFormat="1" applyFont="1" applyAlignment="1">
      <alignment horizontal="center"/>
    </xf>
    <xf numFmtId="170" fontId="7" fillId="0" borderId="0" xfId="1" applyNumberFormat="1" applyFont="1" applyBorder="1" applyAlignment="1">
      <alignment horizontal="center"/>
    </xf>
    <xf numFmtId="170" fontId="7" fillId="0" borderId="9" xfId="0" applyNumberFormat="1" applyFont="1" applyFill="1" applyBorder="1" applyAlignment="1">
      <alignment horizontal="center" vertical="center"/>
    </xf>
    <xf numFmtId="170" fontId="7" fillId="0" borderId="8" xfId="0" applyNumberFormat="1" applyFont="1" applyFill="1" applyBorder="1" applyAlignment="1">
      <alignment horizontal="center"/>
    </xf>
    <xf numFmtId="173" fontId="31" fillId="0" borderId="0" xfId="1" applyNumberFormat="1" applyFont="1" applyBorder="1" applyAlignment="1" applyProtection="1">
      <alignment horizontal="center"/>
    </xf>
    <xf numFmtId="173" fontId="32" fillId="0" borderId="0" xfId="1" applyNumberFormat="1" applyFont="1" applyBorder="1" applyAlignment="1" applyProtection="1">
      <alignment horizontal="center"/>
    </xf>
    <xf numFmtId="170" fontId="7" fillId="0" borderId="5" xfId="0" applyNumberFormat="1" applyFont="1" applyFill="1" applyBorder="1" applyAlignment="1">
      <alignment horizontal="center" vertical="center"/>
    </xf>
    <xf numFmtId="170" fontId="7" fillId="0" borderId="18" xfId="0" applyNumberFormat="1" applyFont="1" applyFill="1" applyBorder="1" applyAlignment="1">
      <alignment horizontal="center" vertical="center"/>
    </xf>
    <xf numFmtId="170" fontId="6" fillId="8" borderId="0" xfId="0" applyNumberFormat="1" applyFont="1" applyFill="1" applyBorder="1"/>
    <xf numFmtId="170" fontId="6" fillId="0" borderId="0" xfId="0" applyNumberFormat="1" applyFont="1" applyBorder="1" applyAlignment="1">
      <alignment horizontal="center"/>
    </xf>
    <xf numFmtId="0" fontId="7" fillId="3" borderId="0" xfId="0" applyNumberFormat="1" applyFont="1" applyFill="1" applyBorder="1" applyAlignment="1">
      <alignment horizontal="center"/>
    </xf>
    <xf numFmtId="170" fontId="7" fillId="0" borderId="0" xfId="0" applyNumberFormat="1" applyFont="1" applyFill="1" applyBorder="1" applyAlignment="1">
      <alignment vertical="center"/>
    </xf>
    <xf numFmtId="0" fontId="7" fillId="8" borderId="0" xfId="1" applyNumberFormat="1" applyFont="1" applyFill="1" applyBorder="1" applyAlignment="1">
      <alignment horizontal="center"/>
    </xf>
    <xf numFmtId="170" fontId="7" fillId="0" borderId="0" xfId="0" applyNumberFormat="1" applyFont="1" applyFill="1" applyBorder="1" applyAlignment="1">
      <alignment horizontal="left" vertical="center"/>
    </xf>
    <xf numFmtId="170" fontId="9" fillId="8" borderId="0" xfId="0" applyNumberFormat="1" applyFont="1" applyFill="1" applyBorder="1"/>
    <xf numFmtId="170" fontId="4" fillId="8" borderId="0" xfId="0" applyNumberFormat="1" applyFont="1" applyFill="1" applyBorder="1" applyAlignment="1">
      <alignment horizontal="center"/>
    </xf>
    <xf numFmtId="170" fontId="24" fillId="8" borderId="8" xfId="0" applyNumberFormat="1" applyFont="1" applyFill="1" applyBorder="1"/>
    <xf numFmtId="170" fontId="8" fillId="8" borderId="8" xfId="0" applyNumberFormat="1" applyFont="1" applyFill="1" applyBorder="1" applyAlignment="1">
      <alignment horizontal="right"/>
    </xf>
    <xf numFmtId="170" fontId="8" fillId="8" borderId="8" xfId="2" applyNumberFormat="1" applyFont="1" applyFill="1" applyBorder="1" applyAlignment="1">
      <alignment horizontal="center"/>
    </xf>
    <xf numFmtId="170" fontId="8" fillId="8" borderId="12" xfId="0" applyNumberFormat="1" applyFont="1" applyFill="1" applyBorder="1" applyAlignment="1">
      <alignment horizontal="right"/>
    </xf>
    <xf numFmtId="170" fontId="38" fillId="8" borderId="9" xfId="1" applyNumberFormat="1" applyFont="1" applyFill="1" applyBorder="1" applyAlignment="1">
      <alignment wrapText="1"/>
    </xf>
    <xf numFmtId="170" fontId="7" fillId="8" borderId="16" xfId="1" applyNumberFormat="1" applyFont="1" applyFill="1" applyBorder="1"/>
    <xf numFmtId="170" fontId="8" fillId="8" borderId="16" xfId="0" applyNumberFormat="1" applyFont="1" applyFill="1" applyBorder="1"/>
    <xf numFmtId="170" fontId="8" fillId="8" borderId="9" xfId="1" applyNumberFormat="1" applyFont="1" applyFill="1" applyBorder="1" applyAlignment="1">
      <alignment wrapText="1"/>
    </xf>
    <xf numFmtId="170" fontId="8" fillId="8" borderId="10" xfId="1" applyNumberFormat="1" applyFont="1" applyFill="1" applyBorder="1" applyAlignment="1">
      <alignment wrapText="1"/>
    </xf>
    <xf numFmtId="170" fontId="8" fillId="8" borderId="12" xfId="1" applyNumberFormat="1" applyFont="1" applyFill="1" applyBorder="1" applyAlignment="1">
      <alignment wrapText="1"/>
    </xf>
    <xf numFmtId="0" fontId="41" fillId="3" borderId="0" xfId="0" applyFont="1" applyFill="1"/>
    <xf numFmtId="170" fontId="12" fillId="3" borderId="0" xfId="0" applyNumberFormat="1" applyFont="1" applyFill="1" applyBorder="1" applyAlignment="1">
      <alignment horizontal="center" vertical="center"/>
    </xf>
    <xf numFmtId="170" fontId="7" fillId="0" borderId="0" xfId="0" applyNumberFormat="1" applyFont="1" applyBorder="1" applyAlignment="1">
      <alignment horizontal="center"/>
    </xf>
    <xf numFmtId="170" fontId="13" fillId="3" borderId="7" xfId="0" applyNumberFormat="1" applyFont="1" applyFill="1" applyBorder="1"/>
    <xf numFmtId="170" fontId="7" fillId="3" borderId="0" xfId="0" applyNumberFormat="1" applyFont="1" applyFill="1" applyAlignment="1">
      <alignment horizontal="right"/>
    </xf>
    <xf numFmtId="165" fontId="11" fillId="0" borderId="0" xfId="0" applyNumberFormat="1" applyFont="1" applyFill="1" applyBorder="1" applyAlignment="1" applyProtection="1"/>
    <xf numFmtId="165" fontId="14" fillId="0" borderId="0" xfId="0" applyNumberFormat="1" applyFont="1" applyFill="1" applyBorder="1" applyAlignment="1" applyProtection="1">
      <alignment horizontal="center"/>
    </xf>
    <xf numFmtId="165" fontId="5" fillId="0" borderId="0" xfId="0" applyNumberFormat="1" applyFont="1" applyFill="1" applyBorder="1" applyAlignment="1" applyProtection="1"/>
    <xf numFmtId="173" fontId="36" fillId="8" borderId="8" xfId="0" applyNumberFormat="1" applyFont="1" applyFill="1" applyBorder="1" applyAlignment="1">
      <alignment horizontal="right" vertical="center"/>
    </xf>
    <xf numFmtId="173" fontId="31" fillId="8" borderId="10" xfId="0" applyNumberFormat="1" applyFont="1" applyFill="1" applyBorder="1" applyAlignment="1">
      <alignment horizontal="right" vertical="center"/>
    </xf>
    <xf numFmtId="173" fontId="32" fillId="8" borderId="10" xfId="0" applyNumberFormat="1" applyFont="1" applyFill="1" applyBorder="1"/>
    <xf numFmtId="170" fontId="7" fillId="0" borderId="0" xfId="0" applyNumberFormat="1" applyFont="1" applyFill="1"/>
    <xf numFmtId="170" fontId="42" fillId="0" borderId="0" xfId="0" applyNumberFormat="1" applyFont="1" applyFill="1"/>
    <xf numFmtId="173" fontId="31" fillId="0" borderId="0" xfId="0" applyNumberFormat="1" applyFont="1" applyBorder="1" applyAlignment="1">
      <alignment horizontal="center"/>
    </xf>
    <xf numFmtId="170" fontId="43" fillId="0" borderId="0" xfId="0" applyNumberFormat="1" applyFont="1" applyFill="1"/>
    <xf numFmtId="170" fontId="44" fillId="0" borderId="0" xfId="0" applyNumberFormat="1" applyFont="1" applyFill="1"/>
    <xf numFmtId="173" fontId="32" fillId="0" borderId="0" xfId="0" applyNumberFormat="1" applyFont="1" applyFill="1"/>
    <xf numFmtId="170" fontId="5" fillId="8" borderId="0" xfId="0" applyNumberFormat="1" applyFont="1" applyFill="1"/>
    <xf numFmtId="170" fontId="8" fillId="0" borderId="0" xfId="0" applyNumberFormat="1" applyFont="1" applyFill="1" applyAlignment="1">
      <alignment horizontal="center"/>
    </xf>
    <xf numFmtId="170" fontId="7" fillId="0" borderId="0" xfId="0" applyNumberFormat="1" applyFont="1" applyFill="1" applyAlignment="1"/>
    <xf numFmtId="170" fontId="13" fillId="3" borderId="0" xfId="0" applyNumberFormat="1" applyFont="1" applyFill="1" applyBorder="1" applyAlignment="1">
      <alignment horizontal="center" vertical="center"/>
    </xf>
    <xf numFmtId="170" fontId="4" fillId="0" borderId="0" xfId="0" applyNumberFormat="1" applyFont="1" applyAlignment="1">
      <alignment horizontal="center"/>
    </xf>
    <xf numFmtId="170" fontId="8" fillId="0" borderId="0" xfId="0" applyNumberFormat="1" applyFont="1" applyFill="1" applyAlignment="1"/>
    <xf numFmtId="170" fontId="8" fillId="8" borderId="0" xfId="1" applyNumberFormat="1" applyFont="1" applyFill="1" applyBorder="1" applyAlignment="1">
      <alignment horizontal="center"/>
    </xf>
    <xf numFmtId="170" fontId="7" fillId="8" borderId="0" xfId="0" applyNumberFormat="1" applyFont="1" applyFill="1" applyBorder="1" applyAlignment="1">
      <alignment horizontal="center" vertical="center"/>
    </xf>
    <xf numFmtId="165" fontId="11" fillId="8" borderId="0" xfId="0" applyNumberFormat="1" applyFont="1" applyFill="1" applyBorder="1" applyAlignment="1" applyProtection="1"/>
    <xf numFmtId="0" fontId="7" fillId="8" borderId="0" xfId="0" applyNumberFormat="1" applyFont="1" applyFill="1" applyBorder="1" applyAlignment="1">
      <alignment horizontal="center" vertical="center"/>
    </xf>
    <xf numFmtId="0" fontId="0" fillId="8" borderId="0" xfId="0" applyFill="1" applyBorder="1"/>
    <xf numFmtId="170" fontId="10" fillId="8" borderId="0" xfId="1" applyNumberFormat="1" applyFont="1" applyFill="1" applyBorder="1" applyAlignment="1">
      <alignment horizontal="center"/>
    </xf>
    <xf numFmtId="170" fontId="4" fillId="8" borderId="0" xfId="1" applyNumberFormat="1" applyFont="1" applyFill="1" applyBorder="1" applyAlignment="1">
      <alignment horizontal="center"/>
    </xf>
    <xf numFmtId="170" fontId="4" fillId="8" borderId="0" xfId="1" applyNumberFormat="1" applyFont="1" applyFill="1" applyBorder="1" applyAlignment="1">
      <alignment horizontal="left" indent="1"/>
    </xf>
    <xf numFmtId="170" fontId="8" fillId="8" borderId="5" xfId="0" applyNumberFormat="1" applyFont="1" applyFill="1" applyBorder="1" applyAlignment="1">
      <alignment horizontal="center"/>
    </xf>
    <xf numFmtId="170" fontId="7" fillId="8" borderId="6" xfId="0" applyNumberFormat="1" applyFont="1" applyFill="1" applyBorder="1" applyAlignment="1">
      <alignment horizontal="center" vertical="center"/>
    </xf>
    <xf numFmtId="170" fontId="7" fillId="8" borderId="5" xfId="0" applyNumberFormat="1" applyFont="1" applyFill="1" applyBorder="1" applyAlignment="1">
      <alignment horizontal="center"/>
    </xf>
    <xf numFmtId="170" fontId="7" fillId="8" borderId="9" xfId="0" applyNumberFormat="1" applyFont="1" applyFill="1" applyBorder="1" applyAlignment="1">
      <alignment horizontal="center" vertical="center"/>
    </xf>
    <xf numFmtId="170" fontId="7" fillId="8" borderId="16" xfId="0" applyNumberFormat="1" applyFont="1" applyFill="1" applyBorder="1"/>
    <xf numFmtId="170" fontId="7" fillId="8" borderId="9" xfId="0" applyNumberFormat="1" applyFont="1" applyFill="1" applyBorder="1" applyAlignment="1">
      <alignment horizontal="center" wrapText="1"/>
    </xf>
    <xf numFmtId="170" fontId="7" fillId="8" borderId="7" xfId="0" applyNumberFormat="1" applyFont="1" applyFill="1" applyBorder="1" applyAlignment="1">
      <alignment horizontal="center" vertical="center"/>
    </xf>
    <xf numFmtId="170" fontId="8" fillId="8" borderId="6" xfId="0" applyNumberFormat="1" applyFont="1" applyFill="1" applyBorder="1"/>
    <xf numFmtId="170" fontId="8" fillId="8" borderId="7" xfId="0" applyNumberFormat="1" applyFont="1" applyFill="1" applyBorder="1" applyAlignment="1">
      <alignment horizontal="center"/>
    </xf>
    <xf numFmtId="170" fontId="7" fillId="8" borderId="13" xfId="2" applyNumberFormat="1" applyFont="1" applyFill="1" applyBorder="1"/>
    <xf numFmtId="170" fontId="7" fillId="8" borderId="14" xfId="0" applyNumberFormat="1" applyFont="1" applyFill="1" applyBorder="1"/>
    <xf numFmtId="170" fontId="8" fillId="8" borderId="0" xfId="0" applyNumberFormat="1" applyFont="1" applyFill="1" applyBorder="1"/>
    <xf numFmtId="170" fontId="10" fillId="8" borderId="0" xfId="0" applyNumberFormat="1" applyFont="1" applyFill="1" applyBorder="1"/>
    <xf numFmtId="173" fontId="35" fillId="8" borderId="0" xfId="0" applyNumberFormat="1" applyFont="1" applyFill="1" applyBorder="1" applyAlignment="1">
      <alignment horizontal="right"/>
    </xf>
    <xf numFmtId="179" fontId="8" fillId="0" borderId="0" xfId="1" applyNumberFormat="1" applyFont="1"/>
    <xf numFmtId="170" fontId="13" fillId="3" borderId="0" xfId="0" applyNumberFormat="1" applyFont="1" applyFill="1" applyBorder="1" applyAlignment="1">
      <alignment horizontal="center" vertical="center"/>
    </xf>
    <xf numFmtId="170" fontId="7" fillId="0" borderId="0" xfId="0" applyNumberFormat="1" applyFont="1" applyFill="1"/>
    <xf numFmtId="173" fontId="31" fillId="8" borderId="7" xfId="0" applyNumberFormat="1" applyFont="1" applyFill="1" applyBorder="1"/>
    <xf numFmtId="173" fontId="31" fillId="8" borderId="10" xfId="0" applyNumberFormat="1" applyFont="1" applyFill="1" applyBorder="1"/>
    <xf numFmtId="173" fontId="31" fillId="8" borderId="12" xfId="0" applyNumberFormat="1" applyFont="1" applyFill="1" applyBorder="1" applyAlignment="1">
      <alignment horizontal="center" vertical="center"/>
    </xf>
    <xf numFmtId="173" fontId="32" fillId="8" borderId="0" xfId="0" applyNumberFormat="1" applyFont="1" applyFill="1" applyBorder="1"/>
    <xf numFmtId="173" fontId="31" fillId="8" borderId="0" xfId="0" applyNumberFormat="1" applyFont="1" applyFill="1" applyBorder="1" applyAlignment="1">
      <alignment horizontal="right" vertical="center"/>
    </xf>
    <xf numFmtId="173" fontId="36" fillId="8" borderId="8" xfId="0" applyNumberFormat="1" applyFont="1" applyFill="1" applyBorder="1" applyAlignment="1">
      <alignment vertical="center"/>
    </xf>
    <xf numFmtId="173" fontId="4" fillId="8" borderId="0" xfId="0" applyNumberFormat="1" applyFont="1" applyFill="1"/>
    <xf numFmtId="170" fontId="42" fillId="8" borderId="0" xfId="0" applyNumberFormat="1" applyFont="1" applyFill="1"/>
    <xf numFmtId="173" fontId="32" fillId="8" borderId="0" xfId="0" applyNumberFormat="1" applyFont="1" applyFill="1"/>
    <xf numFmtId="170" fontId="44" fillId="8" borderId="0" xfId="0" applyNumberFormat="1" applyFont="1" applyFill="1"/>
    <xf numFmtId="173" fontId="32" fillId="8" borderId="6" xfId="1" applyNumberFormat="1" applyFont="1" applyFill="1" applyBorder="1" applyAlignment="1" applyProtection="1"/>
    <xf numFmtId="174" fontId="32" fillId="8" borderId="16" xfId="1" applyNumberFormat="1" applyFont="1" applyFill="1" applyBorder="1" applyAlignment="1" applyProtection="1"/>
    <xf numFmtId="174" fontId="32" fillId="8" borderId="17" xfId="1" applyNumberFormat="1" applyFont="1" applyFill="1" applyBorder="1" applyAlignment="1" applyProtection="1"/>
    <xf numFmtId="170" fontId="4" fillId="8" borderId="0" xfId="0" applyNumberFormat="1" applyFont="1" applyFill="1" applyAlignment="1">
      <alignment horizontal="center"/>
    </xf>
    <xf numFmtId="170" fontId="12" fillId="9" borderId="23" xfId="0" applyNumberFormat="1" applyFont="1" applyFill="1" applyBorder="1" applyAlignment="1">
      <alignment horizontal="center" wrapText="1"/>
    </xf>
    <xf numFmtId="170" fontId="12" fillId="9" borderId="24" xfId="0" applyNumberFormat="1" applyFont="1" applyFill="1" applyBorder="1" applyAlignment="1">
      <alignment horizontal="center" wrapText="1"/>
    </xf>
    <xf numFmtId="170" fontId="12" fillId="0" borderId="24" xfId="0" applyNumberFormat="1" applyFont="1" applyFill="1" applyBorder="1" applyAlignment="1">
      <alignment horizontal="justify" wrapText="1"/>
    </xf>
    <xf numFmtId="170" fontId="12" fillId="0" borderId="26" xfId="0" applyNumberFormat="1" applyFont="1" applyFill="1" applyBorder="1" applyAlignment="1">
      <alignment horizontal="right" wrapText="1"/>
    </xf>
    <xf numFmtId="170" fontId="13" fillId="0" borderId="24" xfId="0" applyNumberFormat="1" applyFont="1" applyFill="1" applyBorder="1" applyAlignment="1">
      <alignment horizontal="justify" wrapText="1"/>
    </xf>
    <xf numFmtId="170" fontId="13" fillId="0" borderId="26" xfId="0" applyNumberFormat="1" applyFont="1" applyFill="1" applyBorder="1" applyAlignment="1">
      <alignment horizontal="right" wrapText="1"/>
    </xf>
    <xf numFmtId="170" fontId="12" fillId="0" borderId="24" xfId="0" applyNumberFormat="1" applyFont="1" applyFill="1" applyBorder="1" applyAlignment="1">
      <alignment horizontal="left" wrapText="1"/>
    </xf>
    <xf numFmtId="170" fontId="10" fillId="0" borderId="27" xfId="0" applyNumberFormat="1" applyFont="1" applyFill="1" applyBorder="1" applyAlignment="1">
      <alignment horizontal="right" wrapText="1"/>
    </xf>
    <xf numFmtId="170" fontId="14" fillId="9" borderId="22" xfId="0" applyNumberFormat="1" applyFont="1" applyFill="1" applyBorder="1" applyAlignment="1">
      <alignment wrapText="1"/>
    </xf>
    <xf numFmtId="170" fontId="14" fillId="9" borderId="25" xfId="0" applyNumberFormat="1" applyFont="1" applyFill="1" applyBorder="1" applyAlignment="1">
      <alignment horizontal="center" wrapText="1"/>
    </xf>
    <xf numFmtId="170" fontId="14" fillId="0" borderId="24" xfId="0" applyNumberFormat="1" applyFont="1" applyFill="1" applyBorder="1" applyAlignment="1">
      <alignment wrapText="1"/>
    </xf>
    <xf numFmtId="170" fontId="14" fillId="0" borderId="26" xfId="0" applyNumberFormat="1" applyFont="1" applyFill="1" applyBorder="1" applyAlignment="1">
      <alignment horizontal="right" wrapText="1"/>
    </xf>
    <xf numFmtId="170" fontId="15" fillId="0" borderId="24" xfId="0" applyNumberFormat="1" applyFont="1" applyFill="1" applyBorder="1" applyAlignment="1">
      <alignment wrapText="1"/>
    </xf>
    <xf numFmtId="170" fontId="15" fillId="0" borderId="26" xfId="0" applyNumberFormat="1" applyFont="1" applyFill="1" applyBorder="1" applyAlignment="1">
      <alignment horizontal="right" wrapText="1"/>
    </xf>
    <xf numFmtId="170" fontId="12" fillId="9" borderId="23" xfId="0" applyNumberFormat="1" applyFont="1" applyFill="1" applyBorder="1" applyAlignment="1">
      <alignment horizontal="center" wrapText="1"/>
    </xf>
    <xf numFmtId="170" fontId="12" fillId="9" borderId="24" xfId="0" applyNumberFormat="1" applyFont="1" applyFill="1" applyBorder="1" applyAlignment="1">
      <alignment horizontal="center" wrapText="1"/>
    </xf>
    <xf numFmtId="170" fontId="7" fillId="0" borderId="0" xfId="0" applyNumberFormat="1" applyFont="1" applyFill="1"/>
    <xf numFmtId="170" fontId="40" fillId="3" borderId="0" xfId="0" applyNumberFormat="1" applyFont="1" applyFill="1"/>
    <xf numFmtId="0" fontId="40" fillId="3" borderId="0" xfId="0" applyFont="1" applyFill="1"/>
    <xf numFmtId="165" fontId="41" fillId="0" borderId="0" xfId="0" applyNumberFormat="1" applyFont="1" applyBorder="1" applyAlignment="1" applyProtection="1"/>
    <xf numFmtId="170" fontId="40" fillId="0" borderId="0" xfId="0" applyNumberFormat="1" applyFont="1" applyFill="1" applyBorder="1" applyAlignment="1">
      <alignment horizontal="left"/>
    </xf>
    <xf numFmtId="170" fontId="41" fillId="3" borderId="0" xfId="0" applyNumberFormat="1" applyFont="1" applyFill="1"/>
    <xf numFmtId="0" fontId="40" fillId="8" borderId="0" xfId="0" applyFont="1" applyFill="1"/>
    <xf numFmtId="170" fontId="41" fillId="3" borderId="0" xfId="2" applyNumberFormat="1" applyFont="1" applyFill="1" applyBorder="1" applyAlignment="1">
      <alignment horizontal="right"/>
    </xf>
    <xf numFmtId="170" fontId="7" fillId="0" borderId="0" xfId="0" applyNumberFormat="1" applyFont="1" applyFill="1" applyBorder="1" applyAlignment="1">
      <alignment horizontal="left"/>
    </xf>
    <xf numFmtId="173" fontId="31" fillId="0" borderId="12" xfId="0" applyNumberFormat="1" applyFont="1" applyBorder="1" applyAlignment="1"/>
    <xf numFmtId="170" fontId="6" fillId="8" borderId="0" xfId="0" applyNumberFormat="1" applyFont="1" applyFill="1" applyBorder="1" applyAlignment="1">
      <alignment horizontal="center"/>
    </xf>
    <xf numFmtId="170" fontId="6" fillId="8" borderId="0" xfId="0" applyNumberFormat="1" applyFont="1" applyFill="1" applyAlignment="1">
      <alignment horizontal="center"/>
    </xf>
    <xf numFmtId="170" fontId="7" fillId="8" borderId="0" xfId="0" applyNumberFormat="1" applyFont="1" applyFill="1" applyBorder="1" applyAlignment="1"/>
    <xf numFmtId="0" fontId="4" fillId="8" borderId="0" xfId="4" applyFont="1" applyFill="1" applyBorder="1"/>
    <xf numFmtId="167" fontId="4" fillId="8" borderId="0" xfId="3" applyFont="1" applyFill="1" applyBorder="1"/>
    <xf numFmtId="169" fontId="4" fillId="8" borderId="0" xfId="3" applyNumberFormat="1" applyFont="1" applyFill="1" applyBorder="1" applyAlignment="1"/>
    <xf numFmtId="169" fontId="10" fillId="8" borderId="0" xfId="4" applyNumberFormat="1" applyFont="1" applyFill="1" applyBorder="1"/>
    <xf numFmtId="169" fontId="4" fillId="8" borderId="0" xfId="4" applyNumberFormat="1" applyFont="1" applyFill="1" applyBorder="1"/>
    <xf numFmtId="169" fontId="10" fillId="3" borderId="1" xfId="3" applyNumberFormat="1" applyFont="1" applyFill="1" applyBorder="1" applyAlignment="1"/>
    <xf numFmtId="170" fontId="12" fillId="8" borderId="13" xfId="0" applyNumberFormat="1" applyFont="1" applyFill="1" applyBorder="1"/>
    <xf numFmtId="170" fontId="12" fillId="8" borderId="13" xfId="2" applyNumberFormat="1" applyFont="1" applyFill="1" applyBorder="1"/>
    <xf numFmtId="170" fontId="12" fillId="8" borderId="8" xfId="0" applyNumberFormat="1" applyFont="1" applyFill="1" applyBorder="1"/>
    <xf numFmtId="170" fontId="12" fillId="8" borderId="2" xfId="0" applyNumberFormat="1" applyFont="1" applyFill="1" applyBorder="1"/>
    <xf numFmtId="170" fontId="12" fillId="8" borderId="8" xfId="2" applyNumberFormat="1" applyFont="1" applyFill="1" applyBorder="1"/>
    <xf numFmtId="170" fontId="7" fillId="8" borderId="4" xfId="1" applyNumberFormat="1" applyFont="1" applyFill="1" applyBorder="1" applyAlignment="1">
      <alignment wrapText="1"/>
    </xf>
    <xf numFmtId="170" fontId="4" fillId="0" borderId="24" xfId="0" applyNumberFormat="1" applyFont="1" applyFill="1" applyBorder="1" applyAlignment="1">
      <alignment horizontal="justify" wrapText="1"/>
    </xf>
    <xf numFmtId="170" fontId="4" fillId="0" borderId="26" xfId="0" applyNumberFormat="1" applyFont="1" applyFill="1" applyBorder="1" applyAlignment="1">
      <alignment horizontal="right" wrapText="1"/>
    </xf>
    <xf numFmtId="170" fontId="10" fillId="0" borderId="24" xfId="0" applyNumberFormat="1" applyFont="1" applyFill="1" applyBorder="1" applyAlignment="1">
      <alignment horizontal="justify" wrapText="1"/>
    </xf>
    <xf numFmtId="170" fontId="10" fillId="0" borderId="26" xfId="0" applyNumberFormat="1" applyFont="1" applyFill="1" applyBorder="1" applyAlignment="1">
      <alignment horizontal="right" wrapText="1"/>
    </xf>
    <xf numFmtId="170" fontId="10" fillId="0" borderId="24" xfId="0" applyNumberFormat="1" applyFont="1" applyFill="1" applyBorder="1" applyAlignment="1">
      <alignment horizontal="left" wrapText="1"/>
    </xf>
    <xf numFmtId="170" fontId="10" fillId="9" borderId="22" xfId="0" applyNumberFormat="1" applyFont="1" applyFill="1" applyBorder="1" applyAlignment="1">
      <alignment wrapText="1"/>
    </xf>
    <xf numFmtId="170" fontId="10" fillId="9" borderId="25" xfId="0" applyNumberFormat="1" applyFont="1" applyFill="1" applyBorder="1" applyAlignment="1">
      <alignment horizontal="center" wrapText="1"/>
    </xf>
    <xf numFmtId="170" fontId="4" fillId="0" borderId="24" xfId="0" applyNumberFormat="1" applyFont="1" applyFill="1" applyBorder="1" applyAlignment="1">
      <alignment wrapText="1"/>
    </xf>
    <xf numFmtId="170" fontId="10" fillId="0" borderId="24" xfId="0" applyNumberFormat="1" applyFont="1" applyFill="1" applyBorder="1" applyAlignment="1">
      <alignment wrapText="1"/>
    </xf>
    <xf numFmtId="0" fontId="8" fillId="8" borderId="0" xfId="0" applyFont="1" applyFill="1" applyBorder="1" applyAlignment="1">
      <alignment horizontal="center"/>
    </xf>
    <xf numFmtId="170" fontId="7" fillId="8" borderId="4" xfId="0" applyNumberFormat="1" applyFont="1" applyFill="1" applyBorder="1"/>
    <xf numFmtId="170" fontId="11" fillId="8" borderId="0" xfId="0" applyNumberFormat="1" applyFont="1" applyFill="1"/>
    <xf numFmtId="170" fontId="4" fillId="8" borderId="0" xfId="0" applyNumberFormat="1" applyFont="1" applyFill="1"/>
    <xf numFmtId="170" fontId="15" fillId="8" borderId="0" xfId="0" applyNumberFormat="1" applyFont="1" applyFill="1"/>
    <xf numFmtId="170" fontId="13" fillId="8" borderId="0" xfId="0" applyNumberFormat="1" applyFont="1" applyFill="1"/>
    <xf numFmtId="173" fontId="31" fillId="8" borderId="9" xfId="0" applyNumberFormat="1" applyFont="1" applyFill="1" applyBorder="1" applyAlignment="1">
      <alignment wrapText="1"/>
    </xf>
    <xf numFmtId="170" fontId="8" fillId="8" borderId="0" xfId="1" applyNumberFormat="1" applyFont="1" applyFill="1" applyBorder="1" applyAlignment="1">
      <alignment horizontal="center"/>
    </xf>
    <xf numFmtId="170" fontId="7" fillId="8" borderId="0" xfId="0" applyNumberFormat="1" applyFont="1" applyFill="1" applyBorder="1" applyAlignment="1">
      <alignment horizontal="center"/>
    </xf>
    <xf numFmtId="170" fontId="7" fillId="8" borderId="9" xfId="0" applyNumberFormat="1" applyFont="1" applyFill="1" applyBorder="1" applyAlignment="1">
      <alignment horizontal="center"/>
    </xf>
    <xf numFmtId="170" fontId="10" fillId="9" borderId="23" xfId="0" applyNumberFormat="1" applyFont="1" applyFill="1" applyBorder="1" applyAlignment="1">
      <alignment horizontal="center" wrapText="1"/>
    </xf>
    <xf numFmtId="170" fontId="10" fillId="9" borderId="24" xfId="0" applyNumberFormat="1" applyFont="1" applyFill="1" applyBorder="1" applyAlignment="1">
      <alignment horizontal="center" wrapText="1"/>
    </xf>
    <xf numFmtId="170" fontId="13" fillId="8" borderId="10" xfId="0" applyNumberFormat="1" applyFont="1" applyFill="1" applyBorder="1"/>
    <xf numFmtId="170" fontId="7" fillId="8" borderId="0" xfId="0" applyNumberFormat="1" applyFont="1" applyFill="1" applyBorder="1" applyAlignment="1">
      <alignment vertical="center"/>
    </xf>
    <xf numFmtId="170" fontId="7" fillId="8" borderId="0" xfId="0" applyNumberFormat="1" applyFont="1" applyFill="1" applyBorder="1" applyAlignment="1">
      <alignment horizontal="left" vertical="center"/>
    </xf>
    <xf numFmtId="170" fontId="8" fillId="8" borderId="0" xfId="1" applyNumberFormat="1" applyFont="1" applyFill="1"/>
    <xf numFmtId="170" fontId="9" fillId="8" borderId="0" xfId="1" applyNumberFormat="1" applyFont="1" applyFill="1" applyBorder="1"/>
    <xf numFmtId="170" fontId="4" fillId="8" borderId="0" xfId="1" applyNumberFormat="1" applyFont="1" applyFill="1" applyBorder="1" applyAlignment="1"/>
    <xf numFmtId="170" fontId="5" fillId="8" borderId="0" xfId="0" applyNumberFormat="1" applyFont="1" applyFill="1" applyBorder="1" applyAlignment="1">
      <alignment horizontal="right"/>
    </xf>
    <xf numFmtId="170" fontId="10" fillId="8" borderId="0" xfId="0" applyNumberFormat="1" applyFont="1" applyFill="1" applyBorder="1" applyAlignment="1">
      <alignment horizontal="left"/>
    </xf>
    <xf numFmtId="170" fontId="10" fillId="9" borderId="23" xfId="0" applyNumberFormat="1" applyFont="1" applyFill="1" applyBorder="1" applyAlignment="1">
      <alignment horizontal="center" wrapText="1"/>
    </xf>
    <xf numFmtId="170" fontId="10" fillId="9" borderId="24" xfId="0" applyNumberFormat="1" applyFont="1" applyFill="1" applyBorder="1" applyAlignment="1">
      <alignment horizontal="center" wrapText="1"/>
    </xf>
    <xf numFmtId="170" fontId="8" fillId="8" borderId="16" xfId="0" applyNumberFormat="1" applyFont="1" applyFill="1" applyBorder="1" applyAlignment="1">
      <alignment horizontal="center"/>
    </xf>
    <xf numFmtId="170" fontId="45" fillId="0" borderId="26" xfId="0" applyNumberFormat="1" applyFont="1" applyFill="1" applyBorder="1" applyAlignment="1">
      <alignment horizontal="right" wrapText="1"/>
    </xf>
    <xf numFmtId="167" fontId="4" fillId="8" borderId="0" xfId="3" applyFont="1" applyFill="1" applyBorder="1" applyAlignment="1">
      <alignment horizontal="center"/>
    </xf>
    <xf numFmtId="170" fontId="8" fillId="8" borderId="0" xfId="1" applyNumberFormat="1" applyFont="1" applyFill="1" applyBorder="1" applyAlignment="1">
      <alignment horizontal="center"/>
    </xf>
    <xf numFmtId="170" fontId="7" fillId="8" borderId="9" xfId="0" applyNumberFormat="1" applyFont="1" applyFill="1" applyBorder="1" applyAlignment="1">
      <alignment horizontal="center"/>
    </xf>
    <xf numFmtId="170" fontId="10" fillId="9" borderId="23" xfId="0" applyNumberFormat="1" applyFont="1" applyFill="1" applyBorder="1" applyAlignment="1">
      <alignment horizontal="center" wrapText="1"/>
    </xf>
    <xf numFmtId="170" fontId="10" fillId="9" borderId="24" xfId="0" applyNumberFormat="1" applyFont="1" applyFill="1" applyBorder="1" applyAlignment="1">
      <alignment horizontal="center" wrapText="1"/>
    </xf>
    <xf numFmtId="0" fontId="12" fillId="8" borderId="12" xfId="0" applyNumberFormat="1" applyFont="1" applyFill="1" applyBorder="1" applyAlignment="1">
      <alignment horizontal="center" vertical="justify"/>
    </xf>
    <xf numFmtId="167" fontId="10" fillId="8" borderId="15" xfId="3" applyFont="1" applyFill="1" applyBorder="1" applyAlignment="1">
      <alignment vertical="center"/>
    </xf>
    <xf numFmtId="170" fontId="10" fillId="9" borderId="23" xfId="0" applyNumberFormat="1" applyFont="1" applyFill="1" applyBorder="1" applyAlignment="1">
      <alignment horizontal="center" wrapText="1"/>
    </xf>
    <xf numFmtId="170" fontId="10" fillId="9" borderId="24" xfId="0" applyNumberFormat="1" applyFont="1" applyFill="1" applyBorder="1" applyAlignment="1">
      <alignment horizontal="center" wrapText="1"/>
    </xf>
    <xf numFmtId="170" fontId="8" fillId="8" borderId="1" xfId="1" applyNumberFormat="1" applyFont="1" applyFill="1" applyBorder="1"/>
    <xf numFmtId="170" fontId="8" fillId="8" borderId="0" xfId="0" applyNumberFormat="1" applyFont="1" applyFill="1" applyBorder="1" applyAlignment="1">
      <alignment horizontal="right"/>
    </xf>
    <xf numFmtId="170" fontId="7" fillId="8" borderId="3" xfId="0" applyNumberFormat="1" applyFont="1" applyFill="1" applyBorder="1" applyAlignment="1">
      <alignment horizontal="right"/>
    </xf>
    <xf numFmtId="170" fontId="8" fillId="8" borderId="1" xfId="1" applyNumberFormat="1" applyFont="1" applyFill="1" applyBorder="1" applyAlignment="1">
      <alignment horizontal="right"/>
    </xf>
    <xf numFmtId="170" fontId="7" fillId="8" borderId="3" xfId="0" applyNumberFormat="1" applyFont="1" applyFill="1" applyBorder="1"/>
    <xf numFmtId="170" fontId="7" fillId="8" borderId="4" xfId="1" applyNumberFormat="1" applyFont="1" applyFill="1" applyBorder="1" applyAlignment="1">
      <alignment horizontal="right"/>
    </xf>
    <xf numFmtId="170" fontId="13" fillId="8" borderId="9" xfId="0" applyNumberFormat="1" applyFont="1" applyFill="1" applyBorder="1"/>
    <xf numFmtId="170" fontId="13" fillId="8" borderId="16" xfId="0" applyNumberFormat="1" applyFont="1" applyFill="1" applyBorder="1"/>
    <xf numFmtId="170" fontId="25" fillId="8" borderId="10" xfId="0" applyNumberFormat="1" applyFont="1" applyFill="1" applyBorder="1"/>
    <xf numFmtId="170" fontId="10" fillId="9" borderId="23" xfId="0" applyNumberFormat="1" applyFont="1" applyFill="1" applyBorder="1" applyAlignment="1">
      <alignment horizontal="center" wrapText="1"/>
    </xf>
    <xf numFmtId="170" fontId="10" fillId="9" borderId="24" xfId="0" applyNumberFormat="1" applyFont="1" applyFill="1" applyBorder="1" applyAlignment="1">
      <alignment horizontal="center" wrapText="1"/>
    </xf>
    <xf numFmtId="170" fontId="7" fillId="0" borderId="0" xfId="1" applyNumberFormat="1" applyFont="1" applyBorder="1" applyAlignment="1">
      <alignment horizontal="center"/>
    </xf>
    <xf numFmtId="170" fontId="7" fillId="8" borderId="0" xfId="0" applyNumberFormat="1" applyFont="1" applyFill="1" applyBorder="1" applyAlignment="1">
      <alignment horizontal="center"/>
    </xf>
    <xf numFmtId="170" fontId="12" fillId="8" borderId="13" xfId="0" applyNumberFormat="1" applyFont="1" applyFill="1" applyBorder="1" applyAlignment="1">
      <alignment vertical="center"/>
    </xf>
    <xf numFmtId="170" fontId="12" fillId="8" borderId="14" xfId="0" applyNumberFormat="1" applyFont="1" applyFill="1" applyBorder="1" applyAlignment="1">
      <alignment vertical="center"/>
    </xf>
    <xf numFmtId="167" fontId="4" fillId="8" borderId="0" xfId="3" applyNumberFormat="1" applyFont="1" applyFill="1" applyBorder="1" applyAlignment="1"/>
    <xf numFmtId="167" fontId="4" fillId="8" borderId="1" xfId="3" applyFont="1" applyFill="1" applyBorder="1"/>
    <xf numFmtId="167" fontId="4" fillId="8" borderId="2" xfId="3" applyFont="1" applyFill="1" applyBorder="1"/>
    <xf numFmtId="170" fontId="5" fillId="8" borderId="0" xfId="0" applyNumberFormat="1" applyFont="1" applyFill="1" applyAlignment="1">
      <alignment horizontal="right"/>
    </xf>
    <xf numFmtId="170" fontId="12" fillId="8" borderId="0" xfId="0" applyNumberFormat="1" applyFont="1" applyFill="1" applyBorder="1" applyAlignment="1">
      <alignment horizontal="center" vertical="center"/>
    </xf>
    <xf numFmtId="170" fontId="10" fillId="9" borderId="23" xfId="0" applyNumberFormat="1" applyFont="1" applyFill="1" applyBorder="1" applyAlignment="1">
      <alignment horizontal="center" wrapText="1"/>
    </xf>
    <xf numFmtId="170" fontId="10" fillId="9" borderId="24" xfId="0" applyNumberFormat="1" applyFont="1" applyFill="1" applyBorder="1" applyAlignment="1">
      <alignment horizontal="center" wrapText="1"/>
    </xf>
    <xf numFmtId="0" fontId="40" fillId="8" borderId="0" xfId="0" applyNumberFormat="1" applyFont="1" applyFill="1" applyAlignment="1">
      <alignment horizontal="center"/>
    </xf>
    <xf numFmtId="168" fontId="40" fillId="8" borderId="0" xfId="1" applyNumberFormat="1" applyFont="1" applyFill="1"/>
    <xf numFmtId="168" fontId="41" fillId="8" borderId="0" xfId="1" applyNumberFormat="1" applyFont="1" applyFill="1"/>
    <xf numFmtId="0" fontId="8" fillId="8" borderId="0" xfId="0" applyFont="1" applyFill="1"/>
    <xf numFmtId="37" fontId="8" fillId="8" borderId="0" xfId="0" applyNumberFormat="1" applyFont="1" applyFill="1"/>
    <xf numFmtId="0" fontId="41" fillId="8" borderId="0" xfId="0" applyFont="1" applyFill="1"/>
    <xf numFmtId="0" fontId="41" fillId="8" borderId="0" xfId="0" applyNumberFormat="1" applyFont="1" applyFill="1" applyAlignment="1">
      <alignment horizontal="center"/>
    </xf>
    <xf numFmtId="170" fontId="41" fillId="8" borderId="0" xfId="0" applyNumberFormat="1" applyFont="1" applyFill="1" applyAlignment="1">
      <alignment horizontal="center"/>
    </xf>
    <xf numFmtId="170" fontId="7" fillId="8" borderId="9" xfId="0" applyNumberFormat="1" applyFont="1" applyFill="1" applyBorder="1" applyAlignment="1">
      <alignment horizontal="center"/>
    </xf>
    <xf numFmtId="170" fontId="8" fillId="8" borderId="16" xfId="1" applyNumberFormat="1" applyFont="1" applyFill="1" applyBorder="1"/>
    <xf numFmtId="168" fontId="41" fillId="8" borderId="0" xfId="1" applyNumberFormat="1" applyFont="1" applyFill="1" applyAlignment="1"/>
    <xf numFmtId="170" fontId="7" fillId="8" borderId="9" xfId="0" applyNumberFormat="1" applyFont="1" applyFill="1" applyBorder="1" applyAlignment="1">
      <alignment horizontal="center"/>
    </xf>
    <xf numFmtId="167" fontId="10" fillId="8" borderId="0" xfId="4" applyNumberFormat="1" applyFont="1" applyFill="1" applyBorder="1"/>
    <xf numFmtId="170" fontId="39" fillId="8" borderId="0" xfId="0" applyNumberFormat="1" applyFont="1" applyFill="1" applyBorder="1" applyAlignment="1">
      <alignment horizontal="right"/>
    </xf>
    <xf numFmtId="173" fontId="31" fillId="8" borderId="9" xfId="0" applyNumberFormat="1" applyFont="1" applyFill="1" applyBorder="1"/>
    <xf numFmtId="173" fontId="31" fillId="8" borderId="13" xfId="0" applyNumberFormat="1" applyFont="1" applyFill="1" applyBorder="1" applyAlignment="1">
      <alignment vertical="center"/>
    </xf>
    <xf numFmtId="173" fontId="31" fillId="8" borderId="0" xfId="0" applyNumberFormat="1" applyFont="1" applyFill="1"/>
    <xf numFmtId="173" fontId="31" fillId="8" borderId="9" xfId="0" applyNumberFormat="1" applyFont="1" applyFill="1" applyBorder="1" applyAlignment="1">
      <alignment vertical="center"/>
    </xf>
    <xf numFmtId="170" fontId="12" fillId="8" borderId="6" xfId="0" applyNumberFormat="1" applyFont="1" applyFill="1" applyBorder="1"/>
    <xf numFmtId="170" fontId="12" fillId="8" borderId="12" xfId="0" applyNumberFormat="1" applyFont="1" applyFill="1" applyBorder="1" applyAlignment="1">
      <alignment vertical="center"/>
    </xf>
    <xf numFmtId="170" fontId="8" fillId="8" borderId="9" xfId="0" applyNumberFormat="1" applyFont="1" applyFill="1" applyBorder="1" applyAlignment="1">
      <alignment horizontal="center"/>
    </xf>
    <xf numFmtId="170" fontId="8" fillId="8" borderId="0" xfId="0" applyNumberFormat="1" applyFont="1" applyFill="1" applyBorder="1" applyAlignment="1">
      <alignment horizontal="center"/>
    </xf>
    <xf numFmtId="170" fontId="13" fillId="8" borderId="10" xfId="2" applyNumberFormat="1" applyFont="1" applyFill="1" applyBorder="1"/>
    <xf numFmtId="170" fontId="13" fillId="8" borderId="10" xfId="0" applyNumberFormat="1" applyFont="1" applyFill="1" applyBorder="1" applyAlignment="1"/>
    <xf numFmtId="170" fontId="13" fillId="0" borderId="16" xfId="0" applyNumberFormat="1" applyFont="1" applyFill="1" applyBorder="1"/>
    <xf numFmtId="167" fontId="4" fillId="10" borderId="0" xfId="3" applyFont="1" applyFill="1" applyBorder="1" applyAlignment="1"/>
    <xf numFmtId="170" fontId="9" fillId="8" borderId="0" xfId="0" applyNumberFormat="1" applyFont="1" applyFill="1" applyAlignment="1">
      <alignment horizontal="right"/>
    </xf>
    <xf numFmtId="170" fontId="6" fillId="8" borderId="0" xfId="0" applyNumberFormat="1" applyFont="1" applyFill="1" applyAlignment="1">
      <alignment horizontal="right"/>
    </xf>
    <xf numFmtId="170" fontId="9" fillId="8" borderId="0" xfId="0" applyNumberFormat="1" applyFont="1" applyFill="1"/>
    <xf numFmtId="170" fontId="4" fillId="8" borderId="10" xfId="0" applyNumberFormat="1" applyFont="1" applyFill="1" applyBorder="1"/>
    <xf numFmtId="170" fontId="4" fillId="8" borderId="9" xfId="0" applyNumberFormat="1" applyFont="1" applyFill="1" applyBorder="1" applyAlignment="1">
      <alignment horizontal="right"/>
    </xf>
    <xf numFmtId="170" fontId="4" fillId="8" borderId="12" xfId="0" applyNumberFormat="1" applyFont="1" applyFill="1" applyBorder="1"/>
    <xf numFmtId="170" fontId="10" fillId="8" borderId="10" xfId="0" applyNumberFormat="1" applyFont="1" applyFill="1" applyBorder="1"/>
    <xf numFmtId="170" fontId="4" fillId="8" borderId="9" xfId="0" applyNumberFormat="1" applyFont="1" applyFill="1" applyBorder="1"/>
    <xf numFmtId="170" fontId="4" fillId="8" borderId="1" xfId="0" applyNumberFormat="1" applyFont="1" applyFill="1" applyBorder="1"/>
    <xf numFmtId="170" fontId="10" fillId="8" borderId="18" xfId="0" applyNumberFormat="1" applyFont="1" applyFill="1" applyBorder="1"/>
    <xf numFmtId="170" fontId="10" fillId="8" borderId="7" xfId="0" applyNumberFormat="1" applyFont="1" applyFill="1" applyBorder="1"/>
    <xf numFmtId="170" fontId="4" fillId="8" borderId="7" xfId="0" applyNumberFormat="1" applyFont="1" applyFill="1" applyBorder="1"/>
    <xf numFmtId="170" fontId="4" fillId="8" borderId="6" xfId="0" applyNumberFormat="1" applyFont="1" applyFill="1" applyBorder="1"/>
    <xf numFmtId="170" fontId="4" fillId="8" borderId="16" xfId="0" applyNumberFormat="1" applyFont="1" applyFill="1" applyBorder="1"/>
    <xf numFmtId="170" fontId="4" fillId="8" borderId="17" xfId="0" applyNumberFormat="1" applyFont="1" applyFill="1" applyBorder="1"/>
    <xf numFmtId="170" fontId="23" fillId="8" borderId="0" xfId="0" applyNumberFormat="1" applyFont="1" applyFill="1"/>
    <xf numFmtId="170" fontId="4" fillId="8" borderId="12" xfId="0" applyNumberFormat="1" applyFont="1" applyFill="1" applyBorder="1" applyAlignment="1">
      <alignment horizontal="right"/>
    </xf>
    <xf numFmtId="170" fontId="10" fillId="8" borderId="9" xfId="0" applyNumberFormat="1" applyFont="1" applyFill="1" applyBorder="1"/>
    <xf numFmtId="170" fontId="4" fillId="8" borderId="11" xfId="0" applyNumberFormat="1" applyFont="1" applyFill="1" applyBorder="1"/>
    <xf numFmtId="170" fontId="4" fillId="8" borderId="18" xfId="0" applyNumberFormat="1" applyFont="1" applyFill="1" applyBorder="1"/>
    <xf numFmtId="170" fontId="12" fillId="8" borderId="7" xfId="0" applyNumberFormat="1" applyFont="1" applyFill="1" applyBorder="1" applyAlignment="1">
      <alignment horizontal="center"/>
    </xf>
    <xf numFmtId="170" fontId="12" fillId="8" borderId="18" xfId="0" applyNumberFormat="1" applyFont="1" applyFill="1" applyBorder="1" applyAlignment="1">
      <alignment horizontal="center"/>
    </xf>
    <xf numFmtId="170" fontId="12" fillId="8" borderId="12" xfId="0" applyNumberFormat="1" applyFont="1" applyFill="1" applyBorder="1" applyAlignment="1">
      <alignment horizontal="center" vertical="top" wrapText="1"/>
    </xf>
    <xf numFmtId="170" fontId="12" fillId="8" borderId="1" xfId="0" applyNumberFormat="1" applyFont="1" applyFill="1" applyBorder="1" applyAlignment="1">
      <alignment horizontal="center" vertical="justify"/>
    </xf>
    <xf numFmtId="170" fontId="12" fillId="8" borderId="1" xfId="0" applyNumberFormat="1" applyFont="1" applyFill="1" applyBorder="1" applyAlignment="1">
      <alignment horizontal="center" vertical="top" wrapText="1"/>
    </xf>
    <xf numFmtId="175" fontId="32" fillId="8" borderId="16" xfId="1" applyNumberFormat="1" applyFont="1" applyFill="1" applyBorder="1" applyAlignment="1" applyProtection="1">
      <alignment horizontal="center"/>
    </xf>
    <xf numFmtId="170" fontId="8" fillId="0" borderId="0" xfId="1" applyNumberFormat="1" applyFont="1" applyBorder="1" applyAlignment="1">
      <alignment horizontal="center"/>
    </xf>
    <xf numFmtId="170" fontId="6" fillId="0" borderId="0" xfId="0" applyNumberFormat="1" applyFont="1" applyAlignment="1">
      <alignment horizontal="center"/>
    </xf>
    <xf numFmtId="170" fontId="7" fillId="0" borderId="0" xfId="1" applyNumberFormat="1" applyFont="1" applyBorder="1" applyAlignment="1">
      <alignment horizontal="center"/>
    </xf>
    <xf numFmtId="170" fontId="15" fillId="0" borderId="10" xfId="1" applyNumberFormat="1" applyFont="1" applyBorder="1"/>
    <xf numFmtId="170" fontId="7" fillId="0" borderId="0" xfId="0" applyNumberFormat="1" applyFont="1" applyFill="1"/>
    <xf numFmtId="170" fontId="8" fillId="0" borderId="0" xfId="0" applyNumberFormat="1" applyFont="1" applyFill="1"/>
    <xf numFmtId="170" fontId="15" fillId="0" borderId="0" xfId="1" applyNumberFormat="1" applyFont="1" applyFill="1" applyBorder="1" applyAlignment="1">
      <alignment horizontal="left" indent="1"/>
    </xf>
    <xf numFmtId="0" fontId="8" fillId="0" borderId="0" xfId="0" applyFont="1" applyFill="1"/>
    <xf numFmtId="0" fontId="41" fillId="0" borderId="0" xfId="0" applyFont="1" applyFill="1"/>
    <xf numFmtId="0" fontId="40" fillId="0" borderId="0" xfId="0" applyNumberFormat="1" applyFont="1" applyFill="1" applyAlignment="1">
      <alignment horizontal="center"/>
    </xf>
    <xf numFmtId="168" fontId="40" fillId="0" borderId="0" xfId="1" applyNumberFormat="1" applyFont="1" applyFill="1"/>
    <xf numFmtId="168" fontId="41" fillId="0" borderId="0" xfId="1" applyNumberFormat="1" applyFont="1" applyFill="1"/>
    <xf numFmtId="172" fontId="41" fillId="0" borderId="0" xfId="0" applyNumberFormat="1" applyFont="1" applyFill="1"/>
    <xf numFmtId="168" fontId="41" fillId="0" borderId="0" xfId="1" applyNumberFormat="1" applyFont="1" applyFill="1" applyAlignment="1">
      <alignment horizontal="center"/>
    </xf>
    <xf numFmtId="168" fontId="40" fillId="0" borderId="0" xfId="1" applyNumberFormat="1" applyFont="1" applyFill="1" applyBorder="1"/>
    <xf numFmtId="168" fontId="41" fillId="0" borderId="0" xfId="1" applyNumberFormat="1" applyFont="1" applyFill="1" applyBorder="1"/>
    <xf numFmtId="168" fontId="41" fillId="0" borderId="0" xfId="1" applyNumberFormat="1" applyFont="1" applyFill="1" applyAlignment="1"/>
    <xf numFmtId="168" fontId="40" fillId="0" borderId="0" xfId="1" applyNumberFormat="1" applyFont="1" applyFill="1" applyAlignment="1">
      <alignment horizontal="right"/>
    </xf>
    <xf numFmtId="168" fontId="41" fillId="0" borderId="3" xfId="1" applyNumberFormat="1" applyFont="1" applyFill="1" applyBorder="1" applyAlignment="1">
      <alignment horizontal="right"/>
    </xf>
    <xf numFmtId="168" fontId="40" fillId="0" borderId="21" xfId="1" applyNumberFormat="1" applyFont="1" applyFill="1" applyBorder="1" applyAlignment="1">
      <alignment horizontal="right"/>
    </xf>
    <xf numFmtId="164" fontId="8" fillId="0" borderId="0" xfId="0" applyNumberFormat="1" applyFont="1" applyFill="1"/>
    <xf numFmtId="168" fontId="8" fillId="0" borderId="0" xfId="0" applyNumberFormat="1" applyFont="1" applyFill="1" applyAlignment="1">
      <alignment horizontal="center"/>
    </xf>
    <xf numFmtId="170" fontId="8" fillId="0" borderId="0" xfId="0" applyNumberFormat="1" applyFont="1" applyFill="1" applyAlignment="1">
      <alignment horizontal="right"/>
    </xf>
    <xf numFmtId="173" fontId="35" fillId="0" borderId="0" xfId="0" applyNumberFormat="1" applyFont="1" applyFill="1" applyBorder="1"/>
    <xf numFmtId="173" fontId="32" fillId="0" borderId="16" xfId="1" applyNumberFormat="1" applyFont="1" applyFill="1" applyBorder="1" applyAlignment="1" applyProtection="1"/>
    <xf numFmtId="173" fontId="32" fillId="8" borderId="16" xfId="1" applyNumberFormat="1" applyFont="1" applyFill="1" applyBorder="1" applyAlignment="1" applyProtection="1">
      <alignment horizontal="right"/>
    </xf>
    <xf numFmtId="180" fontId="46" fillId="0" borderId="0" xfId="1" applyNumberFormat="1" applyFont="1"/>
    <xf numFmtId="170" fontId="8" fillId="8" borderId="0" xfId="0" applyNumberFormat="1" applyFont="1" applyFill="1" applyAlignment="1">
      <alignment horizontal="center"/>
    </xf>
    <xf numFmtId="170" fontId="9" fillId="8" borderId="0" xfId="0" applyNumberFormat="1" applyFont="1" applyFill="1" applyAlignment="1">
      <alignment horizontal="center"/>
    </xf>
    <xf numFmtId="170" fontId="9" fillId="8" borderId="0" xfId="0" applyNumberFormat="1" applyFont="1" applyFill="1" applyAlignment="1">
      <alignment horizontal="left"/>
    </xf>
    <xf numFmtId="170" fontId="13" fillId="8" borderId="5" xfId="0" applyNumberFormat="1" applyFont="1" applyFill="1" applyBorder="1"/>
    <xf numFmtId="170" fontId="13" fillId="8" borderId="18" xfId="0" applyNumberFormat="1" applyFont="1" applyFill="1" applyBorder="1"/>
    <xf numFmtId="170" fontId="14" fillId="8" borderId="0" xfId="0" applyNumberFormat="1" applyFont="1" applyFill="1"/>
    <xf numFmtId="170" fontId="13" fillId="8" borderId="9" xfId="0" applyNumberFormat="1" applyFont="1" applyFill="1" applyBorder="1" applyAlignment="1">
      <alignment horizontal="left" vertical="justify"/>
    </xf>
    <xf numFmtId="170" fontId="13" fillId="8" borderId="16" xfId="0" applyNumberFormat="1" applyFont="1" applyFill="1" applyBorder="1" applyAlignment="1">
      <alignment horizontal="left" vertical="justify"/>
    </xf>
    <xf numFmtId="170" fontId="13" fillId="8" borderId="11" xfId="0" applyNumberFormat="1" applyFont="1" applyFill="1" applyBorder="1" applyAlignment="1">
      <alignment horizontal="left" vertical="justify"/>
    </xf>
    <xf numFmtId="170" fontId="13" fillId="8" borderId="17" xfId="0" applyNumberFormat="1" applyFont="1" applyFill="1" applyBorder="1" applyAlignment="1">
      <alignment horizontal="left" vertical="justify"/>
    </xf>
    <xf numFmtId="170" fontId="13" fillId="8" borderId="0" xfId="0" applyNumberFormat="1" applyFont="1" applyFill="1" applyBorder="1"/>
    <xf numFmtId="170" fontId="13" fillId="8" borderId="8" xfId="0" applyNumberFormat="1" applyFont="1" applyFill="1" applyBorder="1"/>
    <xf numFmtId="170" fontId="13" fillId="8" borderId="8" xfId="0" applyNumberFormat="1" applyFont="1" applyFill="1" applyBorder="1" applyAlignment="1">
      <alignment horizontal="right"/>
    </xf>
    <xf numFmtId="170" fontId="13" fillId="8" borderId="10" xfId="0" applyNumberFormat="1" applyFont="1" applyFill="1" applyBorder="1" applyAlignment="1">
      <alignment horizontal="right"/>
    </xf>
    <xf numFmtId="170" fontId="13" fillId="8" borderId="0" xfId="0" applyNumberFormat="1" applyFont="1" applyFill="1" applyBorder="1" applyAlignment="1">
      <alignment horizontal="right"/>
    </xf>
    <xf numFmtId="170" fontId="13" fillId="8" borderId="13" xfId="0" applyNumberFormat="1" applyFont="1" applyFill="1" applyBorder="1"/>
    <xf numFmtId="170" fontId="13" fillId="8" borderId="2" xfId="0" applyNumberFormat="1" applyFont="1" applyFill="1" applyBorder="1"/>
    <xf numFmtId="170" fontId="13" fillId="8" borderId="2" xfId="0" applyNumberFormat="1" applyFont="1" applyFill="1" applyBorder="1" applyAlignment="1">
      <alignment horizontal="right"/>
    </xf>
    <xf numFmtId="170" fontId="13" fillId="8" borderId="5" xfId="0" applyNumberFormat="1" applyFont="1" applyFill="1" applyBorder="1" applyAlignment="1">
      <alignment horizontal="left" vertical="justify"/>
    </xf>
    <xf numFmtId="170" fontId="13" fillId="8" borderId="6" xfId="0" applyNumberFormat="1" applyFont="1" applyFill="1" applyBorder="1" applyAlignment="1">
      <alignment horizontal="left" vertical="justify"/>
    </xf>
    <xf numFmtId="170" fontId="12" fillId="8" borderId="11" xfId="0" applyNumberFormat="1" applyFont="1" applyFill="1" applyBorder="1" applyAlignment="1">
      <alignment horizontal="left" vertical="center"/>
    </xf>
    <xf numFmtId="170" fontId="12" fillId="8" borderId="1" xfId="0" applyNumberFormat="1" applyFont="1" applyFill="1" applyBorder="1" applyAlignment="1">
      <alignment vertical="center"/>
    </xf>
    <xf numFmtId="170" fontId="12" fillId="8" borderId="8" xfId="0" applyNumberFormat="1" applyFont="1" applyFill="1" applyBorder="1" applyAlignment="1">
      <alignment vertical="center"/>
    </xf>
    <xf numFmtId="170" fontId="12" fillId="8" borderId="8" xfId="0" applyNumberFormat="1" applyFont="1" applyFill="1" applyBorder="1" applyAlignment="1">
      <alignment horizontal="right" vertical="center"/>
    </xf>
    <xf numFmtId="170" fontId="4" fillId="8" borderId="0" xfId="0" applyNumberFormat="1" applyFont="1" applyFill="1" applyAlignment="1">
      <alignment horizontal="left"/>
    </xf>
    <xf numFmtId="170" fontId="41" fillId="8" borderId="0" xfId="0" applyNumberFormat="1" applyFont="1" applyFill="1" applyBorder="1" applyAlignment="1">
      <alignment horizontal="left"/>
    </xf>
    <xf numFmtId="170" fontId="5" fillId="8" borderId="0" xfId="0" applyNumberFormat="1" applyFont="1" applyFill="1" applyAlignment="1">
      <alignment vertical="top" wrapText="1"/>
    </xf>
    <xf numFmtId="170" fontId="5" fillId="8" borderId="0" xfId="0" applyNumberFormat="1" applyFont="1" applyFill="1" applyAlignment="1">
      <alignment horizontal="center" vertical="top" wrapText="1"/>
    </xf>
    <xf numFmtId="40" fontId="29" fillId="8" borderId="0" xfId="0" applyNumberFormat="1" applyFont="1" applyFill="1"/>
    <xf numFmtId="176" fontId="29" fillId="8" borderId="0" xfId="0" applyNumberFormat="1" applyFont="1" applyFill="1"/>
    <xf numFmtId="40" fontId="26" fillId="8" borderId="0" xfId="0" applyNumberFormat="1" applyFont="1" applyFill="1" applyAlignment="1">
      <alignment horizontal="center"/>
    </xf>
    <xf numFmtId="176" fontId="26" fillId="8" borderId="0" xfId="0" applyNumberFormat="1" applyFont="1" applyFill="1" applyAlignment="1">
      <alignment horizontal="center"/>
    </xf>
    <xf numFmtId="40" fontId="27" fillId="8" borderId="0" xfId="0" applyNumberFormat="1" applyFont="1" applyFill="1"/>
    <xf numFmtId="176" fontId="27" fillId="8" borderId="0" xfId="0" applyNumberFormat="1" applyFont="1" applyFill="1"/>
    <xf numFmtId="173" fontId="30" fillId="8" borderId="7" xfId="0" applyNumberFormat="1" applyFont="1" applyFill="1" applyBorder="1" applyAlignment="1">
      <alignment horizontal="center" vertical="center"/>
    </xf>
    <xf numFmtId="176" fontId="30" fillId="8" borderId="7" xfId="0" applyNumberFormat="1" applyFont="1" applyFill="1" applyBorder="1" applyAlignment="1">
      <alignment horizontal="center" wrapText="1"/>
    </xf>
    <xf numFmtId="173" fontId="30" fillId="8" borderId="10" xfId="0" applyNumberFormat="1" applyFont="1" applyFill="1" applyBorder="1" applyAlignment="1">
      <alignment horizontal="center" vertical="center"/>
    </xf>
    <xf numFmtId="40" fontId="30" fillId="8" borderId="7" xfId="0" applyNumberFormat="1" applyFont="1" applyFill="1" applyBorder="1" applyAlignment="1">
      <alignment horizontal="center" vertical="center"/>
    </xf>
    <xf numFmtId="176" fontId="30" fillId="8" borderId="10" xfId="0" applyNumberFormat="1" applyFont="1" applyFill="1" applyBorder="1" applyAlignment="1">
      <alignment horizontal="center"/>
    </xf>
    <xf numFmtId="40" fontId="30" fillId="8" borderId="10" xfId="0" applyNumberFormat="1" applyFont="1" applyFill="1" applyBorder="1" applyAlignment="1">
      <alignment horizontal="center" vertical="center"/>
    </xf>
    <xf numFmtId="173" fontId="30" fillId="8" borderId="12" xfId="0" applyNumberFormat="1" applyFont="1" applyFill="1" applyBorder="1" applyAlignment="1">
      <alignment horizontal="center" vertical="center"/>
    </xf>
    <xf numFmtId="40" fontId="30" fillId="8" borderId="12" xfId="0" applyNumberFormat="1" applyFont="1" applyFill="1" applyBorder="1" applyAlignment="1">
      <alignment horizontal="center" vertical="center"/>
    </xf>
    <xf numFmtId="0" fontId="30" fillId="8" borderId="12" xfId="0" applyFont="1" applyFill="1" applyBorder="1" applyAlignment="1">
      <alignment horizontal="center"/>
    </xf>
    <xf numFmtId="0" fontId="0" fillId="8" borderId="0" xfId="0" applyFill="1"/>
    <xf numFmtId="170" fontId="8" fillId="0" borderId="0" xfId="0" applyNumberFormat="1" applyFont="1" applyFill="1" applyAlignment="1">
      <alignment horizontal="center"/>
    </xf>
    <xf numFmtId="170" fontId="8" fillId="8" borderId="0" xfId="1" applyNumberFormat="1" applyFont="1" applyFill="1" applyBorder="1" applyAlignment="1">
      <alignment horizontal="center"/>
    </xf>
    <xf numFmtId="170" fontId="8" fillId="0" borderId="0" xfId="1" applyNumberFormat="1" applyFont="1" applyBorder="1" applyAlignment="1">
      <alignment horizontal="center"/>
    </xf>
    <xf numFmtId="170" fontId="8" fillId="8" borderId="0" xfId="1" applyNumberFormat="1" applyFont="1" applyFill="1" applyBorder="1" applyAlignment="1">
      <alignment horizontal="center" wrapText="1"/>
    </xf>
    <xf numFmtId="170" fontId="7" fillId="0" borderId="0" xfId="1" applyNumberFormat="1" applyFont="1" applyBorder="1" applyAlignment="1">
      <alignment horizontal="center"/>
    </xf>
    <xf numFmtId="170" fontId="7" fillId="0" borderId="0" xfId="0" applyNumberFormat="1" applyFont="1" applyFill="1"/>
    <xf numFmtId="170" fontId="8" fillId="0" borderId="0" xfId="0" applyNumberFormat="1" applyFont="1" applyFill="1"/>
    <xf numFmtId="0" fontId="7" fillId="0" borderId="17" xfId="0" applyNumberFormat="1" applyFont="1" applyFill="1" applyBorder="1" applyAlignment="1">
      <alignment horizontal="center" vertical="center"/>
    </xf>
    <xf numFmtId="170" fontId="6" fillId="0" borderId="0" xfId="0" applyNumberFormat="1" applyFont="1" applyFill="1" applyAlignment="1">
      <alignment horizontal="center"/>
    </xf>
    <xf numFmtId="170" fontId="5" fillId="8" borderId="0" xfId="0" applyNumberFormat="1" applyFont="1" applyFill="1" applyAlignment="1">
      <alignment horizontal="center" vertical="top" wrapText="1"/>
    </xf>
    <xf numFmtId="170" fontId="11" fillId="8" borderId="0" xfId="0" applyNumberFormat="1" applyFont="1" applyFill="1" applyAlignment="1">
      <alignment horizontal="center" wrapText="1"/>
    </xf>
    <xf numFmtId="170" fontId="13" fillId="8" borderId="16" xfId="2" applyNumberFormat="1" applyFont="1" applyFill="1" applyBorder="1"/>
    <xf numFmtId="3" fontId="1" fillId="0" borderId="10" xfId="5" applyNumberFormat="1" applyBorder="1"/>
    <xf numFmtId="170" fontId="13" fillId="8" borderId="12" xfId="0" applyNumberFormat="1" applyFont="1" applyFill="1" applyBorder="1"/>
    <xf numFmtId="170" fontId="7" fillId="0" borderId="2" xfId="1" applyNumberFormat="1" applyFont="1" applyFill="1" applyBorder="1"/>
    <xf numFmtId="0" fontId="8" fillId="0" borderId="0" xfId="0" applyFont="1" applyFill="1" applyBorder="1" applyAlignment="1">
      <alignment horizontal="center"/>
    </xf>
    <xf numFmtId="170" fontId="7" fillId="0" borderId="4" xfId="0" applyNumberFormat="1" applyFont="1" applyFill="1" applyBorder="1"/>
    <xf numFmtId="170" fontId="8" fillId="0" borderId="0" xfId="1" applyNumberFormat="1" applyFont="1" applyFill="1" applyBorder="1" applyAlignment="1">
      <alignment horizontal="center" wrapText="1"/>
    </xf>
    <xf numFmtId="170" fontId="4" fillId="0" borderId="0" xfId="0" applyNumberFormat="1" applyFont="1" applyFill="1" applyBorder="1" applyAlignment="1">
      <alignment horizontal="center"/>
    </xf>
    <xf numFmtId="170" fontId="8" fillId="0" borderId="1" xfId="1" applyNumberFormat="1" applyFont="1" applyFill="1" applyBorder="1"/>
    <xf numFmtId="170" fontId="8" fillId="0" borderId="0" xfId="1" applyNumberFormat="1" applyFont="1" applyFill="1" applyBorder="1" applyAlignment="1">
      <alignment horizontal="right"/>
    </xf>
    <xf numFmtId="170" fontId="8" fillId="0" borderId="0" xfId="0" applyNumberFormat="1" applyFont="1" applyFill="1" applyBorder="1" applyAlignment="1">
      <alignment horizontal="right"/>
    </xf>
    <xf numFmtId="170" fontId="7" fillId="0" borderId="3" xfId="0" applyNumberFormat="1" applyFont="1" applyFill="1" applyBorder="1" applyAlignment="1">
      <alignment horizontal="right"/>
    </xf>
    <xf numFmtId="170" fontId="7" fillId="0" borderId="3" xfId="0" applyNumberFormat="1" applyFont="1" applyFill="1" applyBorder="1"/>
    <xf numFmtId="170" fontId="7" fillId="0" borderId="4" xfId="1" applyNumberFormat="1" applyFont="1" applyFill="1" applyBorder="1" applyAlignment="1">
      <alignment horizontal="right"/>
    </xf>
    <xf numFmtId="170" fontId="6" fillId="0" borderId="0" xfId="0" applyNumberFormat="1" applyFont="1" applyFill="1" applyBorder="1" applyAlignment="1">
      <alignment horizontal="center"/>
    </xf>
    <xf numFmtId="171" fontId="4" fillId="0" borderId="0" xfId="0" applyNumberFormat="1" applyFont="1" applyFill="1" applyBorder="1" applyAlignment="1">
      <alignment horizontal="left"/>
    </xf>
    <xf numFmtId="170" fontId="10" fillId="0" borderId="0" xfId="1" applyNumberFormat="1" applyFont="1" applyFill="1" applyAlignment="1">
      <alignment horizontal="center"/>
    </xf>
    <xf numFmtId="170" fontId="7" fillId="0" borderId="0" xfId="1" applyNumberFormat="1" applyFont="1" applyFill="1" applyBorder="1" applyAlignment="1">
      <alignment horizontal="center" wrapText="1"/>
    </xf>
    <xf numFmtId="170" fontId="7" fillId="0" borderId="2" xfId="1" applyNumberFormat="1" applyFont="1" applyFill="1" applyBorder="1" applyAlignment="1">
      <alignment wrapText="1"/>
    </xf>
    <xf numFmtId="170" fontId="7" fillId="0" borderId="1" xfId="1" applyNumberFormat="1" applyFont="1" applyFill="1" applyBorder="1" applyAlignment="1">
      <alignment wrapText="1"/>
    </xf>
    <xf numFmtId="170" fontId="8" fillId="0" borderId="0" xfId="1" applyNumberFormat="1" applyFont="1" applyFill="1" applyBorder="1" applyAlignment="1">
      <alignment wrapText="1"/>
    </xf>
    <xf numFmtId="170" fontId="7" fillId="0" borderId="3" xfId="1" applyNumberFormat="1" applyFont="1" applyFill="1" applyBorder="1" applyAlignment="1">
      <alignment wrapText="1"/>
    </xf>
    <xf numFmtId="170" fontId="8" fillId="0" borderId="1" xfId="1" applyNumberFormat="1" applyFont="1" applyFill="1" applyBorder="1" applyAlignment="1">
      <alignment wrapText="1"/>
    </xf>
    <xf numFmtId="170" fontId="7" fillId="0" borderId="4" xfId="1" applyNumberFormat="1" applyFont="1" applyFill="1" applyBorder="1" applyAlignment="1">
      <alignment wrapText="1"/>
    </xf>
    <xf numFmtId="170" fontId="7" fillId="0" borderId="0" xfId="0" applyNumberFormat="1" applyFont="1" applyFill="1" applyBorder="1" applyAlignment="1"/>
    <xf numFmtId="170" fontId="7" fillId="0" borderId="0" xfId="0" applyNumberFormat="1" applyFont="1" applyFill="1" applyBorder="1" applyAlignment="1">
      <alignment wrapText="1"/>
    </xf>
    <xf numFmtId="0" fontId="40" fillId="0" borderId="0" xfId="0" applyFont="1" applyFill="1"/>
    <xf numFmtId="170" fontId="40" fillId="0" borderId="0" xfId="0" applyNumberFormat="1" applyFont="1" applyFill="1"/>
    <xf numFmtId="37" fontId="41" fillId="0" borderId="0" xfId="0" applyNumberFormat="1" applyFont="1" applyFill="1"/>
    <xf numFmtId="0" fontId="8" fillId="0" borderId="0" xfId="0" applyFont="1" applyFill="1" applyAlignment="1">
      <alignment horizontal="center"/>
    </xf>
    <xf numFmtId="172" fontId="41" fillId="8" borderId="0" xfId="0" applyNumberFormat="1" applyFont="1" applyFill="1"/>
    <xf numFmtId="168" fontId="41" fillId="8" borderId="0" xfId="1" applyNumberFormat="1" applyFont="1" applyFill="1" applyAlignment="1">
      <alignment horizontal="center"/>
    </xf>
    <xf numFmtId="170" fontId="12" fillId="8" borderId="14" xfId="0" applyNumberFormat="1" applyFont="1" applyFill="1" applyBorder="1"/>
    <xf numFmtId="173" fontId="26" fillId="0" borderId="0" xfId="0" applyNumberFormat="1" applyFont="1" applyFill="1" applyAlignment="1">
      <alignment horizontal="right"/>
    </xf>
    <xf numFmtId="173" fontId="30" fillId="0" borderId="0" xfId="0" applyNumberFormat="1" applyFont="1" applyFill="1"/>
    <xf numFmtId="173" fontId="29" fillId="0" borderId="0" xfId="0" applyNumberFormat="1" applyFont="1" applyFill="1"/>
    <xf numFmtId="173" fontId="26" fillId="0" borderId="0" xfId="0" applyNumberFormat="1" applyFont="1" applyFill="1" applyAlignment="1">
      <alignment horizontal="center"/>
    </xf>
    <xf numFmtId="173" fontId="31" fillId="0" borderId="17" xfId="0" applyNumberFormat="1" applyFont="1" applyFill="1" applyBorder="1" applyAlignment="1"/>
    <xf numFmtId="173" fontId="32" fillId="0" borderId="10" xfId="0" applyNumberFormat="1" applyFont="1" applyFill="1" applyBorder="1"/>
    <xf numFmtId="173" fontId="35" fillId="0" borderId="10" xfId="0" applyNumberFormat="1" applyFont="1" applyFill="1" applyBorder="1" applyAlignment="1">
      <alignment horizontal="right"/>
    </xf>
    <xf numFmtId="173" fontId="36" fillId="0" borderId="8" xfId="0" applyNumberFormat="1" applyFont="1" applyFill="1" applyBorder="1" applyAlignment="1">
      <alignment horizontal="right" vertical="center"/>
    </xf>
    <xf numFmtId="173" fontId="31" fillId="0" borderId="10" xfId="0" applyNumberFormat="1" applyFont="1" applyFill="1" applyBorder="1" applyAlignment="1">
      <alignment horizontal="right" vertical="center"/>
    </xf>
    <xf numFmtId="173" fontId="35" fillId="0" borderId="10" xfId="0" applyNumberFormat="1" applyFont="1" applyFill="1" applyBorder="1"/>
    <xf numFmtId="173" fontId="36" fillId="0" borderId="8" xfId="0" applyNumberFormat="1" applyFont="1" applyFill="1" applyBorder="1" applyAlignment="1">
      <alignment vertical="center"/>
    </xf>
    <xf numFmtId="173" fontId="4" fillId="0" borderId="0" xfId="0" applyNumberFormat="1" applyFont="1" applyFill="1"/>
    <xf numFmtId="170" fontId="47" fillId="8" borderId="0" xfId="0" applyNumberFormat="1" applyFont="1" applyFill="1"/>
    <xf numFmtId="170" fontId="48" fillId="0" borderId="0" xfId="0" applyNumberFormat="1" applyFont="1"/>
    <xf numFmtId="170" fontId="4" fillId="3" borderId="0" xfId="1" applyNumberFormat="1" applyFont="1" applyFill="1"/>
    <xf numFmtId="170" fontId="22" fillId="0" borderId="0" xfId="0" applyNumberFormat="1" applyFont="1" applyBorder="1"/>
    <xf numFmtId="170" fontId="47" fillId="8" borderId="0" xfId="1" applyNumberFormat="1" applyFont="1" applyFill="1"/>
    <xf numFmtId="170" fontId="23" fillId="0" borderId="0" xfId="0" applyNumberFormat="1" applyFont="1" applyAlignment="1">
      <alignment horizontal="left"/>
    </xf>
    <xf numFmtId="170" fontId="4" fillId="8" borderId="0" xfId="0" applyNumberFormat="1" applyFont="1" applyFill="1" applyAlignment="1">
      <alignment horizontal="right"/>
    </xf>
    <xf numFmtId="170" fontId="4" fillId="3" borderId="0" xfId="0" applyNumberFormat="1" applyFont="1" applyFill="1" applyBorder="1"/>
    <xf numFmtId="170" fontId="23" fillId="0" borderId="0" xfId="0" applyNumberFormat="1" applyFont="1" applyBorder="1"/>
    <xf numFmtId="170" fontId="48" fillId="0" borderId="0" xfId="0" applyNumberFormat="1" applyFont="1" applyBorder="1"/>
    <xf numFmtId="170" fontId="23" fillId="8" borderId="0" xfId="0" applyNumberFormat="1" applyFont="1" applyFill="1" applyBorder="1"/>
    <xf numFmtId="0" fontId="12" fillId="0" borderId="12" xfId="0" applyNumberFormat="1" applyFont="1" applyFill="1" applyBorder="1" applyAlignment="1">
      <alignment horizontal="center" vertical="justify"/>
    </xf>
    <xf numFmtId="170" fontId="13" fillId="0" borderId="8" xfId="0" applyNumberFormat="1" applyFont="1" applyFill="1" applyBorder="1"/>
    <xf numFmtId="170" fontId="12" fillId="0" borderId="19" xfId="0" applyNumberFormat="1" applyFont="1" applyFill="1" applyBorder="1" applyAlignment="1">
      <alignment vertical="center"/>
    </xf>
    <xf numFmtId="170" fontId="12" fillId="0" borderId="8" xfId="0" applyNumberFormat="1" applyFont="1" applyFill="1" applyBorder="1" applyAlignment="1">
      <alignment vertical="center"/>
    </xf>
    <xf numFmtId="170" fontId="15" fillId="0" borderId="0" xfId="0" applyNumberFormat="1" applyFont="1" applyFill="1"/>
    <xf numFmtId="173" fontId="29" fillId="0" borderId="0" xfId="0" applyNumberFormat="1" applyFont="1" applyFill="1" applyAlignment="1">
      <alignment horizontal="left"/>
    </xf>
    <xf numFmtId="173" fontId="33" fillId="0" borderId="0" xfId="0" applyNumberFormat="1" applyFont="1" applyFill="1" applyAlignment="1">
      <alignment horizontal="left"/>
    </xf>
    <xf numFmtId="173" fontId="27" fillId="0" borderId="0" xfId="0" applyNumberFormat="1" applyFont="1" applyFill="1" applyAlignment="1">
      <alignment horizontal="left"/>
    </xf>
    <xf numFmtId="0" fontId="31" fillId="0" borderId="17" xfId="0" applyFont="1" applyFill="1" applyBorder="1" applyAlignment="1">
      <alignment horizontal="center" vertical="center"/>
    </xf>
    <xf numFmtId="173" fontId="32" fillId="0" borderId="7" xfId="1" applyNumberFormat="1" applyFont="1" applyFill="1" applyBorder="1" applyAlignment="1" applyProtection="1"/>
    <xf numFmtId="173" fontId="32" fillId="0" borderId="10" xfId="1" applyNumberFormat="1" applyFont="1" applyFill="1" applyBorder="1" applyAlignment="1" applyProtection="1"/>
    <xf numFmtId="175" fontId="32" fillId="0" borderId="16" xfId="1" applyNumberFormat="1" applyFont="1" applyFill="1" applyBorder="1" applyAlignment="1" applyProtection="1">
      <alignment horizontal="center"/>
    </xf>
    <xf numFmtId="174" fontId="32" fillId="0" borderId="10" xfId="1" applyNumberFormat="1" applyFont="1" applyFill="1" applyBorder="1" applyAlignment="1" applyProtection="1"/>
    <xf numFmtId="174" fontId="32" fillId="0" borderId="16" xfId="1" applyNumberFormat="1" applyFont="1" applyFill="1" applyBorder="1" applyAlignment="1" applyProtection="1">
      <alignment horizontal="center"/>
    </xf>
    <xf numFmtId="174" fontId="32" fillId="0" borderId="12" xfId="1" applyNumberFormat="1" applyFont="1" applyFill="1" applyBorder="1" applyAlignment="1" applyProtection="1"/>
    <xf numFmtId="173" fontId="31" fillId="0" borderId="0" xfId="1" applyNumberFormat="1" applyFont="1" applyFill="1" applyBorder="1" applyAlignment="1" applyProtection="1">
      <alignment horizontal="center"/>
    </xf>
    <xf numFmtId="173" fontId="32" fillId="0" borderId="0" xfId="1" applyNumberFormat="1" applyFont="1" applyFill="1" applyBorder="1" applyAlignment="1" applyProtection="1">
      <alignment horizontal="center"/>
    </xf>
    <xf numFmtId="170" fontId="5" fillId="0" borderId="0" xfId="0" applyNumberFormat="1" applyFont="1" applyFill="1" applyAlignment="1">
      <alignment horizontal="center"/>
    </xf>
    <xf numFmtId="170" fontId="8" fillId="0" borderId="6" xfId="0" applyNumberFormat="1" applyFont="1" applyFill="1" applyBorder="1"/>
    <xf numFmtId="171" fontId="8" fillId="0" borderId="10" xfId="0" applyNumberFormat="1" applyFont="1" applyFill="1" applyBorder="1" applyAlignment="1">
      <alignment horizontal="right"/>
    </xf>
    <xf numFmtId="170" fontId="8" fillId="0" borderId="16" xfId="0" applyNumberFormat="1" applyFont="1" applyFill="1" applyBorder="1" applyAlignment="1">
      <alignment horizontal="center"/>
    </xf>
    <xf numFmtId="170" fontId="8" fillId="0" borderId="10" xfId="0" applyNumberFormat="1" applyFont="1" applyFill="1" applyBorder="1" applyAlignment="1">
      <alignment horizontal="center"/>
    </xf>
    <xf numFmtId="170" fontId="8" fillId="0" borderId="12" xfId="0" applyNumberFormat="1" applyFont="1" applyFill="1" applyBorder="1"/>
    <xf numFmtId="170" fontId="8" fillId="0" borderId="16" xfId="0" applyNumberFormat="1" applyFont="1" applyFill="1" applyBorder="1"/>
    <xf numFmtId="170" fontId="7" fillId="0" borderId="16" xfId="0" applyNumberFormat="1" applyFont="1" applyFill="1" applyBorder="1" applyAlignment="1">
      <alignment horizontal="left"/>
    </xf>
    <xf numFmtId="170" fontId="8" fillId="0" borderId="17" xfId="0" applyNumberFormat="1" applyFont="1" applyFill="1" applyBorder="1"/>
    <xf numFmtId="168" fontId="41" fillId="0" borderId="0" xfId="1" applyNumberFormat="1" applyFont="1" applyFill="1" applyAlignment="1">
      <alignment horizontal="right"/>
    </xf>
    <xf numFmtId="170" fontId="8" fillId="8" borderId="0" xfId="1" applyNumberFormat="1" applyFont="1" applyFill="1" applyBorder="1" applyAlignment="1">
      <alignment horizontal="center"/>
    </xf>
    <xf numFmtId="170" fontId="7" fillId="8" borderId="0" xfId="1" applyNumberFormat="1" applyFont="1" applyFill="1" applyBorder="1" applyAlignment="1">
      <alignment horizontal="center"/>
    </xf>
    <xf numFmtId="170" fontId="40" fillId="3" borderId="0" xfId="0" applyNumberFormat="1" applyFont="1" applyFill="1" applyBorder="1" applyAlignment="1">
      <alignment horizontal="center" vertical="center"/>
    </xf>
    <xf numFmtId="170" fontId="5" fillId="0" borderId="0" xfId="0" applyNumberFormat="1" applyFont="1" applyAlignment="1">
      <alignment horizontal="center"/>
    </xf>
    <xf numFmtId="170" fontId="7" fillId="0" borderId="0" xfId="0" applyNumberFormat="1" applyFont="1" applyFill="1"/>
    <xf numFmtId="170" fontId="8" fillId="0" borderId="0" xfId="0" applyNumberFormat="1" applyFont="1" applyFill="1"/>
    <xf numFmtId="0" fontId="49" fillId="0" borderId="0" xfId="0" applyFont="1" applyAlignment="1">
      <alignment horizontal="center"/>
    </xf>
    <xf numFmtId="170" fontId="41" fillId="0" borderId="0" xfId="0" applyNumberFormat="1" applyFont="1"/>
    <xf numFmtId="0" fontId="50" fillId="0" borderId="0" xfId="0" applyFont="1" applyAlignment="1">
      <alignment horizontal="center"/>
    </xf>
    <xf numFmtId="0" fontId="50" fillId="0" borderId="0" xfId="0" applyFont="1" applyAlignment="1"/>
    <xf numFmtId="0" fontId="51" fillId="0" borderId="0" xfId="0" applyFont="1" applyAlignment="1"/>
    <xf numFmtId="173" fontId="35" fillId="8" borderId="7" xfId="0" applyNumberFormat="1" applyFont="1" applyFill="1" applyBorder="1"/>
    <xf numFmtId="40" fontId="35" fillId="8" borderId="7" xfId="0" applyNumberFormat="1" applyFont="1" applyFill="1" applyBorder="1"/>
    <xf numFmtId="176" fontId="35" fillId="8" borderId="7" xfId="0" applyNumberFormat="1" applyFont="1" applyFill="1" applyBorder="1" applyAlignment="1">
      <alignment vertical="center"/>
    </xf>
    <xf numFmtId="173" fontId="36" fillId="8" borderId="10" xfId="0" applyNumberFormat="1" applyFont="1" applyFill="1" applyBorder="1" applyAlignment="1">
      <alignment horizontal="left"/>
    </xf>
    <xf numFmtId="173" fontId="35" fillId="8" borderId="10" xfId="0" applyNumberFormat="1" applyFont="1" applyFill="1" applyBorder="1"/>
    <xf numFmtId="40" fontId="35" fillId="8" borderId="10" xfId="0" applyNumberFormat="1" applyFont="1" applyFill="1" applyBorder="1"/>
    <xf numFmtId="176" fontId="35" fillId="8" borderId="10" xfId="0" applyNumberFormat="1" applyFont="1" applyFill="1" applyBorder="1" applyAlignment="1">
      <alignment vertical="center"/>
    </xf>
    <xf numFmtId="40" fontId="35" fillId="8" borderId="10" xfId="1" applyNumberFormat="1" applyFont="1" applyFill="1" applyBorder="1" applyAlignment="1" applyProtection="1"/>
    <xf numFmtId="176" fontId="35" fillId="8" borderId="10" xfId="1" applyNumberFormat="1" applyFont="1" applyFill="1" applyBorder="1" applyAlignment="1" applyProtection="1">
      <alignment vertical="center"/>
    </xf>
    <xf numFmtId="173" fontId="35" fillId="8" borderId="10" xfId="1" applyNumberFormat="1" applyFont="1" applyFill="1" applyBorder="1" applyAlignment="1" applyProtection="1"/>
    <xf numFmtId="173" fontId="36" fillId="8" borderId="10" xfId="0" applyNumberFormat="1" applyFont="1" applyFill="1" applyBorder="1"/>
    <xf numFmtId="173" fontId="35" fillId="8" borderId="10" xfId="0" applyNumberFormat="1" applyFont="1" applyFill="1" applyBorder="1" applyAlignment="1">
      <alignment horizontal="center"/>
    </xf>
    <xf numFmtId="173" fontId="32" fillId="8" borderId="10" xfId="0" applyNumberFormat="1" applyFont="1" applyFill="1" applyBorder="1" applyAlignment="1">
      <alignment horizontal="center"/>
    </xf>
    <xf numFmtId="181" fontId="32" fillId="8" borderId="10" xfId="1" applyNumberFormat="1" applyFont="1" applyFill="1" applyBorder="1" applyAlignment="1" applyProtection="1"/>
    <xf numFmtId="171" fontId="32" fillId="8" borderId="0" xfId="0" applyNumberFormat="1" applyFont="1" applyFill="1" applyAlignment="1">
      <alignment vertical="center"/>
    </xf>
    <xf numFmtId="180" fontId="32" fillId="8" borderId="10" xfId="1" applyNumberFormat="1" applyFont="1" applyFill="1" applyBorder="1" applyAlignment="1" applyProtection="1"/>
    <xf numFmtId="177" fontId="32" fillId="8" borderId="10" xfId="1" applyNumberFormat="1" applyFont="1" applyFill="1" applyBorder="1" applyAlignment="1" applyProtection="1"/>
    <xf numFmtId="40" fontId="32" fillId="8" borderId="10" xfId="1" applyNumberFormat="1" applyFont="1" applyFill="1" applyBorder="1" applyAlignment="1" applyProtection="1"/>
    <xf numFmtId="173" fontId="32" fillId="8" borderId="10" xfId="1" applyNumberFormat="1" applyFont="1" applyFill="1" applyBorder="1" applyAlignment="1" applyProtection="1"/>
    <xf numFmtId="177" fontId="35" fillId="8" borderId="10" xfId="1" applyNumberFormat="1" applyFont="1" applyFill="1" applyBorder="1" applyAlignment="1" applyProtection="1"/>
    <xf numFmtId="171" fontId="35" fillId="8" borderId="0" xfId="0" applyNumberFormat="1" applyFont="1" applyFill="1" applyAlignment="1">
      <alignment vertical="center"/>
    </xf>
    <xf numFmtId="173" fontId="36" fillId="8" borderId="8" xfId="0" applyNumberFormat="1" applyFont="1" applyFill="1" applyBorder="1"/>
    <xf numFmtId="173" fontId="35" fillId="8" borderId="8" xfId="0" applyNumberFormat="1" applyFont="1" applyFill="1" applyBorder="1" applyAlignment="1">
      <alignment horizontal="center"/>
    </xf>
    <xf numFmtId="177" fontId="36" fillId="8" borderId="8" xfId="1" applyNumberFormat="1" applyFont="1" applyFill="1" applyBorder="1" applyAlignment="1" applyProtection="1"/>
    <xf numFmtId="176" fontId="36" fillId="8" borderId="8" xfId="1" applyNumberFormat="1" applyFont="1" applyFill="1" applyBorder="1" applyAlignment="1" applyProtection="1">
      <alignment vertical="center"/>
    </xf>
    <xf numFmtId="178" fontId="36" fillId="8" borderId="8" xfId="1" applyNumberFormat="1" applyFont="1" applyFill="1" applyBorder="1" applyAlignment="1" applyProtection="1"/>
    <xf numFmtId="173" fontId="36" fillId="8" borderId="7" xfId="0" applyNumberFormat="1" applyFont="1" applyFill="1" applyBorder="1"/>
    <xf numFmtId="173" fontId="35" fillId="8" borderId="7" xfId="0" applyNumberFormat="1" applyFont="1" applyFill="1" applyBorder="1" applyAlignment="1">
      <alignment horizontal="center"/>
    </xf>
    <xf numFmtId="177" fontId="36" fillId="8" borderId="7" xfId="1" applyNumberFormat="1" applyFont="1" applyFill="1" applyBorder="1" applyAlignment="1" applyProtection="1"/>
    <xf numFmtId="176" fontId="36" fillId="8" borderId="7" xfId="1" applyNumberFormat="1" applyFont="1" applyFill="1" applyBorder="1" applyAlignment="1" applyProtection="1">
      <alignment vertical="center"/>
    </xf>
    <xf numFmtId="173" fontId="36" fillId="8" borderId="7" xfId="1" applyNumberFormat="1" applyFont="1" applyFill="1" applyBorder="1" applyAlignment="1" applyProtection="1"/>
    <xf numFmtId="177" fontId="36" fillId="8" borderId="10" xfId="1" applyNumberFormat="1" applyFont="1" applyFill="1" applyBorder="1" applyAlignment="1" applyProtection="1"/>
    <xf numFmtId="176" fontId="36" fillId="8" borderId="10" xfId="1" applyNumberFormat="1" applyFont="1" applyFill="1" applyBorder="1" applyAlignment="1" applyProtection="1">
      <alignment vertical="center"/>
    </xf>
    <xf numFmtId="173" fontId="36" fillId="8" borderId="10" xfId="1" applyNumberFormat="1" applyFont="1" applyFill="1" applyBorder="1" applyAlignment="1" applyProtection="1"/>
    <xf numFmtId="175" fontId="36" fillId="8" borderId="8" xfId="1" applyNumberFormat="1" applyFont="1" applyFill="1" applyBorder="1" applyAlignment="1" applyProtection="1"/>
    <xf numFmtId="176" fontId="35" fillId="8" borderId="7" xfId="1" applyNumberFormat="1" applyFont="1" applyFill="1" applyBorder="1" applyAlignment="1" applyProtection="1">
      <alignment vertical="center"/>
    </xf>
    <xf numFmtId="173" fontId="35" fillId="8" borderId="12" xfId="0" applyNumberFormat="1" applyFont="1" applyFill="1" applyBorder="1" applyAlignment="1">
      <alignment horizontal="center"/>
    </xf>
    <xf numFmtId="176" fontId="36" fillId="8" borderId="12" xfId="1" applyNumberFormat="1" applyFont="1" applyFill="1" applyBorder="1" applyAlignment="1" applyProtection="1">
      <alignment vertical="center"/>
    </xf>
    <xf numFmtId="177" fontId="35" fillId="8" borderId="10" xfId="1" applyNumberFormat="1" applyFont="1" applyFill="1" applyBorder="1" applyAlignment="1" applyProtection="1">
      <alignment horizontal="right"/>
    </xf>
    <xf numFmtId="177" fontId="32" fillId="8" borderId="10" xfId="1" applyNumberFormat="1" applyFont="1" applyFill="1" applyBorder="1" applyAlignment="1" applyProtection="1">
      <alignment horizontal="right"/>
    </xf>
    <xf numFmtId="43" fontId="32" fillId="8" borderId="10" xfId="1" applyNumberFormat="1" applyFont="1" applyFill="1" applyBorder="1" applyAlignment="1" applyProtection="1">
      <alignment vertical="center"/>
    </xf>
    <xf numFmtId="176" fontId="32" fillId="8" borderId="10" xfId="1" applyNumberFormat="1" applyFont="1" applyFill="1" applyBorder="1" applyAlignment="1" applyProtection="1">
      <alignment vertical="center"/>
    </xf>
    <xf numFmtId="43" fontId="32" fillId="8" borderId="10" xfId="1" applyNumberFormat="1" applyFont="1" applyFill="1" applyBorder="1" applyAlignment="1" applyProtection="1"/>
    <xf numFmtId="173" fontId="36" fillId="8" borderId="8" xfId="0" applyNumberFormat="1" applyFont="1" applyFill="1" applyBorder="1" applyAlignment="1">
      <alignment horizontal="center"/>
    </xf>
    <xf numFmtId="173" fontId="36" fillId="8" borderId="8" xfId="1" applyNumberFormat="1" applyFont="1" applyFill="1" applyBorder="1" applyAlignment="1" applyProtection="1"/>
    <xf numFmtId="173" fontId="36" fillId="8" borderId="10" xfId="0" applyNumberFormat="1" applyFont="1" applyFill="1" applyBorder="1" applyAlignment="1">
      <alignment horizontal="center"/>
    </xf>
    <xf numFmtId="173" fontId="31" fillId="8" borderId="10" xfId="0" applyNumberFormat="1" applyFont="1" applyFill="1" applyBorder="1" applyAlignment="1">
      <alignment horizontal="center"/>
    </xf>
    <xf numFmtId="177" fontId="31" fillId="8" borderId="10" xfId="1" applyNumberFormat="1" applyFont="1" applyFill="1" applyBorder="1" applyAlignment="1" applyProtection="1"/>
    <xf numFmtId="176" fontId="31" fillId="8" borderId="10" xfId="1" applyNumberFormat="1" applyFont="1" applyFill="1" applyBorder="1" applyAlignment="1" applyProtection="1">
      <alignment vertical="center"/>
    </xf>
    <xf numFmtId="173" fontId="31" fillId="8" borderId="10" xfId="1" applyNumberFormat="1" applyFont="1" applyFill="1" applyBorder="1" applyAlignment="1" applyProtection="1"/>
    <xf numFmtId="175" fontId="35" fillId="11" borderId="10" xfId="1" applyNumberFormat="1" applyFont="1" applyFill="1" applyBorder="1" applyAlignment="1" applyProtection="1"/>
    <xf numFmtId="173" fontId="36" fillId="8" borderId="7" xfId="0" applyNumberFormat="1" applyFont="1" applyFill="1" applyBorder="1" applyAlignment="1">
      <alignment horizontal="center"/>
    </xf>
    <xf numFmtId="179" fontId="36" fillId="8" borderId="7" xfId="1" applyNumberFormat="1" applyFont="1" applyFill="1" applyBorder="1" applyAlignment="1" applyProtection="1"/>
    <xf numFmtId="173" fontId="36" fillId="8" borderId="10" xfId="0" applyNumberFormat="1" applyFont="1" applyFill="1" applyBorder="1" applyAlignment="1">
      <alignment horizontal="center" vertical="center"/>
    </xf>
    <xf numFmtId="173" fontId="35" fillId="8" borderId="12" xfId="0" applyNumberFormat="1" applyFont="1" applyFill="1" applyBorder="1"/>
    <xf numFmtId="180" fontId="0" fillId="8" borderId="0" xfId="1" applyNumberFormat="1" applyFont="1" applyFill="1"/>
    <xf numFmtId="173" fontId="32" fillId="8" borderId="10" xfId="1" applyNumberFormat="1" applyFont="1" applyFill="1" applyBorder="1" applyAlignment="1" applyProtection="1">
      <alignment horizontal="center"/>
    </xf>
    <xf numFmtId="175" fontId="35" fillId="11" borderId="10" xfId="1" applyNumberFormat="1" applyFont="1" applyFill="1" applyBorder="1" applyAlignment="1" applyProtection="1">
      <alignment horizontal="center"/>
    </xf>
    <xf numFmtId="170" fontId="5" fillId="8" borderId="0" xfId="0" applyNumberFormat="1" applyFont="1" applyFill="1" applyAlignment="1">
      <alignment horizontal="center" vertical="top" wrapText="1"/>
    </xf>
    <xf numFmtId="170" fontId="11" fillId="8" borderId="0" xfId="0" applyNumberFormat="1" applyFont="1" applyFill="1" applyAlignment="1">
      <alignment horizontal="center" wrapText="1"/>
    </xf>
    <xf numFmtId="170" fontId="8" fillId="0" borderId="0" xfId="0" applyNumberFormat="1" applyFont="1" applyFill="1" applyAlignment="1">
      <alignment horizontal="center"/>
    </xf>
    <xf numFmtId="170" fontId="8" fillId="8" borderId="0" xfId="1" applyNumberFormat="1" applyFont="1" applyFill="1" applyBorder="1" applyAlignment="1">
      <alignment horizontal="center"/>
    </xf>
    <xf numFmtId="49" fontId="8" fillId="8" borderId="0" xfId="1" applyNumberFormat="1" applyFont="1" applyFill="1" applyBorder="1" applyAlignment="1">
      <alignment horizontal="center"/>
    </xf>
    <xf numFmtId="170" fontId="6" fillId="8" borderId="0" xfId="1" applyNumberFormat="1" applyFont="1" applyFill="1" applyBorder="1" applyAlignment="1">
      <alignment horizontal="center"/>
    </xf>
    <xf numFmtId="170" fontId="8" fillId="8" borderId="0" xfId="0" applyNumberFormat="1" applyFont="1" applyFill="1" applyAlignment="1">
      <alignment horizontal="center"/>
    </xf>
    <xf numFmtId="170" fontId="7" fillId="8" borderId="0" xfId="0" applyNumberFormat="1" applyFont="1" applyFill="1" applyBorder="1" applyAlignment="1">
      <alignment horizontal="center"/>
    </xf>
    <xf numFmtId="49" fontId="7" fillId="8" borderId="0" xfId="1" applyNumberFormat="1" applyFont="1" applyFill="1" applyBorder="1" applyAlignment="1">
      <alignment horizontal="center"/>
    </xf>
    <xf numFmtId="0" fontId="4" fillId="0" borderId="0" xfId="0" applyFont="1" applyAlignment="1">
      <alignment horizontal="center"/>
    </xf>
    <xf numFmtId="170" fontId="41" fillId="8" borderId="0" xfId="0" applyNumberFormat="1" applyFont="1" applyFill="1" applyAlignment="1">
      <alignment horizontal="center"/>
    </xf>
    <xf numFmtId="170" fontId="6" fillId="0" borderId="0" xfId="1" applyNumberFormat="1" applyFont="1" applyFill="1" applyBorder="1" applyAlignment="1">
      <alignment horizontal="center"/>
    </xf>
    <xf numFmtId="170" fontId="8" fillId="0" borderId="0" xfId="1" applyNumberFormat="1" applyFont="1" applyBorder="1" applyAlignment="1">
      <alignment horizontal="center"/>
    </xf>
    <xf numFmtId="170" fontId="7" fillId="8" borderId="0" xfId="0" applyNumberFormat="1" applyFont="1" applyFill="1" applyAlignment="1">
      <alignment horizontal="center"/>
    </xf>
    <xf numFmtId="170" fontId="5" fillId="0" borderId="0" xfId="1" applyNumberFormat="1" applyFont="1" applyAlignment="1">
      <alignment horizontal="center" vertical="center"/>
    </xf>
    <xf numFmtId="170" fontId="7" fillId="0" borderId="0" xfId="0" applyNumberFormat="1" applyFont="1" applyBorder="1" applyAlignment="1">
      <alignment horizontal="left" wrapText="1"/>
    </xf>
    <xf numFmtId="170" fontId="8" fillId="0" borderId="0" xfId="0" applyNumberFormat="1" applyFont="1" applyBorder="1" applyAlignment="1">
      <alignment horizontal="left" wrapText="1"/>
    </xf>
    <xf numFmtId="170" fontId="7" fillId="0" borderId="0" xfId="0" applyNumberFormat="1" applyFont="1" applyAlignment="1">
      <alignment horizontal="center"/>
    </xf>
    <xf numFmtId="170" fontId="5" fillId="8" borderId="0" xfId="1" applyNumberFormat="1" applyFont="1" applyFill="1" applyAlignment="1">
      <alignment horizontal="center" vertical="center"/>
    </xf>
    <xf numFmtId="170" fontId="8" fillId="8" borderId="0" xfId="1" applyNumberFormat="1" applyFont="1" applyFill="1" applyBorder="1" applyAlignment="1">
      <alignment horizontal="left"/>
    </xf>
    <xf numFmtId="170" fontId="7" fillId="8" borderId="0" xfId="1" applyNumberFormat="1" applyFont="1" applyFill="1" applyBorder="1" applyAlignment="1">
      <alignment horizontal="left"/>
    </xf>
    <xf numFmtId="170" fontId="7" fillId="8" borderId="9" xfId="0" applyNumberFormat="1" applyFont="1" applyFill="1" applyBorder="1" applyAlignment="1">
      <alignment horizontal="center"/>
    </xf>
    <xf numFmtId="170" fontId="7" fillId="8" borderId="16" xfId="0" applyNumberFormat="1" applyFont="1" applyFill="1" applyBorder="1" applyAlignment="1">
      <alignment horizontal="center" vertical="center"/>
    </xf>
    <xf numFmtId="170" fontId="7" fillId="8" borderId="7" xfId="0" applyNumberFormat="1" applyFont="1" applyFill="1" applyBorder="1" applyAlignment="1">
      <alignment horizontal="center" wrapText="1"/>
    </xf>
    <xf numFmtId="170" fontId="7" fillId="8" borderId="10" xfId="0" applyNumberFormat="1" applyFont="1" applyFill="1" applyBorder="1" applyAlignment="1">
      <alignment horizontal="center" wrapText="1"/>
    </xf>
    <xf numFmtId="170" fontId="7" fillId="8" borderId="12" xfId="0" applyNumberFormat="1" applyFont="1" applyFill="1" applyBorder="1" applyAlignment="1">
      <alignment horizontal="center" wrapText="1"/>
    </xf>
    <xf numFmtId="170" fontId="7" fillId="8" borderId="8" xfId="0" applyNumberFormat="1" applyFont="1" applyFill="1" applyBorder="1" applyAlignment="1">
      <alignment horizontal="center" wrapText="1"/>
    </xf>
    <xf numFmtId="170" fontId="7" fillId="8" borderId="8" xfId="0" applyNumberFormat="1" applyFont="1" applyFill="1" applyBorder="1" applyAlignment="1">
      <alignment horizontal="center"/>
    </xf>
    <xf numFmtId="170" fontId="41" fillId="0" borderId="0" xfId="0" applyNumberFormat="1" applyFont="1" applyBorder="1" applyAlignment="1">
      <alignment horizontal="center"/>
    </xf>
    <xf numFmtId="170" fontId="7" fillId="8" borderId="0" xfId="1" applyNumberFormat="1" applyFont="1" applyFill="1" applyBorder="1" applyAlignment="1">
      <alignment horizontal="center"/>
    </xf>
    <xf numFmtId="0" fontId="40" fillId="8" borderId="0" xfId="0" applyFont="1" applyFill="1" applyAlignment="1">
      <alignment horizontal="center"/>
    </xf>
    <xf numFmtId="170" fontId="8" fillId="8" borderId="0" xfId="1" applyNumberFormat="1" applyFont="1" applyFill="1" applyBorder="1" applyAlignment="1">
      <alignment horizontal="center" wrapText="1"/>
    </xf>
    <xf numFmtId="170" fontId="41" fillId="0" borderId="0" xfId="0" applyNumberFormat="1" applyFont="1" applyFill="1" applyAlignment="1">
      <alignment horizontal="center"/>
    </xf>
    <xf numFmtId="170" fontId="7" fillId="3" borderId="0" xfId="1" applyNumberFormat="1" applyFont="1" applyFill="1" applyBorder="1" applyAlignment="1">
      <alignment horizontal="center"/>
    </xf>
    <xf numFmtId="170" fontId="41" fillId="3" borderId="0" xfId="0" applyNumberFormat="1" applyFont="1" applyFill="1" applyAlignment="1">
      <alignment horizontal="center"/>
    </xf>
    <xf numFmtId="170" fontId="12" fillId="3" borderId="5" xfId="0" applyNumberFormat="1" applyFont="1" applyFill="1" applyBorder="1" applyAlignment="1">
      <alignment horizontal="center" vertical="center"/>
    </xf>
    <xf numFmtId="170" fontId="12" fillId="3" borderId="18" xfId="0" applyNumberFormat="1" applyFont="1" applyFill="1" applyBorder="1" applyAlignment="1">
      <alignment horizontal="center" vertical="center"/>
    </xf>
    <xf numFmtId="170" fontId="12" fillId="3" borderId="11" xfId="0" applyNumberFormat="1" applyFont="1" applyFill="1" applyBorder="1" applyAlignment="1">
      <alignment horizontal="center" vertical="center"/>
    </xf>
    <xf numFmtId="170" fontId="12" fillId="3" borderId="1" xfId="0" applyNumberFormat="1" applyFont="1" applyFill="1" applyBorder="1" applyAlignment="1">
      <alignment horizontal="center" vertical="center"/>
    </xf>
    <xf numFmtId="170" fontId="12" fillId="3" borderId="8" xfId="0" applyNumberFormat="1" applyFont="1" applyFill="1" applyBorder="1" applyAlignment="1">
      <alignment horizontal="center" vertical="center"/>
    </xf>
    <xf numFmtId="170" fontId="40" fillId="3" borderId="0" xfId="0" applyNumberFormat="1" applyFont="1" applyFill="1" applyBorder="1" applyAlignment="1">
      <alignment horizontal="center" vertical="center"/>
    </xf>
    <xf numFmtId="170" fontId="40" fillId="8" borderId="0" xfId="0" applyNumberFormat="1" applyFont="1" applyFill="1" applyBorder="1" applyAlignment="1">
      <alignment horizontal="center" vertical="center"/>
    </xf>
    <xf numFmtId="170" fontId="12" fillId="3" borderId="13" xfId="0" applyNumberFormat="1" applyFont="1" applyFill="1" applyBorder="1" applyAlignment="1">
      <alignment horizontal="center" vertical="center"/>
    </xf>
    <xf numFmtId="170" fontId="12" fillId="3" borderId="2" xfId="0" applyNumberFormat="1" applyFont="1" applyFill="1" applyBorder="1" applyAlignment="1">
      <alignment horizontal="center" vertical="center"/>
    </xf>
    <xf numFmtId="170" fontId="12" fillId="3" borderId="14" xfId="0" applyNumberFormat="1" applyFont="1" applyFill="1" applyBorder="1" applyAlignment="1">
      <alignment horizontal="center" vertical="center"/>
    </xf>
    <xf numFmtId="170" fontId="12" fillId="3" borderId="7" xfId="0" applyNumberFormat="1" applyFont="1" applyFill="1" applyBorder="1" applyAlignment="1">
      <alignment horizontal="center" wrapText="1"/>
    </xf>
    <xf numFmtId="170" fontId="12" fillId="3" borderId="12" xfId="0" applyNumberFormat="1" applyFont="1" applyFill="1" applyBorder="1" applyAlignment="1">
      <alignment horizontal="center" wrapText="1"/>
    </xf>
    <xf numFmtId="170" fontId="41" fillId="3" borderId="0" xfId="0" applyNumberFormat="1" applyFont="1" applyFill="1" applyBorder="1" applyAlignment="1">
      <alignment horizontal="center" vertical="center"/>
    </xf>
    <xf numFmtId="170" fontId="41" fillId="0" borderId="0" xfId="0" applyNumberFormat="1" applyFont="1" applyAlignment="1">
      <alignment horizontal="center"/>
    </xf>
    <xf numFmtId="170" fontId="6" fillId="0" borderId="0" xfId="0" applyNumberFormat="1" applyFont="1" applyAlignment="1">
      <alignment horizontal="center"/>
    </xf>
    <xf numFmtId="170" fontId="12" fillId="0" borderId="7" xfId="0" applyNumberFormat="1" applyFont="1" applyFill="1" applyBorder="1" applyAlignment="1">
      <alignment horizontal="center" vertical="justify"/>
    </xf>
    <xf numFmtId="170" fontId="12" fillId="0" borderId="10" xfId="0" applyNumberFormat="1" applyFont="1" applyFill="1" applyBorder="1" applyAlignment="1">
      <alignment horizontal="center" vertical="justify"/>
    </xf>
    <xf numFmtId="170" fontId="12" fillId="0" borderId="12" xfId="0" applyNumberFormat="1" applyFont="1" applyFill="1" applyBorder="1" applyAlignment="1">
      <alignment horizontal="center" vertical="justify"/>
    </xf>
    <xf numFmtId="170" fontId="12" fillId="0" borderId="13" xfId="0" applyNumberFormat="1" applyFont="1" applyFill="1" applyBorder="1" applyAlignment="1">
      <alignment horizontal="center" vertical="center"/>
    </xf>
    <xf numFmtId="170" fontId="12" fillId="0" borderId="2" xfId="0" applyNumberFormat="1" applyFont="1" applyFill="1" applyBorder="1" applyAlignment="1">
      <alignment horizontal="center" vertical="center"/>
    </xf>
    <xf numFmtId="170" fontId="12" fillId="0" borderId="14" xfId="0" applyNumberFormat="1" applyFont="1" applyFill="1" applyBorder="1" applyAlignment="1">
      <alignment horizontal="center" vertical="center"/>
    </xf>
    <xf numFmtId="170" fontId="7" fillId="0" borderId="0" xfId="1" applyNumberFormat="1" applyFont="1" applyBorder="1" applyAlignment="1">
      <alignment horizontal="center"/>
    </xf>
    <xf numFmtId="170" fontId="8" fillId="0" borderId="0" xfId="0" applyNumberFormat="1" applyFont="1" applyAlignment="1">
      <alignment horizontal="center"/>
    </xf>
    <xf numFmtId="170" fontId="5" fillId="0" borderId="0" xfId="0" applyNumberFormat="1" applyFont="1" applyAlignment="1">
      <alignment horizontal="center"/>
    </xf>
    <xf numFmtId="170" fontId="7" fillId="0" borderId="13" xfId="0" applyNumberFormat="1" applyFont="1" applyFill="1" applyBorder="1" applyAlignment="1">
      <alignment horizontal="center"/>
    </xf>
    <xf numFmtId="170" fontId="7" fillId="0" borderId="2" xfId="0" applyNumberFormat="1" applyFont="1" applyFill="1" applyBorder="1" applyAlignment="1">
      <alignment horizontal="center"/>
    </xf>
    <xf numFmtId="170" fontId="7" fillId="0" borderId="14" xfId="0" applyNumberFormat="1" applyFont="1" applyFill="1" applyBorder="1" applyAlignment="1">
      <alignment horizontal="center"/>
    </xf>
    <xf numFmtId="173" fontId="28" fillId="8" borderId="0" xfId="0" applyNumberFormat="1" applyFont="1" applyFill="1" applyBorder="1" applyAlignment="1">
      <alignment horizontal="center"/>
    </xf>
    <xf numFmtId="173" fontId="31" fillId="0" borderId="8" xfId="0" applyNumberFormat="1" applyFont="1" applyBorder="1" applyAlignment="1">
      <alignment horizontal="center" vertical="center"/>
    </xf>
    <xf numFmtId="165" fontId="7" fillId="0" borderId="0" xfId="0" applyNumberFormat="1" applyFont="1" applyFill="1" applyBorder="1" applyAlignment="1" applyProtection="1">
      <alignment horizontal="center"/>
    </xf>
    <xf numFmtId="173" fontId="32" fillId="0" borderId="0" xfId="0" applyNumberFormat="1" applyFont="1" applyBorder="1" applyAlignment="1">
      <alignment horizontal="center"/>
    </xf>
    <xf numFmtId="173" fontId="31" fillId="0" borderId="0" xfId="0" applyNumberFormat="1" applyFont="1" applyBorder="1" applyAlignment="1">
      <alignment horizontal="center"/>
    </xf>
    <xf numFmtId="0" fontId="10" fillId="8" borderId="11" xfId="0" applyNumberFormat="1" applyFont="1" applyFill="1" applyBorder="1" applyAlignment="1">
      <alignment horizontal="center" vertical="center"/>
    </xf>
    <xf numFmtId="0" fontId="4" fillId="8" borderId="17" xfId="0" applyNumberFormat="1" applyFont="1" applyFill="1" applyBorder="1" applyAlignment="1">
      <alignment horizontal="center" vertical="center"/>
    </xf>
    <xf numFmtId="170" fontId="10" fillId="8" borderId="13" xfId="0" applyNumberFormat="1" applyFont="1" applyFill="1" applyBorder="1" applyAlignment="1">
      <alignment horizontal="center" vertical="center"/>
    </xf>
    <xf numFmtId="170" fontId="10" fillId="8" borderId="2" xfId="0" applyNumberFormat="1" applyFont="1" applyFill="1" applyBorder="1" applyAlignment="1">
      <alignment horizontal="center" vertical="center"/>
    </xf>
    <xf numFmtId="170" fontId="10" fillId="8" borderId="14" xfId="0" applyNumberFormat="1" applyFont="1" applyFill="1" applyBorder="1" applyAlignment="1">
      <alignment horizontal="center" vertical="center"/>
    </xf>
    <xf numFmtId="170" fontId="7" fillId="0" borderId="0" xfId="0" applyNumberFormat="1" applyFont="1" applyFill="1" applyAlignment="1">
      <alignment horizontal="center"/>
    </xf>
    <xf numFmtId="170" fontId="7" fillId="0" borderId="0" xfId="0" applyNumberFormat="1" applyFont="1" applyFill="1"/>
    <xf numFmtId="170" fontId="8" fillId="0" borderId="0" xfId="0" applyNumberFormat="1" applyFont="1" applyFill="1"/>
    <xf numFmtId="173" fontId="31" fillId="8" borderId="0" xfId="0" applyNumberFormat="1" applyFont="1" applyFill="1" applyBorder="1" applyAlignment="1">
      <alignment horizontal="center"/>
    </xf>
    <xf numFmtId="173" fontId="31" fillId="8" borderId="0" xfId="1" applyNumberFormat="1" applyFont="1" applyFill="1" applyBorder="1" applyAlignment="1" applyProtection="1">
      <alignment horizontal="left"/>
    </xf>
    <xf numFmtId="173" fontId="31" fillId="8" borderId="0" xfId="1" applyNumberFormat="1" applyFont="1" applyFill="1" applyBorder="1" applyAlignment="1" applyProtection="1">
      <alignment horizontal="center"/>
    </xf>
    <xf numFmtId="173" fontId="32" fillId="8" borderId="0" xfId="0" applyNumberFormat="1" applyFont="1" applyFill="1" applyBorder="1" applyAlignment="1">
      <alignment horizontal="center"/>
    </xf>
    <xf numFmtId="173" fontId="32" fillId="8" borderId="0" xfId="1" applyNumberFormat="1" applyFont="1" applyFill="1" applyBorder="1" applyAlignment="1" applyProtection="1">
      <alignment horizontal="center"/>
    </xf>
    <xf numFmtId="178" fontId="36" fillId="8" borderId="8" xfId="1" applyNumberFormat="1" applyFont="1" applyFill="1" applyBorder="1" applyAlignment="1" applyProtection="1">
      <alignment horizontal="right" vertical="center"/>
    </xf>
    <xf numFmtId="173" fontId="36" fillId="8" borderId="8" xfId="0" applyNumberFormat="1" applyFont="1" applyFill="1" applyBorder="1" applyAlignment="1">
      <alignment horizontal="center" vertical="center"/>
    </xf>
    <xf numFmtId="177" fontId="36" fillId="8" borderId="8" xfId="1" applyNumberFormat="1" applyFont="1" applyFill="1" applyBorder="1" applyAlignment="1" applyProtection="1">
      <alignment horizontal="right" vertical="center"/>
    </xf>
    <xf numFmtId="173" fontId="36" fillId="8" borderId="8" xfId="0" applyNumberFormat="1" applyFont="1" applyFill="1" applyBorder="1" applyAlignment="1">
      <alignment horizontal="left" vertical="center"/>
    </xf>
    <xf numFmtId="173" fontId="26" fillId="8" borderId="0" xfId="0" applyNumberFormat="1" applyFont="1" applyFill="1" applyBorder="1" applyAlignment="1">
      <alignment horizontal="right"/>
    </xf>
    <xf numFmtId="173" fontId="30" fillId="8" borderId="8" xfId="0" applyNumberFormat="1" applyFont="1" applyFill="1" applyBorder="1" applyAlignment="1">
      <alignment horizontal="center" vertical="center"/>
    </xf>
    <xf numFmtId="173" fontId="26" fillId="8" borderId="0" xfId="0" applyNumberFormat="1" applyFont="1" applyFill="1" applyBorder="1" applyAlignment="1">
      <alignment horizontal="center"/>
    </xf>
    <xf numFmtId="170" fontId="13" fillId="8" borderId="9" xfId="0" applyNumberFormat="1" applyFont="1" applyFill="1" applyBorder="1" applyAlignment="1">
      <alignment horizontal="left" vertical="justify"/>
    </xf>
    <xf numFmtId="170" fontId="13" fillId="8" borderId="16" xfId="0" applyNumberFormat="1" applyFont="1" applyFill="1" applyBorder="1" applyAlignment="1">
      <alignment horizontal="left" vertical="justify"/>
    </xf>
    <xf numFmtId="170" fontId="13" fillId="8" borderId="7" xfId="0" applyNumberFormat="1" applyFont="1" applyFill="1" applyBorder="1" applyAlignment="1">
      <alignment horizontal="right"/>
    </xf>
    <xf numFmtId="170" fontId="13" fillId="8" borderId="12" xfId="0" applyNumberFormat="1" applyFont="1" applyFill="1" applyBorder="1" applyAlignment="1">
      <alignment horizontal="right"/>
    </xf>
    <xf numFmtId="170" fontId="13" fillId="8" borderId="10" xfId="0" applyNumberFormat="1" applyFont="1" applyFill="1" applyBorder="1" applyAlignment="1">
      <alignment horizontal="right"/>
    </xf>
    <xf numFmtId="170" fontId="13" fillId="0" borderId="7" xfId="0" applyNumberFormat="1" applyFont="1" applyFill="1" applyBorder="1" applyAlignment="1">
      <alignment horizontal="right"/>
    </xf>
    <xf numFmtId="170" fontId="13" fillId="0" borderId="10" xfId="0" applyNumberFormat="1" applyFont="1" applyFill="1" applyBorder="1" applyAlignment="1">
      <alignment horizontal="right"/>
    </xf>
    <xf numFmtId="170" fontId="13" fillId="0" borderId="12" xfId="0" applyNumberFormat="1" applyFont="1" applyFill="1" applyBorder="1" applyAlignment="1">
      <alignment horizontal="right"/>
    </xf>
    <xf numFmtId="170" fontId="12" fillId="8" borderId="11" xfId="0" applyNumberFormat="1" applyFont="1" applyFill="1" applyBorder="1" applyAlignment="1">
      <alignment horizontal="center" vertical="center"/>
    </xf>
    <xf numFmtId="170" fontId="12" fillId="8" borderId="1" xfId="0" applyNumberFormat="1" applyFont="1" applyFill="1" applyBorder="1" applyAlignment="1">
      <alignment horizontal="center" vertical="center"/>
    </xf>
    <xf numFmtId="170" fontId="12" fillId="8" borderId="13" xfId="0" applyNumberFormat="1" applyFont="1" applyFill="1" applyBorder="1" applyAlignment="1">
      <alignment horizontal="center"/>
    </xf>
    <xf numFmtId="170" fontId="12" fillId="8" borderId="14" xfId="0" applyNumberFormat="1" applyFont="1" applyFill="1" applyBorder="1" applyAlignment="1">
      <alignment horizontal="center"/>
    </xf>
    <xf numFmtId="170" fontId="13" fillId="8" borderId="5" xfId="0" applyNumberFormat="1" applyFont="1" applyFill="1" applyBorder="1" applyAlignment="1">
      <alignment horizontal="right"/>
    </xf>
    <xf numFmtId="170" fontId="13" fillId="8" borderId="11" xfId="0" applyNumberFormat="1" applyFont="1" applyFill="1" applyBorder="1" applyAlignment="1">
      <alignment horizontal="right"/>
    </xf>
    <xf numFmtId="0" fontId="10" fillId="6" borderId="0" xfId="4" applyFont="1" applyFill="1" applyBorder="1" applyAlignment="1">
      <alignment horizontal="center"/>
    </xf>
    <xf numFmtId="0" fontId="10" fillId="2" borderId="0" xfId="4" applyFont="1" applyFill="1" applyBorder="1" applyAlignment="1">
      <alignment horizontal="center"/>
    </xf>
    <xf numFmtId="0" fontId="4" fillId="3" borderId="0" xfId="4" applyFont="1" applyFill="1" applyBorder="1" applyAlignment="1">
      <alignment horizontal="center" vertical="center"/>
    </xf>
    <xf numFmtId="0" fontId="4" fillId="3" borderId="1" xfId="4" applyFont="1" applyFill="1" applyBorder="1" applyAlignment="1">
      <alignment horizontal="center" vertical="center"/>
    </xf>
    <xf numFmtId="0" fontId="4" fillId="3" borderId="18" xfId="4" applyFont="1" applyFill="1" applyBorder="1" applyAlignment="1">
      <alignment horizontal="center" vertical="center"/>
    </xf>
    <xf numFmtId="167" fontId="4" fillId="8" borderId="18" xfId="3" applyFont="1" applyFill="1" applyBorder="1" applyAlignment="1">
      <alignment horizontal="justify" vertical="center"/>
    </xf>
    <xf numFmtId="167" fontId="4" fillId="8" borderId="1" xfId="3" applyFont="1" applyFill="1" applyBorder="1" applyAlignment="1">
      <alignment horizontal="justify" vertical="center"/>
    </xf>
    <xf numFmtId="15" fontId="4" fillId="3" borderId="18" xfId="3" applyNumberFormat="1" applyFont="1" applyFill="1" applyBorder="1" applyAlignment="1">
      <alignment horizontal="center" vertical="center"/>
    </xf>
    <xf numFmtId="15" fontId="4" fillId="3" borderId="1" xfId="3" applyNumberFormat="1" applyFont="1" applyFill="1" applyBorder="1" applyAlignment="1">
      <alignment horizontal="center" vertical="center"/>
    </xf>
    <xf numFmtId="0" fontId="10" fillId="5" borderId="0" xfId="4" applyFont="1" applyFill="1" applyBorder="1" applyAlignment="1">
      <alignment horizontal="center"/>
    </xf>
    <xf numFmtId="0" fontId="10" fillId="7" borderId="0" xfId="4" applyFont="1" applyFill="1" applyBorder="1" applyAlignment="1">
      <alignment horizontal="center"/>
    </xf>
    <xf numFmtId="173" fontId="26" fillId="0" borderId="0" xfId="0" applyNumberFormat="1" applyFont="1" applyBorder="1" applyAlignment="1">
      <alignment horizontal="right"/>
    </xf>
    <xf numFmtId="173" fontId="28" fillId="0" borderId="0" xfId="0" applyNumberFormat="1" applyFont="1" applyBorder="1" applyAlignment="1">
      <alignment horizontal="center"/>
    </xf>
    <xf numFmtId="173" fontId="31" fillId="0" borderId="0" xfId="1" applyNumberFormat="1" applyFont="1" applyBorder="1" applyAlignment="1" applyProtection="1">
      <alignment horizontal="center"/>
    </xf>
    <xf numFmtId="173" fontId="32" fillId="0" borderId="0" xfId="1" applyNumberFormat="1" applyFont="1" applyBorder="1" applyAlignment="1" applyProtection="1">
      <alignment horizontal="center"/>
    </xf>
    <xf numFmtId="173" fontId="31" fillId="0" borderId="5" xfId="0" applyNumberFormat="1" applyFont="1" applyBorder="1" applyAlignment="1">
      <alignment horizontal="center"/>
    </xf>
    <xf numFmtId="170" fontId="7" fillId="0" borderId="11" xfId="0" applyNumberFormat="1" applyFont="1" applyFill="1" applyBorder="1" applyAlignment="1">
      <alignment horizontal="center" vertical="center"/>
    </xf>
    <xf numFmtId="170" fontId="7" fillId="0" borderId="1" xfId="0" applyNumberFormat="1" applyFont="1" applyFill="1" applyBorder="1" applyAlignment="1">
      <alignment horizontal="center" vertical="center"/>
    </xf>
    <xf numFmtId="170" fontId="7" fillId="0" borderId="17" xfId="0" applyNumberFormat="1" applyFont="1" applyFill="1" applyBorder="1" applyAlignment="1">
      <alignment horizontal="center" vertical="center"/>
    </xf>
    <xf numFmtId="0" fontId="7" fillId="0" borderId="11"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7" fillId="0" borderId="17" xfId="0" applyNumberFormat="1" applyFont="1" applyFill="1" applyBorder="1" applyAlignment="1">
      <alignment horizontal="center" vertical="center"/>
    </xf>
    <xf numFmtId="171" fontId="8" fillId="8" borderId="9" xfId="0" applyNumberFormat="1" applyFont="1" applyFill="1" applyBorder="1" applyAlignment="1">
      <alignment horizontal="right"/>
    </xf>
    <xf numFmtId="171" fontId="8" fillId="8" borderId="0" xfId="0" applyNumberFormat="1" applyFont="1" applyFill="1" applyBorder="1" applyAlignment="1">
      <alignment horizontal="right"/>
    </xf>
    <xf numFmtId="171" fontId="8" fillId="8" borderId="16" xfId="0" applyNumberFormat="1" applyFont="1" applyFill="1" applyBorder="1" applyAlignment="1">
      <alignment horizontal="right"/>
    </xf>
    <xf numFmtId="171" fontId="8" fillId="8" borderId="9" xfId="0" applyNumberFormat="1" applyFont="1" applyFill="1" applyBorder="1" applyAlignment="1">
      <alignment horizontal="center"/>
    </xf>
    <xf numFmtId="171" fontId="8" fillId="8" borderId="0" xfId="0" applyNumberFormat="1" applyFont="1" applyFill="1" applyBorder="1" applyAlignment="1">
      <alignment horizontal="center"/>
    </xf>
    <xf numFmtId="171" fontId="8" fillId="8" borderId="16" xfId="0" applyNumberFormat="1" applyFont="1" applyFill="1" applyBorder="1" applyAlignment="1">
      <alignment horizontal="center"/>
    </xf>
    <xf numFmtId="170" fontId="6" fillId="0" borderId="0" xfId="0" applyNumberFormat="1" applyFont="1" applyBorder="1" applyAlignment="1">
      <alignment horizontal="right"/>
    </xf>
    <xf numFmtId="170" fontId="7" fillId="0" borderId="5" xfId="0" applyNumberFormat="1" applyFont="1" applyFill="1" applyBorder="1" applyAlignment="1">
      <alignment horizontal="center" vertical="center"/>
    </xf>
    <xf numFmtId="170" fontId="7" fillId="0" borderId="18" xfId="0" applyNumberFormat="1" applyFont="1" applyFill="1" applyBorder="1" applyAlignment="1">
      <alignment horizontal="center" vertical="center"/>
    </xf>
    <xf numFmtId="170" fontId="7" fillId="0" borderId="6" xfId="0" applyNumberFormat="1" applyFont="1" applyFill="1" applyBorder="1" applyAlignment="1">
      <alignment horizontal="center" vertical="center"/>
    </xf>
    <xf numFmtId="0" fontId="10" fillId="0" borderId="0" xfId="0" applyFont="1" applyAlignment="1">
      <alignment horizontal="center"/>
    </xf>
    <xf numFmtId="170" fontId="6" fillId="0" borderId="0" xfId="0" applyNumberFormat="1" applyFont="1" applyFill="1" applyAlignment="1">
      <alignment horizontal="center"/>
    </xf>
    <xf numFmtId="0" fontId="4" fillId="0" borderId="0" xfId="0" applyFont="1" applyFill="1" applyAlignment="1"/>
    <xf numFmtId="171" fontId="8" fillId="0" borderId="16" xfId="0" applyNumberFormat="1" applyFont="1" applyBorder="1" applyAlignment="1">
      <alignment horizontal="right"/>
    </xf>
    <xf numFmtId="49" fontId="8" fillId="0" borderId="0" xfId="1" applyNumberFormat="1" applyFont="1" applyFill="1" applyBorder="1" applyAlignment="1">
      <alignment horizontal="center"/>
    </xf>
    <xf numFmtId="170" fontId="7" fillId="0" borderId="0" xfId="0" applyNumberFormat="1" applyFont="1" applyFill="1" applyAlignment="1">
      <alignment horizontal="left"/>
    </xf>
    <xf numFmtId="170" fontId="8" fillId="0" borderId="0" xfId="0" applyNumberFormat="1" applyFont="1" applyFill="1" applyAlignment="1">
      <alignment horizontal="left"/>
    </xf>
    <xf numFmtId="170" fontId="5" fillId="0" borderId="0" xfId="0" applyNumberFormat="1" applyFont="1" applyAlignment="1">
      <alignment horizontal="center" vertical="center"/>
    </xf>
    <xf numFmtId="170" fontId="12" fillId="9" borderId="23" xfId="0" applyNumberFormat="1" applyFont="1" applyFill="1" applyBorder="1" applyAlignment="1">
      <alignment horizontal="center" wrapText="1"/>
    </xf>
    <xf numFmtId="170" fontId="12" fillId="9" borderId="24" xfId="0" applyNumberFormat="1" applyFont="1" applyFill="1" applyBorder="1" applyAlignment="1">
      <alignment horizontal="center" wrapText="1"/>
    </xf>
    <xf numFmtId="170" fontId="10" fillId="0" borderId="28" xfId="0" applyNumberFormat="1" applyFont="1" applyFill="1" applyBorder="1" applyAlignment="1">
      <alignment wrapText="1"/>
    </xf>
    <xf numFmtId="170" fontId="10" fillId="0" borderId="29" xfId="0" applyNumberFormat="1" applyFont="1" applyFill="1" applyBorder="1" applyAlignment="1">
      <alignment wrapText="1"/>
    </xf>
    <xf numFmtId="170" fontId="10" fillId="0" borderId="25" xfId="0" applyNumberFormat="1" applyFont="1" applyFill="1" applyBorder="1" applyAlignment="1">
      <alignment wrapText="1"/>
    </xf>
    <xf numFmtId="170" fontId="10" fillId="9" borderId="23" xfId="0" applyNumberFormat="1" applyFont="1" applyFill="1" applyBorder="1" applyAlignment="1">
      <alignment horizontal="center" wrapText="1"/>
    </xf>
    <xf numFmtId="170" fontId="10" fillId="9" borderId="24" xfId="0" applyNumberFormat="1" applyFont="1" applyFill="1" applyBorder="1" applyAlignment="1">
      <alignment horizontal="center" wrapText="1"/>
    </xf>
  </cellXfs>
  <cellStyles count="8">
    <cellStyle name="Millares" xfId="1" builtinId="3"/>
    <cellStyle name="Millares [0]" xfId="2" builtinId="6"/>
    <cellStyle name="Millares [0]_CASA CENTRO SAECA - PT ANEXO H" xfId="3"/>
    <cellStyle name="Normal" xfId="0" builtinId="0"/>
    <cellStyle name="Normal 3" xfId="5"/>
    <cellStyle name="Normal 4" xfId="6"/>
    <cellStyle name="Normal 5" xfId="7"/>
    <cellStyle name="Normal_CASA CENTRO SAECA - PT ANEXO H"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5.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6.emf"/><Relationship Id="rId1" Type="http://schemas.openxmlformats.org/officeDocument/2006/relationships/image" Target="../media/image16.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8.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2.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9.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0.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17.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6.emf"/><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7.emf"/><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14.emf"/><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xdr:col>
      <xdr:colOff>323849</xdr:colOff>
      <xdr:row>0</xdr:row>
      <xdr:rowOff>47625</xdr:rowOff>
    </xdr:from>
    <xdr:to>
      <xdr:col>15</xdr:col>
      <xdr:colOff>476250</xdr:colOff>
      <xdr:row>10</xdr:row>
      <xdr:rowOff>19050</xdr:rowOff>
    </xdr:to>
    <xdr:sp macro="" textlink="">
      <xdr:nvSpPr>
        <xdr:cNvPr id="2" name="1 CuadroTexto"/>
        <xdr:cNvSpPr txBox="1"/>
      </xdr:nvSpPr>
      <xdr:spPr>
        <a:xfrm>
          <a:off x="1085849" y="47625"/>
          <a:ext cx="10382251" cy="187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ES" sz="1100"/>
        </a:p>
        <a:p>
          <a:pPr algn="ctr"/>
          <a:endParaRPr lang="es-ES" sz="1100" baseline="0"/>
        </a:p>
        <a:p>
          <a:pPr algn="ctr"/>
          <a:endParaRPr lang="es-ES" sz="1100" baseline="0"/>
        </a:p>
        <a:p>
          <a:pPr algn="ctr"/>
          <a:endParaRPr lang="es-ES" sz="1100" baseline="0"/>
        </a:p>
        <a:p>
          <a:pPr algn="ctr"/>
          <a:endParaRPr lang="es-ES" sz="1100" baseline="0"/>
        </a:p>
        <a:p>
          <a:pPr algn="ctr"/>
          <a:endParaRPr lang="es-ES" sz="1100" baseline="0"/>
        </a:p>
        <a:p>
          <a:pPr algn="ctr"/>
          <a:endParaRPr lang="es-ES" sz="1100"/>
        </a:p>
        <a:p>
          <a:endParaRPr lang="es-ES" sz="1100"/>
        </a:p>
        <a:p>
          <a:endParaRPr lang="es-ES" sz="1100"/>
        </a:p>
        <a:p>
          <a:pPr marL="0" marR="0" indent="0" defTabSz="914400" eaLnBrk="1" fontAlgn="auto" latinLnBrk="0" hangingPunct="1">
            <a:lnSpc>
              <a:spcPct val="100000"/>
            </a:lnSpc>
            <a:spcBef>
              <a:spcPts val="0"/>
            </a:spcBef>
            <a:spcAft>
              <a:spcPts val="0"/>
            </a:spcAft>
            <a:buClrTx/>
            <a:buSzTx/>
            <a:buFontTx/>
            <a:buNone/>
            <a:tabLst/>
            <a:defRPr/>
          </a:pPr>
          <a:r>
            <a:rPr lang="es-ES_tradnl" sz="1100">
              <a:solidFill>
                <a:schemeClr val="dk1"/>
              </a:solidFill>
              <a:latin typeface="+mn-lt"/>
              <a:ea typeface="+mn-ea"/>
              <a:cs typeface="+mn-cs"/>
            </a:rPr>
            <a:t>Por el ejercicio anual </a:t>
          </a:r>
          <a:r>
            <a:rPr lang="es-ES_tradnl" sz="1100">
              <a:solidFill>
                <a:sysClr val="windowText" lastClr="000000"/>
              </a:solidFill>
              <a:latin typeface="+mn-lt"/>
              <a:ea typeface="+mn-ea"/>
              <a:cs typeface="+mn-cs"/>
            </a:rPr>
            <a:t>Nº 23 correspondiente </a:t>
          </a:r>
          <a:r>
            <a:rPr lang="es-ES_tradnl" sz="1100">
              <a:solidFill>
                <a:schemeClr val="dk1"/>
              </a:solidFill>
              <a:latin typeface="+mn-lt"/>
              <a:ea typeface="+mn-ea"/>
              <a:cs typeface="+mn-cs"/>
            </a:rPr>
            <a:t>al periodo económico </a:t>
          </a:r>
          <a:r>
            <a:rPr lang="es-ES_tradnl" sz="1100">
              <a:solidFill>
                <a:sysClr val="windowText" lastClr="000000"/>
              </a:solidFill>
              <a:latin typeface="+mn-lt"/>
              <a:ea typeface="+mn-ea"/>
              <a:cs typeface="+mn-cs"/>
            </a:rPr>
            <a:t>entre el 01 de enero de 2020 y el 31 de marzo de 2020, con cifras comparativas de conformidad con los P.C.G.A.</a:t>
          </a:r>
          <a:endParaRPr lang="es-ES" sz="1100">
            <a:solidFill>
              <a:sysClr val="windowText" lastClr="000000"/>
            </a:solidFill>
            <a:latin typeface="+mn-lt"/>
            <a:ea typeface="+mn-ea"/>
            <a:cs typeface="+mn-cs"/>
          </a:endParaRPr>
        </a:p>
        <a:p>
          <a:endParaRPr lang="es-ES" sz="1100"/>
        </a:p>
        <a:p>
          <a:endParaRPr lang="es-ES" sz="1100"/>
        </a:p>
        <a:p>
          <a:r>
            <a:rPr lang="es-ES_tradnl" sz="1100" b="1">
              <a:solidFill>
                <a:schemeClr val="dk1"/>
              </a:solidFill>
              <a:latin typeface="+mn-lt"/>
              <a:ea typeface="+mn-ea"/>
              <a:cs typeface="+mn-cs"/>
            </a:rPr>
            <a:t>Denominación			:</a:t>
          </a:r>
          <a:r>
            <a:rPr lang="es-ES" sz="1100" b="1">
              <a:solidFill>
                <a:schemeClr val="dk1"/>
              </a:solidFill>
              <a:latin typeface="+mn-lt"/>
              <a:ea typeface="+mn-ea"/>
              <a:cs typeface="+mn-cs"/>
            </a:rPr>
            <a:t>		</a:t>
          </a:r>
          <a:r>
            <a:rPr lang="es-ES_tradnl" sz="1100">
              <a:solidFill>
                <a:schemeClr val="dk1"/>
              </a:solidFill>
              <a:latin typeface="+mn-lt"/>
              <a:ea typeface="+mn-ea"/>
              <a:cs typeface="+mn-cs"/>
            </a:rPr>
            <a:t>Implementos y Maquinarías Agrícolas Sociedad de Responsabilidad Limitada (IMAG S.R.L.)</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Domicilio Legal			:</a:t>
          </a:r>
          <a:r>
            <a:rPr lang="es-ES" sz="1100" b="1">
              <a:solidFill>
                <a:schemeClr val="dk1"/>
              </a:solidFill>
              <a:latin typeface="+mn-lt"/>
              <a:ea typeface="+mn-ea"/>
              <a:cs typeface="+mn-cs"/>
            </a:rPr>
            <a:t>		</a:t>
          </a:r>
          <a:r>
            <a:rPr lang="pt-BR" sz="1100" b="1">
              <a:solidFill>
                <a:schemeClr val="dk1"/>
              </a:solidFill>
              <a:latin typeface="+mn-lt"/>
              <a:ea typeface="+mn-ea"/>
              <a:cs typeface="+mn-cs"/>
            </a:rPr>
            <a:t>Av. Boggiani e/ Facundo Machain</a:t>
          </a:r>
          <a:endParaRPr lang="es-ES" sz="1100" b="1">
            <a:solidFill>
              <a:schemeClr val="dk1"/>
            </a:solidFill>
            <a:latin typeface="+mn-lt"/>
            <a:ea typeface="+mn-ea"/>
            <a:cs typeface="+mn-cs"/>
          </a:endParaRPr>
        </a:p>
        <a:p>
          <a:r>
            <a:rPr lang="es-ES_tradnl" sz="1100" b="1">
              <a:solidFill>
                <a:schemeClr val="dk1"/>
              </a:solidFill>
              <a:latin typeface="+mn-lt"/>
              <a:ea typeface="+mn-ea"/>
              <a:cs typeface="+mn-cs"/>
            </a:rPr>
            <a:t>Actividad Principal:	</a:t>
          </a:r>
          <a:r>
            <a:rPr lang="es-ES" sz="1100" b="1">
              <a:solidFill>
                <a:schemeClr val="dk1"/>
              </a:solidFill>
              <a:latin typeface="+mn-lt"/>
              <a:ea typeface="+mn-ea"/>
              <a:cs typeface="+mn-cs"/>
            </a:rPr>
            <a:t>			</a:t>
          </a:r>
          <a:r>
            <a:rPr lang="es-ES_tradnl" sz="1100">
              <a:solidFill>
                <a:schemeClr val="dk1"/>
              </a:solidFill>
              <a:latin typeface="+mn-lt"/>
              <a:ea typeface="+mn-ea"/>
              <a:cs typeface="+mn-cs"/>
            </a:rPr>
            <a:t>Importación, compra-venta de implementos agrícolas,  purificadores de agua, motores fuera de borda, 					UTV/ATV,  motos, generadores y productos de fuerza.</a:t>
          </a:r>
          <a:endParaRPr lang="es-ES" sz="1100">
            <a:solidFill>
              <a:schemeClr val="dk1"/>
            </a:solidFill>
            <a:latin typeface="+mn-lt"/>
            <a:ea typeface="+mn-ea"/>
            <a:cs typeface="+mn-cs"/>
          </a:endParaRPr>
        </a:p>
        <a:p>
          <a:r>
            <a:rPr lang="es-ES_tradnl" sz="1100" b="1" u="sng">
              <a:solidFill>
                <a:schemeClr val="dk1"/>
              </a:solidFill>
              <a:latin typeface="+mn-lt"/>
              <a:ea typeface="+mn-ea"/>
              <a:cs typeface="+mn-cs"/>
            </a:rPr>
            <a:t>Inscripciones</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En el Registro Público de Comercio	:</a:t>
          </a:r>
          <a:r>
            <a:rPr lang="es-ES" sz="1100" b="1">
              <a:solidFill>
                <a:schemeClr val="dk1"/>
              </a:solidFill>
              <a:latin typeface="+mn-lt"/>
              <a:ea typeface="+mn-ea"/>
              <a:cs typeface="+mn-cs"/>
            </a:rPr>
            <a:t>		</a:t>
          </a:r>
          <a:r>
            <a:rPr lang="es-ES_tradnl" sz="1100">
              <a:solidFill>
                <a:schemeClr val="dk1"/>
              </a:solidFill>
              <a:latin typeface="+mn-lt"/>
              <a:ea typeface="+mn-ea"/>
              <a:cs typeface="+mn-cs"/>
            </a:rPr>
            <a:t>Nº 1144 de fecha 20/11/97</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Del Estatuto o Contrato Social		:</a:t>
          </a:r>
          <a:r>
            <a:rPr lang="es-ES" sz="1100" b="1">
              <a:solidFill>
                <a:schemeClr val="dk1"/>
              </a:solidFill>
              <a:latin typeface="+mn-lt"/>
              <a:ea typeface="+mn-ea"/>
              <a:cs typeface="+mn-cs"/>
            </a:rPr>
            <a:t>		</a:t>
          </a:r>
          <a:r>
            <a:rPr lang="es-ES_tradnl" sz="1100" b="0">
              <a:solidFill>
                <a:schemeClr val="dk1"/>
              </a:solidFill>
              <a:latin typeface="+mn-lt"/>
              <a:ea typeface="+mn-ea"/>
              <a:cs typeface="+mn-cs"/>
            </a:rPr>
            <a:t>Escritura Pública Nº 11 del 12/01/95</a:t>
          </a:r>
          <a:endParaRPr lang="es-ES" sz="1100" b="1">
            <a:solidFill>
              <a:schemeClr val="dk1"/>
            </a:solidFill>
            <a:latin typeface="+mn-lt"/>
            <a:ea typeface="+mn-ea"/>
            <a:cs typeface="+mn-cs"/>
          </a:endParaRPr>
        </a:p>
        <a:p>
          <a:r>
            <a:rPr lang="es-ES_tradnl" sz="1100" b="1">
              <a:solidFill>
                <a:schemeClr val="dk1"/>
              </a:solidFill>
              <a:latin typeface="+mn-lt"/>
              <a:ea typeface="+mn-ea"/>
              <a:cs typeface="+mn-cs"/>
            </a:rPr>
            <a:t>De las Modificaciones		:</a:t>
          </a:r>
          <a:r>
            <a:rPr lang="es-ES" sz="1100" b="1">
              <a:solidFill>
                <a:schemeClr val="dk1"/>
              </a:solidFill>
              <a:latin typeface="+mn-lt"/>
              <a:ea typeface="+mn-ea"/>
              <a:cs typeface="+mn-cs"/>
            </a:rPr>
            <a:t>		</a:t>
          </a:r>
          <a:r>
            <a:rPr lang="es-ES_tradnl" sz="1100">
              <a:solidFill>
                <a:schemeClr val="dk1"/>
              </a:solidFill>
              <a:latin typeface="+mn-lt"/>
              <a:ea typeface="+mn-ea"/>
              <a:cs typeface="+mn-cs"/>
            </a:rPr>
            <a:t>Escritura Pública Nº 135 de fecha 08/10/97, inscripta en el Registro Público de Comercio bajo Nº 					867 Serie “B”, folio 8109 y siguientes de fecha 04/11/97.</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Escritura  Pública  Nº  68 de  fecha  15/06/98, inscripta en el Registro Público de Comercio   bajo Nº 					708 serie “C”, folio 5586 y siguientes de fecha 01/07/98.</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Escritura Pública Nº 115 de fecha 30/12/00, inscripta en el Registro Público de Comercio bajo Nº 					40 Serie “A” folio 247 y siguientes de fecha 12/01/01.</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Escritura Pública Nº 79 de fecha 15/06/01, inscripta en el Registro Público de Comercio bajo Nº 						509 Serie “B” folio 5306 y siguientes de fecha 11/07/01.</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Escritura Pública Nº 71 de fecha 01/08/03, inscripta en el Registro Público de Comercio bajo Nº 						785 Serie “B” folio 5586 y siguientes de fecha 18/11/01.</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r>
            <a:rPr lang="es-ES_tradnl" sz="1100">
              <a:solidFill>
                <a:schemeClr val="dk1"/>
              </a:solidFill>
              <a:latin typeface="+mn-lt"/>
              <a:ea typeface="+mn-ea"/>
              <a:cs typeface="+mn-cs"/>
            </a:rPr>
            <a:t>					Escritura Pública Nº 10 de fecha 08/02/05, inscripta en el Registro Público de Comercio bajo Nº 						408 Serie “C” folio 4261 y siguientes de fecha 11/04/05.</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En la Comisión Nacional de Valores	:</a:t>
          </a:r>
          <a:r>
            <a:rPr lang="es-ES" sz="1100" b="1">
              <a:solidFill>
                <a:schemeClr val="dk1"/>
              </a:solidFill>
              <a:latin typeface="+mn-lt"/>
              <a:ea typeface="+mn-ea"/>
              <a:cs typeface="+mn-cs"/>
            </a:rPr>
            <a:t>		</a:t>
          </a:r>
          <a:r>
            <a:rPr lang="es-ES_tradnl" sz="1100">
              <a:solidFill>
                <a:schemeClr val="dk1"/>
              </a:solidFill>
              <a:latin typeface="+mn-lt"/>
              <a:ea typeface="+mn-ea"/>
              <a:cs typeface="+mn-cs"/>
            </a:rPr>
            <a:t>876/05</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Vencimiento del Estatuto Social	:</a:t>
          </a:r>
          <a:r>
            <a:rPr lang="es-ES" sz="1100" b="1">
              <a:solidFill>
                <a:schemeClr val="dk1"/>
              </a:solidFill>
              <a:latin typeface="+mn-lt"/>
              <a:ea typeface="+mn-ea"/>
              <a:cs typeface="+mn-cs"/>
            </a:rPr>
            <a:t>		</a:t>
          </a:r>
          <a:r>
            <a:rPr lang="es-ES_tradnl" sz="1100">
              <a:solidFill>
                <a:schemeClr val="dk1"/>
              </a:solidFill>
              <a:latin typeface="+mn-lt"/>
              <a:ea typeface="+mn-ea"/>
              <a:cs typeface="+mn-cs"/>
            </a:rPr>
            <a:t>12 de enero del 2094</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Composición de las acciones		:</a:t>
          </a:r>
          <a:r>
            <a:rPr lang="es-ES" sz="1100" b="1">
              <a:solidFill>
                <a:schemeClr val="dk1"/>
              </a:solidFill>
              <a:latin typeface="+mn-lt"/>
              <a:ea typeface="+mn-ea"/>
              <a:cs typeface="+mn-cs"/>
            </a:rPr>
            <a:t>		</a:t>
          </a:r>
          <a:r>
            <a:rPr lang="en-GB" sz="1100">
              <a:solidFill>
                <a:schemeClr val="dk1"/>
              </a:solidFill>
              <a:latin typeface="+mn-lt"/>
              <a:ea typeface="+mn-ea"/>
              <a:cs typeface="+mn-cs"/>
            </a:rPr>
            <a:t>N/A</a:t>
          </a:r>
          <a:endParaRPr lang="es-ES" sz="1100">
            <a:solidFill>
              <a:schemeClr val="dk1"/>
            </a:solidFill>
            <a:latin typeface="+mn-lt"/>
            <a:ea typeface="+mn-ea"/>
            <a:cs typeface="+mn-cs"/>
          </a:endParaRPr>
        </a:p>
        <a:p>
          <a:endParaRPr lang="es-ES" sz="1100"/>
        </a:p>
      </xdr:txBody>
    </xdr:sp>
    <xdr:clientData/>
  </xdr:twoCellAnchor>
  <xdr:twoCellAnchor>
    <xdr:from>
      <xdr:col>6</xdr:col>
      <xdr:colOff>85725</xdr:colOff>
      <xdr:row>1</xdr:row>
      <xdr:rowOff>142875</xdr:rowOff>
    </xdr:from>
    <xdr:to>
      <xdr:col>10</xdr:col>
      <xdr:colOff>19050</xdr:colOff>
      <xdr:row>7</xdr:row>
      <xdr:rowOff>152400</xdr:rowOff>
    </xdr:to>
    <xdr:pic>
      <xdr:nvPicPr>
        <xdr:cNvPr id="4097" name="Picture 1" descr="Guía de anunciantes :: Revista Mandu'a - Información, opinión y ..."/>
        <xdr:cNvPicPr>
          <a:picLocks noChangeAspect="1" noChangeArrowheads="1"/>
        </xdr:cNvPicPr>
      </xdr:nvPicPr>
      <xdr:blipFill>
        <a:blip xmlns:r="http://schemas.openxmlformats.org/officeDocument/2006/relationships" r:embed="rId1"/>
        <a:srcRect t="22535" b="19014"/>
        <a:stretch>
          <a:fillRect/>
        </a:stretch>
      </xdr:blipFill>
      <xdr:spPr bwMode="auto">
        <a:xfrm>
          <a:off x="4657725" y="304800"/>
          <a:ext cx="2981325" cy="9810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3</xdr:row>
      <xdr:rowOff>76197</xdr:rowOff>
    </xdr:from>
    <xdr:to>
      <xdr:col>13</xdr:col>
      <xdr:colOff>57150</xdr:colOff>
      <xdr:row>6</xdr:row>
      <xdr:rowOff>9525</xdr:rowOff>
    </xdr:to>
    <xdr:sp macro="" textlink="">
      <xdr:nvSpPr>
        <xdr:cNvPr id="3" name="2 CuadroTexto"/>
        <xdr:cNvSpPr txBox="1"/>
      </xdr:nvSpPr>
      <xdr:spPr>
        <a:xfrm>
          <a:off x="771525" y="647697"/>
          <a:ext cx="9191625" cy="5048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ES_tradnl" sz="1100" b="1">
            <a:solidFill>
              <a:schemeClr val="dk1"/>
            </a:solidFill>
            <a:latin typeface="+mn-lt"/>
            <a:ea typeface="+mn-ea"/>
            <a:cs typeface="+mn-cs"/>
          </a:endParaRPr>
        </a:p>
        <a:p>
          <a:pPr algn="ctr"/>
          <a:r>
            <a:rPr lang="es-ES_tradnl" sz="1100" b="1" i="0" u="none" strike="noStrike">
              <a:solidFill>
                <a:schemeClr val="dk1"/>
              </a:solidFill>
              <a:effectLst>
                <a:outerShdw blurRad="50800" dist="38100" algn="tr" rotWithShape="0">
                  <a:prstClr val="black">
                    <a:alpha val="40000"/>
                  </a:prstClr>
                </a:outerShdw>
              </a:effectLst>
              <a:latin typeface="+mn-lt"/>
              <a:ea typeface="+mn-ea"/>
              <a:cs typeface="+mn-cs"/>
            </a:rPr>
            <a:t> </a:t>
          </a:r>
          <a:r>
            <a:rPr lang="es-ES_tradnl" sz="1200" b="1" i="0" u="none" strike="noStrike">
              <a:solidFill>
                <a:schemeClr val="dk1"/>
              </a:solidFill>
              <a:effectLst>
                <a:outerShdw blurRad="50800" dist="38100" algn="tr" rotWithShape="0">
                  <a:prstClr val="black">
                    <a:alpha val="40000"/>
                  </a:prstClr>
                </a:outerShdw>
              </a:effectLst>
              <a:latin typeface="+mn-lt"/>
              <a:ea typeface="+mn-ea"/>
              <a:cs typeface="+mn-cs"/>
            </a:rPr>
            <a:t>NOTAS A LOS ESTADOS FINANCIEROS </a:t>
          </a:r>
          <a:r>
            <a:rPr lang="es-ES" sz="1200"/>
            <a:t> </a:t>
          </a:r>
          <a:r>
            <a:rPr lang="es-ES_tradnl" sz="1200" b="1" i="0" u="none" strike="noStrike">
              <a:solidFill>
                <a:schemeClr val="dk1"/>
              </a:solidFill>
              <a:effectLst>
                <a:outerShdw blurRad="50800" dist="38100" algn="tr" rotWithShape="0">
                  <a:prstClr val="black">
                    <a:alpha val="40000"/>
                  </a:prstClr>
                </a:outerShdw>
              </a:effectLst>
              <a:latin typeface="+mn-lt"/>
              <a:ea typeface="+mn-ea"/>
              <a:cs typeface="+mn-cs"/>
            </a:rPr>
            <a:t> Al 31 DE MARZO DE 2020</a:t>
          </a:r>
          <a:endParaRPr lang="es-ES_tradnl" sz="1100" b="1">
            <a:solidFill>
              <a:schemeClr val="dk1"/>
            </a:solidFill>
            <a:latin typeface="+mn-lt"/>
            <a:ea typeface="+mn-ea"/>
            <a:cs typeface="+mn-cs"/>
          </a:endParaRPr>
        </a:p>
        <a:p>
          <a:endParaRPr lang="es-ES_tradnl" sz="1100" b="1">
            <a:solidFill>
              <a:schemeClr val="dk1"/>
            </a:solidFill>
            <a:latin typeface="+mn-lt"/>
            <a:ea typeface="+mn-ea"/>
            <a:cs typeface="+mn-cs"/>
          </a:endParaRPr>
        </a:p>
        <a:p>
          <a:r>
            <a:rPr lang="es-ES_tradnl" sz="1100" b="1">
              <a:solidFill>
                <a:schemeClr val="dk1"/>
              </a:solidFill>
              <a:latin typeface="+mn-lt"/>
              <a:ea typeface="+mn-ea"/>
              <a:cs typeface="+mn-cs"/>
            </a:rPr>
            <a:t>1.	Ente.</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empresa </a:t>
          </a:r>
          <a:r>
            <a:rPr lang="es-ES_tradnl" sz="1100" b="1">
              <a:solidFill>
                <a:schemeClr val="dk1"/>
              </a:solidFill>
              <a:latin typeface="+mn-lt"/>
              <a:ea typeface="+mn-ea"/>
              <a:cs typeface="+mn-cs"/>
            </a:rPr>
            <a:t>IMAG S.R.L.</a:t>
          </a:r>
          <a:r>
            <a:rPr lang="es-ES_tradnl" sz="1100">
              <a:solidFill>
                <a:schemeClr val="dk1"/>
              </a:solidFill>
              <a:latin typeface="+mn-lt"/>
              <a:ea typeface="+mn-ea"/>
              <a:cs typeface="+mn-cs"/>
            </a:rPr>
            <a:t> fue constituida por Escritura Pública N° 11 de fecha 12 de enero de 1995, e inscripta en el Registro Público de 	Comercio bajo el N°  1144 de fecha 20 de noviembre de 1997. Por Escritura Pública  N° 10 de  fecha 08/01/05, autorizada por la Escribana 	María Inocencia Cristaldo Centurión, fue formalizada la modificación de los estatutos, inscribiéndose en la Dirección General de los Registros 	Públicos, Sección Personas Jurídicas y Asociaciones, con el N° 246 al folio 2945 y siguientes el 05/04/05  y en el Registro Público de Comercio 	con el N° 408  Serie “C” al folio  4261 y siguientes sección contratos el 11/04/05.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Sociedad tiene por objeto la realización por cuenta propia, individualmente o asociada a terceros, o por cuenta de terceros, de toda clase 	de operaciones relacionadas con la compra-venta de implementos agrícolas, motores  eléctricos, importación de vehículos y servicio de taller.</a:t>
          </a:r>
          <a:endParaRPr lang="es-ES" sz="1100">
            <a:solidFill>
              <a:schemeClr val="dk1"/>
            </a:solidFill>
            <a:latin typeface="+mn-lt"/>
            <a:ea typeface="+mn-ea"/>
            <a:cs typeface="+mn-cs"/>
          </a:endParaRPr>
        </a:p>
        <a:p>
          <a:endParaRPr lang="es-ES" sz="1100"/>
        </a:p>
        <a:p>
          <a:r>
            <a:rPr lang="es-ES_tradnl" sz="1100" b="1">
              <a:solidFill>
                <a:schemeClr val="dk1"/>
              </a:solidFill>
              <a:latin typeface="+mn-lt"/>
              <a:ea typeface="+mn-ea"/>
              <a:cs typeface="+mn-cs"/>
            </a:rPr>
            <a:t>2.	Base</a:t>
          </a:r>
          <a:r>
            <a:rPr lang="es-ES_tradnl" sz="1100" b="1" baseline="0">
              <a:solidFill>
                <a:schemeClr val="dk1"/>
              </a:solidFill>
              <a:latin typeface="+mn-lt"/>
              <a:ea typeface="+mn-ea"/>
              <a:cs typeface="+mn-cs"/>
            </a:rPr>
            <a:t> de Preparación y </a:t>
          </a:r>
          <a:r>
            <a:rPr lang="es-ES_tradnl" sz="1100" b="1">
              <a:solidFill>
                <a:schemeClr val="dk1"/>
              </a:solidFill>
              <a:latin typeface="+mn-lt"/>
              <a:ea typeface="+mn-ea"/>
              <a:cs typeface="+mn-cs"/>
            </a:rPr>
            <a:t>Políticas de Contabilidad.</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La Sociedad adopta sus políticas de contabilidad, siguiendo los lineamientos generales de las prácticas contables utilizadas en el país.  	Por consiguiente los estados</a:t>
          </a:r>
          <a:r>
            <a:rPr lang="es-ES_tradnl" sz="1100" baseline="0">
              <a:solidFill>
                <a:schemeClr val="dk1"/>
              </a:solidFill>
              <a:latin typeface="+mn-lt"/>
              <a:ea typeface="+mn-ea"/>
              <a:cs typeface="+mn-cs"/>
            </a:rPr>
            <a:t> financieros  son preparados conforme a  lo establecido  en la </a:t>
          </a:r>
          <a:r>
            <a:rPr lang="es-ES_tradnl" sz="1100" b="1" baseline="0">
              <a:solidFill>
                <a:schemeClr val="dk1"/>
              </a:solidFill>
              <a:latin typeface="+mn-lt"/>
              <a:ea typeface="+mn-ea"/>
              <a:cs typeface="+mn-cs"/>
            </a:rPr>
            <a:t>Resolución Nro. 5/92</a:t>
          </a:r>
          <a:r>
            <a:rPr lang="es-ES_tradnl" sz="1100" baseline="0">
              <a:solidFill>
                <a:schemeClr val="dk1"/>
              </a:solidFill>
              <a:latin typeface="+mn-lt"/>
              <a:ea typeface="+mn-ea"/>
              <a:cs typeface="+mn-cs"/>
            </a:rPr>
            <a:t> de la </a:t>
          </a:r>
          <a:r>
            <a:rPr lang="es-ES_tradnl" sz="1100" b="0" baseline="0">
              <a:solidFill>
                <a:schemeClr val="dk1"/>
              </a:solidFill>
              <a:latin typeface="+mn-lt"/>
              <a:ea typeface="+mn-ea"/>
              <a:cs typeface="+mn-cs"/>
            </a:rPr>
            <a:t>Comisión Nacional de 	Valores - CNV.</a:t>
          </a:r>
          <a:endParaRPr lang="es-ES" sz="1100" b="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  Efectos de la Inflación en los Estados Financieros.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Los estados financieros han sido preparados sobre la base de cifras históricas y no reconocen en forma integral los efectos de la inflación 	sobre la situación patrimonial, financiera y resultados de la Sociedad al 31 de diciembre de 2019. Consecuentemente, no se determina el 	resultado por exposición de la inflación. Constituye, sin embargo, un reconocimiento parcial  del efecto inflacionario, el revalúo de los bienes 	de uso practicado de acuerdo a los procedimientos descriptos en el punto </a:t>
          </a:r>
          <a:r>
            <a:rPr lang="es-ES_tradnl" sz="1100" b="1">
              <a:solidFill>
                <a:schemeClr val="dk1"/>
              </a:solidFill>
              <a:latin typeface="+mn-lt"/>
              <a:ea typeface="+mn-ea"/>
              <a:cs typeface="+mn-cs"/>
            </a:rPr>
            <a:t>c)</a:t>
          </a:r>
          <a:r>
            <a:rPr lang="es-ES_tradnl" sz="1100">
              <a:solidFill>
                <a:schemeClr val="dk1"/>
              </a:solidFill>
              <a:latin typeface="+mn-lt"/>
              <a:ea typeface="+mn-ea"/>
              <a:cs typeface="+mn-cs"/>
            </a:rPr>
            <a:t>, de esta nota, y el ajuste de los tipos de cambio de activos y 	pasivos en moneda extranjera.</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b)Moneda Extranjera.</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Los activos en moneda extranjera se valúan al tipo de cambio comprador vigente a la fecha de cierre y los pasivos se valúan al tipo de cambio 	vendedor, de conformidad con principios de contabilidad generalmente aceptados, a saber:</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endParaRPr lang="es-ES" sz="1100"/>
        </a:p>
        <a:p>
          <a:endParaRPr lang="es-ES" sz="1100"/>
        </a:p>
        <a:p>
          <a:endParaRPr lang="es-ES" sz="1100"/>
        </a:p>
        <a:p>
          <a:endParaRPr lang="es-ES" sz="1100"/>
        </a:p>
        <a:p>
          <a:endParaRPr lang="es-ES" sz="1100"/>
        </a:p>
        <a:p>
          <a:endParaRPr lang="es-ES" sz="1100"/>
        </a:p>
        <a:p>
          <a:r>
            <a:rPr lang="es-ES_tradnl" sz="1100">
              <a:solidFill>
                <a:schemeClr val="dk1"/>
              </a:solidFill>
              <a:latin typeface="+mn-lt"/>
              <a:ea typeface="+mn-ea"/>
              <a:cs typeface="+mn-cs"/>
            </a:rPr>
            <a:t>	Las diferencias netas de cambio devengadas por fluctuaciones en los tipos de cambio entre las fechas de concertación de las operaciones y su 	liquidación o valuación al cierre del período se imputan a resultados en la cuenta Diferencia de Cambio.</a:t>
          </a:r>
        </a:p>
        <a:p>
          <a:endParaRPr lang="es-ES_tradnl" sz="1100">
            <a:solidFill>
              <a:schemeClr val="dk1"/>
            </a:solidFill>
            <a:latin typeface="+mn-lt"/>
            <a:ea typeface="+mn-ea"/>
            <a:cs typeface="+mn-cs"/>
          </a:endParaRPr>
        </a:p>
        <a:p>
          <a:pPr lvl="0"/>
          <a:r>
            <a:rPr lang="es-ES_tradnl" sz="1100" b="1">
              <a:solidFill>
                <a:schemeClr val="dk1"/>
              </a:solidFill>
              <a:latin typeface="+mn-lt"/>
              <a:ea typeface="+mn-ea"/>
              <a:cs typeface="+mn-cs"/>
            </a:rPr>
            <a:t>	c) Bienes de Uso.</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Los bienes de uso se exponen a su costo histórico y revaluados mensualmente al cierre del mes, mediante la aplicación de los coeficientes de 	revalúo establecidos por el Ministerio de Hacienda. Las depreciaciones son también corregidas al mismo índice aplicado a los costos de 	adquisición y computadas mediante cargos periódicos a resultados, suficientes para recuperar el valor de los activos sobre la base del sistema 	lineal, en los años estimados de vida útil.</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lvl="0"/>
          <a:r>
            <a:rPr lang="es-ES_tradnl" sz="1100" b="1">
              <a:solidFill>
                <a:schemeClr val="dk1"/>
              </a:solidFill>
              <a:latin typeface="+mn-lt"/>
              <a:ea typeface="+mn-ea"/>
              <a:cs typeface="+mn-cs"/>
            </a:rPr>
            <a:t>	d)  Criterio de lo Devengado.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sociedad adopta el criterio contable de lo devengado para el reconocimiento de sus egresos. También es aplicada la misma política para el 	reconocimiento de los ingresos.</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3.	Previsiones.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sociedad tiene constituida al 31 de Marzo de 2020 estimaciones contables contra malos créditos por valor de Gs. 1.709.159.402. En el 	presente periodo fueron constituidas previsiones por valor de Gs. 202.486.123. Las previsiones creadas sobre la cartera de créditos, son 	expuestas en el activo como cuenta regularizadora del rubro créditos.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lvl="0"/>
          <a:r>
            <a:rPr lang="es-ES_tradnl" sz="1100" b="1">
              <a:solidFill>
                <a:schemeClr val="dk1"/>
              </a:solidFill>
              <a:latin typeface="+mn-lt"/>
              <a:ea typeface="+mn-ea"/>
              <a:cs typeface="+mn-cs"/>
            </a:rPr>
            <a:t>4. 	Ejercicio Fiscal.</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El cierre del ejercicio fiscal es el 31 de diciembre de cada año. Los estados financieros que se presentan abarcan el periodo comprendido entre 	el 01 de enero y el 31 de marzo de 2020. Los estados financieros correspondientes al periodo comprendido entre el 01 de enero y el 31 de 	marzo de 2019 son expuestos con fines comparativos.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r>
            <a:rPr lang="es-ES_tradnl" sz="1100" b="1">
              <a:solidFill>
                <a:schemeClr val="dk1"/>
              </a:solidFill>
              <a:latin typeface="+mn-lt"/>
              <a:ea typeface="+mn-ea"/>
              <a:cs typeface="+mn-cs"/>
            </a:rPr>
            <a:t>5.	Disponibilidades.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Comprende en guaraníes:</a:t>
          </a: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_tradnl" sz="1100">
            <a:solidFill>
              <a:schemeClr val="dk1"/>
            </a:solidFill>
            <a:latin typeface="+mn-lt"/>
            <a:ea typeface="+mn-ea"/>
            <a:cs typeface="+mn-cs"/>
          </a:endParaRPr>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r>
            <a:rPr lang="es-ES_tradnl" sz="1100" b="1">
              <a:solidFill>
                <a:schemeClr val="dk1"/>
              </a:solidFill>
              <a:latin typeface="+mn-lt"/>
              <a:ea typeface="+mn-ea"/>
              <a:cs typeface="+mn-cs"/>
            </a:rPr>
            <a:t>6. 	Deudores por Ventas.</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_tradnl" sz="1100">
              <a:solidFill>
                <a:schemeClr val="dk1"/>
              </a:solidFill>
              <a:latin typeface="+mn-lt"/>
              <a:ea typeface="+mn-ea"/>
              <a:cs typeface="+mn-cs"/>
            </a:rPr>
            <a:t>	Esta cuenta representa derechos contra terceros (clientes) por ventas realizadas a crédito en guaraníes y en dólares estadounidenses. El saldo 	de esta cuenta al 31 de Marzo de 2020 es de Gs. 9.756.462.773 (Corriente) y de Gs. 2.055.810.127 (No Corriente), y al 31 de Marzo de 2019 el 	saldo asciende a Gs. 8.105.739.988 (Corriente) y de Gs. 2.120.924.090 (No Corriente).</a:t>
          </a:r>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7.	Mercaderías para la Reventa.</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_tradnl" sz="1100">
              <a:solidFill>
                <a:schemeClr val="dk1"/>
              </a:solidFill>
              <a:latin typeface="+mn-lt"/>
              <a:ea typeface="+mn-ea"/>
              <a:cs typeface="+mn-cs"/>
            </a:rPr>
            <a:t>	Las mercaderías han sido valuadas al costo de adquisición y representan entre otras la existencia de vehículos, implementos agrícolas, 	motores eléctricos en general, destinadas a la venta. El saldo de esta cuenta al 31 de Marzo de 2020 y de 2019 es de Gs. 17.744.124.566 y Gs. 	16.103.107.926 respectivamente.</a:t>
          </a:r>
          <a:endParaRPr lang="es-ES" sz="1100">
            <a:solidFill>
              <a:schemeClr val="dk1"/>
            </a:solidFill>
            <a:latin typeface="+mn-lt"/>
            <a:ea typeface="+mn-ea"/>
            <a:cs typeface="+mn-cs"/>
          </a:endParaRPr>
        </a:p>
        <a:p>
          <a:endParaRPr lang="es-ES_tradnl" sz="1100">
            <a:solidFill>
              <a:schemeClr val="dk1"/>
            </a:solidFill>
            <a:latin typeface="+mn-lt"/>
            <a:ea typeface="+mn-ea"/>
            <a:cs typeface="+mn-cs"/>
          </a:endParaRPr>
        </a:p>
        <a:p>
          <a:r>
            <a:rPr lang="es-ES_tradnl" sz="1100" b="1">
              <a:solidFill>
                <a:schemeClr val="dk1"/>
              </a:solidFill>
              <a:latin typeface="+mn-lt"/>
              <a:ea typeface="+mn-ea"/>
              <a:cs typeface="+mn-cs"/>
            </a:rPr>
            <a:t>8.	Deudas Bancarias y Financieras.</a:t>
          </a:r>
        </a:p>
        <a:p>
          <a:endParaRPr lang="es-ES" sz="1100">
            <a:solidFill>
              <a:schemeClr val="dk1"/>
            </a:solidFill>
            <a:latin typeface="+mn-lt"/>
            <a:ea typeface="+mn-ea"/>
            <a:cs typeface="+mn-cs"/>
          </a:endParaRPr>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r>
            <a:rPr lang="es-ES_tradnl" sz="1100" b="1">
              <a:solidFill>
                <a:schemeClr val="dk1"/>
              </a:solidFill>
              <a:latin typeface="+mn-lt"/>
              <a:ea typeface="+mn-ea"/>
              <a:cs typeface="+mn-cs"/>
            </a:rPr>
            <a:t>9.	Proveedores de Bienes y Servicios.</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_tradnl" sz="1100">
              <a:solidFill>
                <a:schemeClr val="dk1"/>
              </a:solidFill>
              <a:latin typeface="+mn-lt"/>
              <a:ea typeface="+mn-ea"/>
              <a:cs typeface="+mn-cs"/>
            </a:rPr>
            <a:t>	La cuenta representa obligaciones de la sociedad con los distintos proveedores relacionados con la compra de mercaderías y la prestación de 	servicios tanto en dólares americanos como en guaraníes. El saldo de esta cuenta al 31 de Marzo de 2020 es de Gs. 770.876.423 (Corriente) y 	al 31 de Marzo de 2019 el saldo asciende a Gs. 1.874.586.865 (Corriente).</a:t>
          </a:r>
          <a:endParaRPr lang="es-ES" sz="1100">
            <a:solidFill>
              <a:schemeClr val="dk1"/>
            </a:solidFill>
            <a:latin typeface="+mn-lt"/>
            <a:ea typeface="+mn-ea"/>
            <a:cs typeface="+mn-cs"/>
          </a:endParaRPr>
        </a:p>
        <a:p>
          <a:endParaRPr lang="es-ES" sz="1100">
            <a:solidFill>
              <a:schemeClr val="dk1"/>
            </a:solidFill>
            <a:latin typeface="+mn-lt"/>
            <a:ea typeface="+mn-ea"/>
            <a:cs typeface="+mn-cs"/>
          </a:endParaRPr>
        </a:p>
        <a:p>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10.	Capital.</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r>
            <a:rPr lang="es-ES_tradnl" sz="1100">
              <a:solidFill>
                <a:schemeClr val="dk1"/>
              </a:solidFill>
              <a:latin typeface="+mn-lt"/>
              <a:ea typeface="+mn-ea"/>
              <a:cs typeface="+mn-cs"/>
            </a:rPr>
            <a:t>	La composición del Capital al 31 de Marzo de 2020 y 2019</a:t>
          </a:r>
          <a:r>
            <a:rPr lang="es-ES_tradnl" sz="1100" baseline="0">
              <a:solidFill>
                <a:schemeClr val="dk1"/>
              </a:solidFill>
              <a:latin typeface="+mn-lt"/>
              <a:ea typeface="+mn-ea"/>
              <a:cs typeface="+mn-cs"/>
            </a:rPr>
            <a:t> </a:t>
          </a:r>
          <a:r>
            <a:rPr lang="es-ES_tradnl" sz="1100">
              <a:solidFill>
                <a:schemeClr val="dk1"/>
              </a:solidFill>
              <a:latin typeface="+mn-lt"/>
              <a:ea typeface="+mn-ea"/>
              <a:cs typeface="+mn-cs"/>
            </a:rPr>
            <a:t>comprende:</a:t>
          </a:r>
          <a:endParaRPr lang="es-ES" sz="1100">
            <a:solidFill>
              <a:schemeClr val="dk1"/>
            </a:solidFill>
            <a:latin typeface="+mn-lt"/>
            <a:ea typeface="+mn-ea"/>
            <a:cs typeface="+mn-cs"/>
          </a:endParaRPr>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endParaRPr lang="es-ES" sz="1100"/>
        </a:p>
        <a:p>
          <a:pPr lvl="0"/>
          <a:r>
            <a:rPr lang="es-ES_tradnl" sz="1100" b="1">
              <a:solidFill>
                <a:schemeClr val="dk1"/>
              </a:solidFill>
              <a:latin typeface="+mn-lt"/>
              <a:ea typeface="+mn-ea"/>
              <a:cs typeface="+mn-cs"/>
            </a:rPr>
            <a:t>11.	Hecho relevante ocurrido en el presente ejercicio.</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Durante las primeras semanas de 2020 se inicio la propagación de un nuevo virus causante de la enfermedad conocida como COVID-19, que a 	la fecha de la emisión de los estados financieros se había extendido a muchos países en diversos continentes con un impacto social y 	económico importante. Con fecha 11 de marzo de 2020 la Organización Mundial de la Salud lo declaro una pandemia.</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Es probable que la propagación del Coronavirus (COVID-19) tenga un impacto en cualquiera (o la totalidad) de nuestras operaciones, la de 	nuestros clientes o su cadena de suministro, que podría extenderse a todos los servicios y bienes. Actualmente, se desconoce el alcance de su 	impacto, ya que los hechos y el entorno están cambiando constantemente, incluidas las decisiones externas tales como declaraciones de 	estados de emergencia, cierres nacionales o regionales.</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a:t>
          </a:r>
          <a:endParaRPr lang="es-ES" sz="1100">
            <a:solidFill>
              <a:schemeClr val="dk1"/>
            </a:solidFill>
            <a:latin typeface="+mn-lt"/>
            <a:ea typeface="+mn-ea"/>
            <a:cs typeface="+mn-cs"/>
          </a:endParaRPr>
        </a:p>
        <a:p>
          <a:pPr algn="l"/>
          <a:r>
            <a:rPr lang="es-ES_tradnl" sz="1100">
              <a:solidFill>
                <a:schemeClr val="dk1"/>
              </a:solidFill>
              <a:latin typeface="+mn-lt"/>
              <a:ea typeface="+mn-ea"/>
              <a:cs typeface="+mn-cs"/>
            </a:rPr>
            <a:t>	Dichas decisiones pueden afectar los nivele de suministros y la disponibilidad de mano de obra, ya sea directamente a la Sociedad o a 	cualquiera de nuestros proveedores, clientes o actividades relacionadas, lo que podría reducir a demanda y probablemente afectar nuestra 	actividad y rendimiento. La gerencia esta siguiendo y apoyando todas las decisiones estatales y brinda apoyo a nuestros empleados, 	proveedores y clientes en esta situación excepcional.</a:t>
          </a:r>
          <a:endParaRPr lang="es-ES" sz="1100">
            <a:solidFill>
              <a:schemeClr val="dk1"/>
            </a:solidFill>
            <a:latin typeface="+mn-lt"/>
            <a:ea typeface="+mn-ea"/>
            <a:cs typeface="+mn-cs"/>
          </a:endParaRPr>
        </a:p>
        <a:p>
          <a:r>
            <a:rPr lang="es-ES_tradnl" sz="1100" b="1">
              <a:solidFill>
                <a:schemeClr val="dk1"/>
              </a:solidFill>
              <a:latin typeface="+mn-lt"/>
              <a:ea typeface="+mn-ea"/>
              <a:cs typeface="+mn-cs"/>
            </a:rPr>
            <a:t> </a:t>
          </a:r>
          <a:endParaRPr lang="es-ES" sz="1100">
            <a:solidFill>
              <a:schemeClr val="dk1"/>
            </a:solidFill>
            <a:latin typeface="+mn-lt"/>
            <a:ea typeface="+mn-ea"/>
            <a:cs typeface="+mn-cs"/>
          </a:endParaRPr>
        </a:p>
        <a:p>
          <a:endParaRPr lang="es-ES" sz="1100"/>
        </a:p>
      </xdr:txBody>
    </xdr:sp>
    <xdr:clientData/>
  </xdr:twoCellAnchor>
  <xdr:twoCellAnchor editAs="oneCell">
    <xdr:from>
      <xdr:col>2</xdr:col>
      <xdr:colOff>190500</xdr:colOff>
      <xdr:row>33</xdr:row>
      <xdr:rowOff>38100</xdr:rowOff>
    </xdr:from>
    <xdr:to>
      <xdr:col>12</xdr:col>
      <xdr:colOff>104775</xdr:colOff>
      <xdr:row>37</xdr:row>
      <xdr:rowOff>180975</xdr:rowOff>
    </xdr:to>
    <xdr:pic>
      <xdr:nvPicPr>
        <xdr:cNvPr id="7" name="Picture 1"/>
        <xdr:cNvPicPr>
          <a:picLocks noChangeAspect="1" noChangeArrowheads="1"/>
        </xdr:cNvPicPr>
      </xdr:nvPicPr>
      <xdr:blipFill>
        <a:blip xmlns:r="http://schemas.openxmlformats.org/officeDocument/2006/relationships" r:embed="rId1"/>
        <a:srcRect l="27160" t="44401" r="14934" b="43229"/>
        <a:stretch>
          <a:fillRect/>
        </a:stretch>
      </xdr:blipFill>
      <xdr:spPr bwMode="auto">
        <a:xfrm>
          <a:off x="1714500" y="6324600"/>
          <a:ext cx="7534275" cy="904875"/>
        </a:xfrm>
        <a:prstGeom prst="rect">
          <a:avLst/>
        </a:prstGeom>
        <a:noFill/>
        <a:ln w="1">
          <a:noFill/>
          <a:miter lim="800000"/>
          <a:headEnd/>
          <a:tailEnd type="none" w="med" len="med"/>
        </a:ln>
        <a:effectLst/>
      </xdr:spPr>
    </xdr:pic>
    <xdr:clientData/>
  </xdr:twoCellAnchor>
  <xdr:twoCellAnchor editAs="oneCell">
    <xdr:from>
      <xdr:col>2</xdr:col>
      <xdr:colOff>209550</xdr:colOff>
      <xdr:row>65</xdr:row>
      <xdr:rowOff>161920</xdr:rowOff>
    </xdr:from>
    <xdr:to>
      <xdr:col>9</xdr:col>
      <xdr:colOff>619125</xdr:colOff>
      <xdr:row>88</xdr:row>
      <xdr:rowOff>28575</xdr:rowOff>
    </xdr:to>
    <xdr:pic>
      <xdr:nvPicPr>
        <xdr:cNvPr id="10" name="Picture 2"/>
        <xdr:cNvPicPr>
          <a:picLocks noChangeAspect="1" noChangeArrowheads="1"/>
        </xdr:cNvPicPr>
      </xdr:nvPicPr>
      <xdr:blipFill>
        <a:blip xmlns:r="http://schemas.openxmlformats.org/officeDocument/2006/relationships" r:embed="rId2"/>
        <a:srcRect l="31113" t="23047" r="24744" b="13281"/>
        <a:stretch>
          <a:fillRect/>
        </a:stretch>
      </xdr:blipFill>
      <xdr:spPr bwMode="auto">
        <a:xfrm>
          <a:off x="1733550" y="12544420"/>
          <a:ext cx="5743575" cy="4248155"/>
        </a:xfrm>
        <a:prstGeom prst="rect">
          <a:avLst/>
        </a:prstGeom>
        <a:noFill/>
        <a:ln w="1">
          <a:noFill/>
          <a:miter lim="800000"/>
          <a:headEnd/>
          <a:tailEnd type="none" w="med" len="med"/>
        </a:ln>
        <a:effectLst/>
      </xdr:spPr>
    </xdr:pic>
    <xdr:clientData/>
  </xdr:twoCellAnchor>
  <xdr:twoCellAnchor editAs="oneCell">
    <xdr:from>
      <xdr:col>2</xdr:col>
      <xdr:colOff>733425</xdr:colOff>
      <xdr:row>101</xdr:row>
      <xdr:rowOff>38101</xdr:rowOff>
    </xdr:from>
    <xdr:to>
      <xdr:col>10</xdr:col>
      <xdr:colOff>342900</xdr:colOff>
      <xdr:row>116</xdr:row>
      <xdr:rowOff>57151</xdr:rowOff>
    </xdr:to>
    <xdr:pic>
      <xdr:nvPicPr>
        <xdr:cNvPr id="11" name="Picture 3"/>
        <xdr:cNvPicPr>
          <a:picLocks noChangeAspect="1" noChangeArrowheads="1"/>
        </xdr:cNvPicPr>
      </xdr:nvPicPr>
      <xdr:blipFill>
        <a:blip xmlns:r="http://schemas.openxmlformats.org/officeDocument/2006/relationships" r:embed="rId3"/>
        <a:srcRect l="31333" t="43619" r="24817" b="25781"/>
        <a:stretch>
          <a:fillRect/>
        </a:stretch>
      </xdr:blipFill>
      <xdr:spPr bwMode="auto">
        <a:xfrm>
          <a:off x="2257425" y="22383751"/>
          <a:ext cx="5705475" cy="2876550"/>
        </a:xfrm>
        <a:prstGeom prst="rect">
          <a:avLst/>
        </a:prstGeom>
        <a:noFill/>
        <a:ln w="1">
          <a:noFill/>
          <a:miter lim="800000"/>
          <a:headEnd/>
          <a:tailEnd type="none" w="med" len="med"/>
        </a:ln>
        <a:effectLst/>
      </xdr:spPr>
    </xdr:pic>
    <xdr:clientData/>
  </xdr:twoCellAnchor>
  <xdr:twoCellAnchor editAs="oneCell">
    <xdr:from>
      <xdr:col>2</xdr:col>
      <xdr:colOff>400050</xdr:colOff>
      <xdr:row>126</xdr:row>
      <xdr:rowOff>104770</xdr:rowOff>
    </xdr:from>
    <xdr:to>
      <xdr:col>9</xdr:col>
      <xdr:colOff>723900</xdr:colOff>
      <xdr:row>133</xdr:row>
      <xdr:rowOff>104770</xdr:rowOff>
    </xdr:to>
    <xdr:pic>
      <xdr:nvPicPr>
        <xdr:cNvPr id="12" name="Picture 4"/>
        <xdr:cNvPicPr>
          <a:picLocks noChangeAspect="1" noChangeArrowheads="1"/>
        </xdr:cNvPicPr>
      </xdr:nvPicPr>
      <xdr:blipFill>
        <a:blip xmlns:r="http://schemas.openxmlformats.org/officeDocument/2006/relationships" r:embed="rId4"/>
        <a:srcRect l="31040" t="62240" r="25476" b="19531"/>
        <a:stretch>
          <a:fillRect/>
        </a:stretch>
      </xdr:blipFill>
      <xdr:spPr bwMode="auto">
        <a:xfrm>
          <a:off x="1924050" y="27212920"/>
          <a:ext cx="5657850" cy="13335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800100</xdr:colOff>
      <xdr:row>28</xdr:row>
      <xdr:rowOff>0</xdr:rowOff>
    </xdr:from>
    <xdr:to>
      <xdr:col>8</xdr:col>
      <xdr:colOff>38100</xdr:colOff>
      <xdr:row>29</xdr:row>
      <xdr:rowOff>152400</xdr:rowOff>
    </xdr:to>
    <xdr:sp macro="" textlink="">
      <xdr:nvSpPr>
        <xdr:cNvPr id="2049" name="WordArt 1"/>
        <xdr:cNvSpPr>
          <a:spLocks noChangeArrowheads="1" noChangeShapeType="1" noTextEdit="1"/>
        </xdr:cNvSpPr>
      </xdr:nvSpPr>
      <xdr:spPr bwMode="auto">
        <a:xfrm>
          <a:off x="4838700" y="5629275"/>
          <a:ext cx="3695700" cy="361950"/>
        </a:xfrm>
        <a:prstGeom prst="rect">
          <a:avLst/>
        </a:prstGeom>
      </xdr:spPr>
      <xdr:txBody>
        <a:bodyPr wrap="none" fromWordArt="1">
          <a:prstTxWarp prst="textPlain">
            <a:avLst>
              <a:gd name="adj" fmla="val 50000"/>
            </a:avLst>
          </a:prstTxWarp>
        </a:bodyPr>
        <a:lstStyle/>
        <a:p>
          <a:pPr algn="ctr" rtl="0"/>
          <a:r>
            <a:rPr lang="es-ES" sz="1400" kern="10" spc="0">
              <a:ln w="12700">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3</xdr:col>
      <xdr:colOff>790575</xdr:colOff>
      <xdr:row>16</xdr:row>
      <xdr:rowOff>76200</xdr:rowOff>
    </xdr:from>
    <xdr:to>
      <xdr:col>8</xdr:col>
      <xdr:colOff>28575</xdr:colOff>
      <xdr:row>18</xdr:row>
      <xdr:rowOff>66675</xdr:rowOff>
    </xdr:to>
    <xdr:sp macro="" textlink="">
      <xdr:nvSpPr>
        <xdr:cNvPr id="2050" name="WordArt 2"/>
        <xdr:cNvSpPr>
          <a:spLocks noChangeArrowheads="1" noChangeShapeType="1" noTextEdit="1"/>
        </xdr:cNvSpPr>
      </xdr:nvSpPr>
      <xdr:spPr bwMode="auto">
        <a:xfrm>
          <a:off x="4829175" y="3238500"/>
          <a:ext cx="3695700" cy="409575"/>
        </a:xfrm>
        <a:prstGeom prst="rect">
          <a:avLst/>
        </a:prstGeom>
      </xdr:spPr>
      <xdr:txBody>
        <a:bodyPr wrap="none" fromWordArt="1">
          <a:prstTxWarp prst="textPlain">
            <a:avLst>
              <a:gd name="adj" fmla="val 50000"/>
            </a:avLst>
          </a:prstTxWarp>
        </a:bodyPr>
        <a:lstStyle/>
        <a:p>
          <a:pPr algn="ctr" rtl="0"/>
          <a:r>
            <a:rPr lang="es-ES" sz="1400" kern="10" spc="0">
              <a:ln w="12700">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3</xdr:col>
      <xdr:colOff>800100</xdr:colOff>
      <xdr:row>28</xdr:row>
      <xdr:rowOff>0</xdr:rowOff>
    </xdr:from>
    <xdr:to>
      <xdr:col>8</xdr:col>
      <xdr:colOff>38100</xdr:colOff>
      <xdr:row>29</xdr:row>
      <xdr:rowOff>152400</xdr:rowOff>
    </xdr:to>
    <xdr:sp macro="" textlink="">
      <xdr:nvSpPr>
        <xdr:cNvPr id="4" name="WordArt 1"/>
        <xdr:cNvSpPr>
          <a:spLocks noChangeArrowheads="1" noChangeShapeType="1" noTextEdit="1"/>
        </xdr:cNvSpPr>
      </xdr:nvSpPr>
      <xdr:spPr bwMode="auto">
        <a:xfrm>
          <a:off x="4838700" y="5276850"/>
          <a:ext cx="3695700" cy="342900"/>
        </a:xfrm>
        <a:prstGeom prst="rect">
          <a:avLst/>
        </a:prstGeom>
      </xdr:spPr>
      <xdr:txBody>
        <a:bodyPr wrap="none" fromWordArt="1">
          <a:prstTxWarp prst="textPlain">
            <a:avLst>
              <a:gd name="adj" fmla="val 50000"/>
            </a:avLst>
          </a:prstTxWarp>
        </a:bodyPr>
        <a:lstStyle/>
        <a:p>
          <a:pPr algn="ctr" rtl="0"/>
          <a:r>
            <a:rPr lang="es-ES" sz="1400" kern="10" spc="0">
              <a:ln w="12700">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3</xdr:col>
      <xdr:colOff>790575</xdr:colOff>
      <xdr:row>16</xdr:row>
      <xdr:rowOff>76200</xdr:rowOff>
    </xdr:from>
    <xdr:to>
      <xdr:col>8</xdr:col>
      <xdr:colOff>28575</xdr:colOff>
      <xdr:row>18</xdr:row>
      <xdr:rowOff>66675</xdr:rowOff>
    </xdr:to>
    <xdr:sp macro="" textlink="">
      <xdr:nvSpPr>
        <xdr:cNvPr id="5" name="WordArt 2"/>
        <xdr:cNvSpPr>
          <a:spLocks noChangeArrowheads="1" noChangeShapeType="1" noTextEdit="1"/>
        </xdr:cNvSpPr>
      </xdr:nvSpPr>
      <xdr:spPr bwMode="auto">
        <a:xfrm>
          <a:off x="4829175" y="3067050"/>
          <a:ext cx="3695700" cy="371475"/>
        </a:xfrm>
        <a:prstGeom prst="rect">
          <a:avLst/>
        </a:prstGeom>
      </xdr:spPr>
      <xdr:txBody>
        <a:bodyPr wrap="none" fromWordArt="1">
          <a:prstTxWarp prst="textPlain">
            <a:avLst>
              <a:gd name="adj" fmla="val 50000"/>
            </a:avLst>
          </a:prstTxWarp>
        </a:bodyPr>
        <a:lstStyle/>
        <a:p>
          <a:pPr algn="ctr" rtl="0"/>
          <a:r>
            <a:rPr lang="es-ES" sz="1400" kern="10" spc="0">
              <a:ln w="12700">
                <a:solidFill>
                  <a:srgbClr val="000000"/>
                </a:solidFill>
                <a:round/>
                <a:headEnd/>
                <a:tailEnd/>
              </a:ln>
              <a:solidFill>
                <a:srgbClr val="FFFFFF"/>
              </a:solidFill>
              <a:effectLst/>
              <a:latin typeface="Times New Roman"/>
              <a:cs typeface="Times New Roman"/>
            </a:rPr>
            <a:t>NO APLICABLE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9525</xdr:colOff>
      <xdr:row>16</xdr:row>
      <xdr:rowOff>0</xdr:rowOff>
    </xdr:from>
    <xdr:to>
      <xdr:col>4</xdr:col>
      <xdr:colOff>904875</xdr:colOff>
      <xdr:row>18</xdr:row>
      <xdr:rowOff>76200</xdr:rowOff>
    </xdr:to>
    <xdr:sp macro="" textlink="">
      <xdr:nvSpPr>
        <xdr:cNvPr id="3073" name="WordArt 1"/>
        <xdr:cNvSpPr>
          <a:spLocks noChangeArrowheads="1" noChangeShapeType="1" noTextEdit="1"/>
        </xdr:cNvSpPr>
      </xdr:nvSpPr>
      <xdr:spPr bwMode="auto">
        <a:xfrm>
          <a:off x="2362200" y="2857500"/>
          <a:ext cx="3019425" cy="457200"/>
        </a:xfrm>
        <a:prstGeom prst="rect">
          <a:avLst/>
        </a:prstGeom>
      </xdr:spPr>
      <xdr:txBody>
        <a:bodyPr wrap="none" fromWordArt="1">
          <a:prstTxWarp prst="textPlain">
            <a:avLst>
              <a:gd name="adj" fmla="val 50000"/>
            </a:avLst>
          </a:prstTxWarp>
        </a:bodyPr>
        <a:lstStyle/>
        <a:p>
          <a:pPr algn="ctr" rtl="0"/>
          <a:r>
            <a:rPr lang="es-ES" sz="1400" b="1" kern="10" spc="0">
              <a:ln w="9525">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2</xdr:col>
      <xdr:colOff>9525</xdr:colOff>
      <xdr:row>22</xdr:row>
      <xdr:rowOff>38100</xdr:rowOff>
    </xdr:from>
    <xdr:to>
      <xdr:col>4</xdr:col>
      <xdr:colOff>904875</xdr:colOff>
      <xdr:row>24</xdr:row>
      <xdr:rowOff>104775</xdr:rowOff>
    </xdr:to>
    <xdr:sp macro="" textlink="">
      <xdr:nvSpPr>
        <xdr:cNvPr id="3074" name="WordArt 2"/>
        <xdr:cNvSpPr>
          <a:spLocks noChangeArrowheads="1" noChangeShapeType="1" noTextEdit="1"/>
        </xdr:cNvSpPr>
      </xdr:nvSpPr>
      <xdr:spPr bwMode="auto">
        <a:xfrm>
          <a:off x="2362200" y="4000500"/>
          <a:ext cx="3019425" cy="447675"/>
        </a:xfrm>
        <a:prstGeom prst="rect">
          <a:avLst/>
        </a:prstGeom>
      </xdr:spPr>
      <xdr:txBody>
        <a:bodyPr wrap="none" fromWordArt="1">
          <a:prstTxWarp prst="textPlain">
            <a:avLst>
              <a:gd name="adj" fmla="val 50000"/>
            </a:avLst>
          </a:prstTxWarp>
        </a:bodyPr>
        <a:lstStyle/>
        <a:p>
          <a:pPr algn="ctr" rtl="0"/>
          <a:r>
            <a:rPr lang="es-ES" sz="1400" b="1" kern="10" spc="0">
              <a:ln w="9525">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2</xdr:col>
      <xdr:colOff>9525</xdr:colOff>
      <xdr:row>16</xdr:row>
      <xdr:rowOff>0</xdr:rowOff>
    </xdr:from>
    <xdr:to>
      <xdr:col>4</xdr:col>
      <xdr:colOff>904875</xdr:colOff>
      <xdr:row>18</xdr:row>
      <xdr:rowOff>76200</xdr:rowOff>
    </xdr:to>
    <xdr:sp macro="" textlink="">
      <xdr:nvSpPr>
        <xdr:cNvPr id="4" name="WordArt 1"/>
        <xdr:cNvSpPr>
          <a:spLocks noChangeArrowheads="1" noChangeShapeType="1" noTextEdit="1"/>
        </xdr:cNvSpPr>
      </xdr:nvSpPr>
      <xdr:spPr bwMode="auto">
        <a:xfrm>
          <a:off x="2362200" y="2667000"/>
          <a:ext cx="3019425" cy="400050"/>
        </a:xfrm>
        <a:prstGeom prst="rect">
          <a:avLst/>
        </a:prstGeom>
      </xdr:spPr>
      <xdr:txBody>
        <a:bodyPr wrap="none" fromWordArt="1">
          <a:prstTxWarp prst="textPlain">
            <a:avLst>
              <a:gd name="adj" fmla="val 50000"/>
            </a:avLst>
          </a:prstTxWarp>
        </a:bodyPr>
        <a:lstStyle/>
        <a:p>
          <a:pPr algn="ctr" rtl="0"/>
          <a:r>
            <a:rPr lang="es-ES" sz="1400" b="1" kern="10" spc="0">
              <a:ln w="9525">
                <a:solidFill>
                  <a:srgbClr val="000000"/>
                </a:solidFill>
                <a:round/>
                <a:headEnd/>
                <a:tailEnd/>
              </a:ln>
              <a:solidFill>
                <a:srgbClr val="FFFFFF"/>
              </a:solidFill>
              <a:effectLst/>
              <a:latin typeface="Times New Roman"/>
              <a:cs typeface="Times New Roman"/>
            </a:rPr>
            <a:t>NO APLICABLE</a:t>
          </a:r>
        </a:p>
      </xdr:txBody>
    </xdr:sp>
    <xdr:clientData/>
  </xdr:twoCellAnchor>
  <xdr:twoCellAnchor>
    <xdr:from>
      <xdr:col>2</xdr:col>
      <xdr:colOff>9525</xdr:colOff>
      <xdr:row>22</xdr:row>
      <xdr:rowOff>38100</xdr:rowOff>
    </xdr:from>
    <xdr:to>
      <xdr:col>4</xdr:col>
      <xdr:colOff>904875</xdr:colOff>
      <xdr:row>24</xdr:row>
      <xdr:rowOff>104775</xdr:rowOff>
    </xdr:to>
    <xdr:sp macro="" textlink="">
      <xdr:nvSpPr>
        <xdr:cNvPr id="5" name="WordArt 2"/>
        <xdr:cNvSpPr>
          <a:spLocks noChangeArrowheads="1" noChangeShapeType="1" noTextEdit="1"/>
        </xdr:cNvSpPr>
      </xdr:nvSpPr>
      <xdr:spPr bwMode="auto">
        <a:xfrm>
          <a:off x="2362200" y="3705225"/>
          <a:ext cx="3019425" cy="390525"/>
        </a:xfrm>
        <a:prstGeom prst="rect">
          <a:avLst/>
        </a:prstGeom>
      </xdr:spPr>
      <xdr:txBody>
        <a:bodyPr wrap="none" fromWordArt="1">
          <a:prstTxWarp prst="textPlain">
            <a:avLst>
              <a:gd name="adj" fmla="val 50000"/>
            </a:avLst>
          </a:prstTxWarp>
        </a:bodyPr>
        <a:lstStyle/>
        <a:p>
          <a:pPr algn="ctr" rtl="0"/>
          <a:r>
            <a:rPr lang="es-ES" sz="1400" b="1" kern="10" spc="0">
              <a:ln w="9525">
                <a:solidFill>
                  <a:srgbClr val="000000"/>
                </a:solidFill>
                <a:round/>
                <a:headEnd/>
                <a:tailEnd/>
              </a:ln>
              <a:solidFill>
                <a:srgbClr val="FFFFFF"/>
              </a:solidFill>
              <a:effectLst/>
              <a:latin typeface="Times New Roman"/>
              <a:cs typeface="Times New Roman"/>
            </a:rPr>
            <a:t>NO APLICABLE</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95250</xdr:colOff>
      <xdr:row>1</xdr:row>
      <xdr:rowOff>0</xdr:rowOff>
    </xdr:from>
    <xdr:ext cx="35266" cy="348596"/>
    <xdr:sp macro="" textlink="">
      <xdr:nvSpPr>
        <xdr:cNvPr id="7170" name="Rectangle 2"/>
        <xdr:cNvSpPr>
          <a:spLocks noChangeArrowheads="1"/>
        </xdr:cNvSpPr>
      </xdr:nvSpPr>
      <xdr:spPr bwMode="auto">
        <a:xfrm>
          <a:off x="2571750" y="0"/>
          <a:ext cx="35266" cy="309637"/>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1</xdr:col>
      <xdr:colOff>9525</xdr:colOff>
      <xdr:row>1</xdr:row>
      <xdr:rowOff>0</xdr:rowOff>
    </xdr:from>
    <xdr:ext cx="0" cy="181238"/>
    <xdr:sp macro="" textlink="">
      <xdr:nvSpPr>
        <xdr:cNvPr id="7175" name="Rectangle 7"/>
        <xdr:cNvSpPr>
          <a:spLocks noChangeArrowheads="1"/>
        </xdr:cNvSpPr>
      </xdr:nvSpPr>
      <xdr:spPr bwMode="auto">
        <a:xfrm>
          <a:off x="9525" y="0"/>
          <a:ext cx="105798" cy="162160"/>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oneCellAnchor>
    <xdr:from>
      <xdr:col>1</xdr:col>
      <xdr:colOff>0</xdr:colOff>
      <xdr:row>1</xdr:row>
      <xdr:rowOff>0</xdr:rowOff>
    </xdr:from>
    <xdr:ext cx="0" cy="157854"/>
    <xdr:sp macro="" textlink="">
      <xdr:nvSpPr>
        <xdr:cNvPr id="7176" name="Rectangle 8"/>
        <xdr:cNvSpPr>
          <a:spLocks noChangeArrowheads="1"/>
        </xdr:cNvSpPr>
      </xdr:nvSpPr>
      <xdr:spPr bwMode="auto">
        <a:xfrm>
          <a:off x="0" y="0"/>
          <a:ext cx="160300" cy="147476"/>
        </a:xfrm>
        <a:prstGeom prst="rect">
          <a:avLst/>
        </a:prstGeom>
        <a:noFill/>
        <a:ln w="9525">
          <a:noFill/>
          <a:miter lim="800000"/>
          <a:headEnd/>
          <a:tailEnd/>
        </a:ln>
      </xdr:spPr>
      <xdr:txBody>
        <a:bodyPr wrap="none" lIns="0" tIns="0" rIns="0" bIns="0" anchor="t" upright="1">
          <a:spAutoFit/>
        </a:bodyPr>
        <a:lstStyle/>
        <a:p>
          <a:pPr algn="l" rtl="0">
            <a:defRPr sz="1000"/>
          </a:pPr>
          <a:r>
            <a:rPr lang="es-ES" sz="1000" b="1" i="0" strike="noStrike">
              <a:solidFill>
                <a:srgbClr val="000000"/>
              </a:solidFill>
              <a:latin typeface="Times New Roman"/>
              <a:cs typeface="Times New Roman"/>
            </a:rPr>
            <a:t>     </a:t>
          </a:r>
        </a:p>
      </xdr:txBody>
    </xdr:sp>
    <xdr:clientData/>
  </xdr:oneCellAnchor>
  <xdr:twoCellAnchor editAs="oneCell">
    <xdr:from>
      <xdr:col>4</xdr:col>
      <xdr:colOff>390525</xdr:colOff>
      <xdr:row>1</xdr:row>
      <xdr:rowOff>0</xdr:rowOff>
    </xdr:from>
    <xdr:to>
      <xdr:col>4</xdr:col>
      <xdr:colOff>390525</xdr:colOff>
      <xdr:row>2</xdr:row>
      <xdr:rowOff>19050</xdr:rowOff>
    </xdr:to>
    <xdr:sp macro="" textlink="">
      <xdr:nvSpPr>
        <xdr:cNvPr id="7702" name="Rectangle 22"/>
        <xdr:cNvSpPr>
          <a:spLocks noChangeArrowheads="1"/>
        </xdr:cNvSpPr>
      </xdr:nvSpPr>
      <xdr:spPr bwMode="auto">
        <a:xfrm>
          <a:off x="2333625" y="0"/>
          <a:ext cx="0" cy="285750"/>
        </a:xfrm>
        <a:prstGeom prst="rect">
          <a:avLst/>
        </a:prstGeom>
        <a:noFill/>
        <a:ln w="9525">
          <a:noFill/>
          <a:miter lim="800000"/>
          <a:headEnd/>
          <a:tailEnd/>
        </a:ln>
      </xdr:spPr>
    </xdr:sp>
    <xdr:clientData/>
  </xdr:twoCellAnchor>
  <xdr:oneCellAnchor>
    <xdr:from>
      <xdr:col>10</xdr:col>
      <xdr:colOff>247650</xdr:colOff>
      <xdr:row>1</xdr:row>
      <xdr:rowOff>0</xdr:rowOff>
    </xdr:from>
    <xdr:ext cx="35266" cy="348596"/>
    <xdr:sp macro="" textlink="">
      <xdr:nvSpPr>
        <xdr:cNvPr id="7191" name="Rectangle 23"/>
        <xdr:cNvSpPr>
          <a:spLocks noChangeArrowheads="1"/>
        </xdr:cNvSpPr>
      </xdr:nvSpPr>
      <xdr:spPr bwMode="auto">
        <a:xfrm>
          <a:off x="6166757" y="0"/>
          <a:ext cx="35266" cy="309637"/>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2</xdr:col>
      <xdr:colOff>161925</xdr:colOff>
      <xdr:row>1</xdr:row>
      <xdr:rowOff>0</xdr:rowOff>
    </xdr:from>
    <xdr:ext cx="0" cy="181238"/>
    <xdr:sp macro="" textlink="">
      <xdr:nvSpPr>
        <xdr:cNvPr id="7196" name="Rectangle 28"/>
        <xdr:cNvSpPr>
          <a:spLocks noChangeArrowheads="1"/>
        </xdr:cNvSpPr>
      </xdr:nvSpPr>
      <xdr:spPr bwMode="auto">
        <a:xfrm>
          <a:off x="678996" y="0"/>
          <a:ext cx="141064" cy="162160"/>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oneCellAnchor>
    <xdr:from>
      <xdr:col>2</xdr:col>
      <xdr:colOff>152400</xdr:colOff>
      <xdr:row>1</xdr:row>
      <xdr:rowOff>0</xdr:rowOff>
    </xdr:from>
    <xdr:ext cx="0" cy="157854"/>
    <xdr:sp macro="" textlink="">
      <xdr:nvSpPr>
        <xdr:cNvPr id="7197" name="Rectangle 29"/>
        <xdr:cNvSpPr>
          <a:spLocks noChangeArrowheads="1"/>
        </xdr:cNvSpPr>
      </xdr:nvSpPr>
      <xdr:spPr bwMode="auto">
        <a:xfrm>
          <a:off x="669471" y="0"/>
          <a:ext cx="160300" cy="147476"/>
        </a:xfrm>
        <a:prstGeom prst="rect">
          <a:avLst/>
        </a:prstGeom>
        <a:noFill/>
        <a:ln w="9525">
          <a:noFill/>
          <a:miter lim="800000"/>
          <a:headEnd/>
          <a:tailEnd/>
        </a:ln>
      </xdr:spPr>
      <xdr:txBody>
        <a:bodyPr wrap="none" lIns="0" tIns="0" rIns="0" bIns="0" anchor="t" upright="1">
          <a:spAutoFit/>
        </a:bodyPr>
        <a:lstStyle/>
        <a:p>
          <a:pPr algn="l" rtl="0">
            <a:defRPr sz="1000"/>
          </a:pPr>
          <a:r>
            <a:rPr lang="es-ES" sz="1000" b="1" i="0" strike="noStrike">
              <a:solidFill>
                <a:srgbClr val="000000"/>
              </a:solidFill>
              <a:latin typeface="Times New Roman"/>
              <a:cs typeface="Times New Roman"/>
            </a:rPr>
            <a:t>     </a:t>
          </a:r>
        </a:p>
      </xdr:txBody>
    </xdr:sp>
    <xdr:clientData/>
  </xdr:oneCellAnchor>
  <xdr:oneCellAnchor>
    <xdr:from>
      <xdr:col>5</xdr:col>
      <xdr:colOff>95250</xdr:colOff>
      <xdr:row>1</xdr:row>
      <xdr:rowOff>0</xdr:rowOff>
    </xdr:from>
    <xdr:ext cx="35266" cy="348596"/>
    <xdr:sp macro="" textlink="">
      <xdr:nvSpPr>
        <xdr:cNvPr id="9" name="Rectangle 2"/>
        <xdr:cNvSpPr>
          <a:spLocks noChangeArrowheads="1"/>
        </xdr:cNvSpPr>
      </xdr:nvSpPr>
      <xdr:spPr bwMode="auto">
        <a:xfrm>
          <a:off x="2562225"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1</xdr:col>
      <xdr:colOff>9525</xdr:colOff>
      <xdr:row>1</xdr:row>
      <xdr:rowOff>0</xdr:rowOff>
    </xdr:from>
    <xdr:ext cx="0" cy="181238"/>
    <xdr:sp macro="" textlink="">
      <xdr:nvSpPr>
        <xdr:cNvPr id="10" name="Rectangle 7"/>
        <xdr:cNvSpPr>
          <a:spLocks noChangeArrowheads="1"/>
        </xdr:cNvSpPr>
      </xdr:nvSpPr>
      <xdr:spPr bwMode="auto">
        <a:xfrm>
          <a:off x="952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twoCellAnchor editAs="oneCell">
    <xdr:from>
      <xdr:col>4</xdr:col>
      <xdr:colOff>390525</xdr:colOff>
      <xdr:row>1</xdr:row>
      <xdr:rowOff>0</xdr:rowOff>
    </xdr:from>
    <xdr:to>
      <xdr:col>4</xdr:col>
      <xdr:colOff>390525</xdr:colOff>
      <xdr:row>2</xdr:row>
      <xdr:rowOff>19050</xdr:rowOff>
    </xdr:to>
    <xdr:sp macro="" textlink="">
      <xdr:nvSpPr>
        <xdr:cNvPr id="11" name="Rectangle 22"/>
        <xdr:cNvSpPr>
          <a:spLocks noChangeArrowheads="1"/>
        </xdr:cNvSpPr>
      </xdr:nvSpPr>
      <xdr:spPr bwMode="auto">
        <a:xfrm>
          <a:off x="2333625" y="161925"/>
          <a:ext cx="0" cy="285750"/>
        </a:xfrm>
        <a:prstGeom prst="rect">
          <a:avLst/>
        </a:prstGeom>
        <a:noFill/>
        <a:ln w="9525">
          <a:noFill/>
          <a:miter lim="800000"/>
          <a:headEnd/>
          <a:tailEnd/>
        </a:ln>
      </xdr:spPr>
    </xdr:sp>
    <xdr:clientData/>
  </xdr:twoCellAnchor>
  <xdr:oneCellAnchor>
    <xdr:from>
      <xdr:col>10</xdr:col>
      <xdr:colOff>247650</xdr:colOff>
      <xdr:row>1</xdr:row>
      <xdr:rowOff>0</xdr:rowOff>
    </xdr:from>
    <xdr:ext cx="35266" cy="348596"/>
    <xdr:sp macro="" textlink="">
      <xdr:nvSpPr>
        <xdr:cNvPr id="12" name="Rectangle 23"/>
        <xdr:cNvSpPr>
          <a:spLocks noChangeArrowheads="1"/>
        </xdr:cNvSpPr>
      </xdr:nvSpPr>
      <xdr:spPr bwMode="auto">
        <a:xfrm>
          <a:off x="6153150"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2</xdr:col>
      <xdr:colOff>161925</xdr:colOff>
      <xdr:row>1</xdr:row>
      <xdr:rowOff>0</xdr:rowOff>
    </xdr:from>
    <xdr:ext cx="0" cy="181238"/>
    <xdr:sp macro="" textlink="">
      <xdr:nvSpPr>
        <xdr:cNvPr id="13" name="Rectangle 28"/>
        <xdr:cNvSpPr>
          <a:spLocks noChangeArrowheads="1"/>
        </xdr:cNvSpPr>
      </xdr:nvSpPr>
      <xdr:spPr bwMode="auto">
        <a:xfrm>
          <a:off x="67627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oneCellAnchor>
    <xdr:from>
      <xdr:col>2</xdr:col>
      <xdr:colOff>152400</xdr:colOff>
      <xdr:row>1</xdr:row>
      <xdr:rowOff>0</xdr:rowOff>
    </xdr:from>
    <xdr:ext cx="0" cy="157854"/>
    <xdr:sp macro="" textlink="">
      <xdr:nvSpPr>
        <xdr:cNvPr id="14" name="Rectangle 29"/>
        <xdr:cNvSpPr>
          <a:spLocks noChangeArrowheads="1"/>
        </xdr:cNvSpPr>
      </xdr:nvSpPr>
      <xdr:spPr bwMode="auto">
        <a:xfrm>
          <a:off x="666750" y="161925"/>
          <a:ext cx="0" cy="157854"/>
        </a:xfrm>
        <a:prstGeom prst="rect">
          <a:avLst/>
        </a:prstGeom>
        <a:noFill/>
        <a:ln w="9525">
          <a:noFill/>
          <a:miter lim="800000"/>
          <a:headEnd/>
          <a:tailEnd/>
        </a:ln>
      </xdr:spPr>
      <xdr:txBody>
        <a:bodyPr wrap="none" lIns="0" tIns="0" rIns="0" bIns="0" anchor="t" upright="1">
          <a:spAutoFit/>
        </a:bodyPr>
        <a:lstStyle/>
        <a:p>
          <a:pPr algn="l" rtl="0">
            <a:defRPr sz="1000"/>
          </a:pPr>
          <a:r>
            <a:rPr lang="es-ES" sz="1000" b="1" i="0" strike="noStrike">
              <a:solidFill>
                <a:srgbClr val="000000"/>
              </a:solidFill>
              <a:latin typeface="Times New Roman"/>
              <a:cs typeface="Times New Roman"/>
            </a:rPr>
            <a:t>     </a:t>
          </a:r>
        </a:p>
      </xdr:txBody>
    </xdr:sp>
    <xdr:clientData/>
  </xdr:oneCellAnchor>
  <xdr:oneCellAnchor>
    <xdr:from>
      <xdr:col>5</xdr:col>
      <xdr:colOff>95250</xdr:colOff>
      <xdr:row>1</xdr:row>
      <xdr:rowOff>0</xdr:rowOff>
    </xdr:from>
    <xdr:ext cx="35266" cy="348596"/>
    <xdr:sp macro="" textlink="">
      <xdr:nvSpPr>
        <xdr:cNvPr id="15" name="Rectangle 2"/>
        <xdr:cNvSpPr>
          <a:spLocks noChangeArrowheads="1"/>
        </xdr:cNvSpPr>
      </xdr:nvSpPr>
      <xdr:spPr bwMode="auto">
        <a:xfrm>
          <a:off x="2562225"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1</xdr:col>
      <xdr:colOff>9525</xdr:colOff>
      <xdr:row>1</xdr:row>
      <xdr:rowOff>0</xdr:rowOff>
    </xdr:from>
    <xdr:ext cx="0" cy="181238"/>
    <xdr:sp macro="" textlink="">
      <xdr:nvSpPr>
        <xdr:cNvPr id="16" name="Rectangle 7"/>
        <xdr:cNvSpPr>
          <a:spLocks noChangeArrowheads="1"/>
        </xdr:cNvSpPr>
      </xdr:nvSpPr>
      <xdr:spPr bwMode="auto">
        <a:xfrm>
          <a:off x="952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twoCellAnchor editAs="oneCell">
    <xdr:from>
      <xdr:col>4</xdr:col>
      <xdr:colOff>390525</xdr:colOff>
      <xdr:row>1</xdr:row>
      <xdr:rowOff>0</xdr:rowOff>
    </xdr:from>
    <xdr:to>
      <xdr:col>4</xdr:col>
      <xdr:colOff>390525</xdr:colOff>
      <xdr:row>2</xdr:row>
      <xdr:rowOff>19050</xdr:rowOff>
    </xdr:to>
    <xdr:sp macro="" textlink="">
      <xdr:nvSpPr>
        <xdr:cNvPr id="17" name="Rectangle 22"/>
        <xdr:cNvSpPr>
          <a:spLocks noChangeArrowheads="1"/>
        </xdr:cNvSpPr>
      </xdr:nvSpPr>
      <xdr:spPr bwMode="auto">
        <a:xfrm>
          <a:off x="2333625" y="161925"/>
          <a:ext cx="0" cy="285750"/>
        </a:xfrm>
        <a:prstGeom prst="rect">
          <a:avLst/>
        </a:prstGeom>
        <a:noFill/>
        <a:ln w="9525">
          <a:noFill/>
          <a:miter lim="800000"/>
          <a:headEnd/>
          <a:tailEnd/>
        </a:ln>
      </xdr:spPr>
    </xdr:sp>
    <xdr:clientData/>
  </xdr:twoCellAnchor>
  <xdr:oneCellAnchor>
    <xdr:from>
      <xdr:col>10</xdr:col>
      <xdr:colOff>247650</xdr:colOff>
      <xdr:row>1</xdr:row>
      <xdr:rowOff>0</xdr:rowOff>
    </xdr:from>
    <xdr:ext cx="35266" cy="348596"/>
    <xdr:sp macro="" textlink="">
      <xdr:nvSpPr>
        <xdr:cNvPr id="18" name="Rectangle 23"/>
        <xdr:cNvSpPr>
          <a:spLocks noChangeArrowheads="1"/>
        </xdr:cNvSpPr>
      </xdr:nvSpPr>
      <xdr:spPr bwMode="auto">
        <a:xfrm>
          <a:off x="6153150"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2</xdr:col>
      <xdr:colOff>161925</xdr:colOff>
      <xdr:row>1</xdr:row>
      <xdr:rowOff>0</xdr:rowOff>
    </xdr:from>
    <xdr:ext cx="0" cy="181238"/>
    <xdr:sp macro="" textlink="">
      <xdr:nvSpPr>
        <xdr:cNvPr id="19" name="Rectangle 28"/>
        <xdr:cNvSpPr>
          <a:spLocks noChangeArrowheads="1"/>
        </xdr:cNvSpPr>
      </xdr:nvSpPr>
      <xdr:spPr bwMode="auto">
        <a:xfrm>
          <a:off x="67627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oneCellAnchor>
    <xdr:from>
      <xdr:col>2</xdr:col>
      <xdr:colOff>152400</xdr:colOff>
      <xdr:row>1</xdr:row>
      <xdr:rowOff>0</xdr:rowOff>
    </xdr:from>
    <xdr:ext cx="0" cy="157854"/>
    <xdr:sp macro="" textlink="">
      <xdr:nvSpPr>
        <xdr:cNvPr id="20" name="Rectangle 29"/>
        <xdr:cNvSpPr>
          <a:spLocks noChangeArrowheads="1"/>
        </xdr:cNvSpPr>
      </xdr:nvSpPr>
      <xdr:spPr bwMode="auto">
        <a:xfrm>
          <a:off x="666750" y="161925"/>
          <a:ext cx="0" cy="157854"/>
        </a:xfrm>
        <a:prstGeom prst="rect">
          <a:avLst/>
        </a:prstGeom>
        <a:noFill/>
        <a:ln w="9525">
          <a:noFill/>
          <a:miter lim="800000"/>
          <a:headEnd/>
          <a:tailEnd/>
        </a:ln>
      </xdr:spPr>
      <xdr:txBody>
        <a:bodyPr wrap="none" lIns="0" tIns="0" rIns="0" bIns="0" anchor="t" upright="1">
          <a:spAutoFit/>
        </a:bodyPr>
        <a:lstStyle/>
        <a:p>
          <a:pPr algn="l" rtl="0">
            <a:defRPr sz="1000"/>
          </a:pPr>
          <a:r>
            <a:rPr lang="es-ES" sz="1000" b="1" i="0" strike="noStrike">
              <a:solidFill>
                <a:srgbClr val="000000"/>
              </a:solidFill>
              <a:latin typeface="Times New Roman"/>
              <a:cs typeface="Times New Roman"/>
            </a:rPr>
            <a:t>     </a:t>
          </a:r>
        </a:p>
      </xdr:txBody>
    </xdr:sp>
    <xdr:clientData/>
  </xdr:oneCellAnchor>
  <xdr:oneCellAnchor>
    <xdr:from>
      <xdr:col>5</xdr:col>
      <xdr:colOff>95250</xdr:colOff>
      <xdr:row>1</xdr:row>
      <xdr:rowOff>0</xdr:rowOff>
    </xdr:from>
    <xdr:ext cx="35266" cy="348596"/>
    <xdr:sp macro="" textlink="">
      <xdr:nvSpPr>
        <xdr:cNvPr id="21" name="Rectangle 2"/>
        <xdr:cNvSpPr>
          <a:spLocks noChangeArrowheads="1"/>
        </xdr:cNvSpPr>
      </xdr:nvSpPr>
      <xdr:spPr bwMode="auto">
        <a:xfrm>
          <a:off x="2562225"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1</xdr:col>
      <xdr:colOff>9525</xdr:colOff>
      <xdr:row>1</xdr:row>
      <xdr:rowOff>0</xdr:rowOff>
    </xdr:from>
    <xdr:ext cx="0" cy="181238"/>
    <xdr:sp macro="" textlink="">
      <xdr:nvSpPr>
        <xdr:cNvPr id="22" name="Rectangle 7"/>
        <xdr:cNvSpPr>
          <a:spLocks noChangeArrowheads="1"/>
        </xdr:cNvSpPr>
      </xdr:nvSpPr>
      <xdr:spPr bwMode="auto">
        <a:xfrm>
          <a:off x="952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twoCellAnchor editAs="oneCell">
    <xdr:from>
      <xdr:col>4</xdr:col>
      <xdr:colOff>390525</xdr:colOff>
      <xdr:row>1</xdr:row>
      <xdr:rowOff>0</xdr:rowOff>
    </xdr:from>
    <xdr:to>
      <xdr:col>4</xdr:col>
      <xdr:colOff>390525</xdr:colOff>
      <xdr:row>2</xdr:row>
      <xdr:rowOff>19050</xdr:rowOff>
    </xdr:to>
    <xdr:sp macro="" textlink="">
      <xdr:nvSpPr>
        <xdr:cNvPr id="23" name="Rectangle 22"/>
        <xdr:cNvSpPr>
          <a:spLocks noChangeArrowheads="1"/>
        </xdr:cNvSpPr>
      </xdr:nvSpPr>
      <xdr:spPr bwMode="auto">
        <a:xfrm>
          <a:off x="2333625" y="161925"/>
          <a:ext cx="0" cy="285750"/>
        </a:xfrm>
        <a:prstGeom prst="rect">
          <a:avLst/>
        </a:prstGeom>
        <a:noFill/>
        <a:ln w="9525">
          <a:noFill/>
          <a:miter lim="800000"/>
          <a:headEnd/>
          <a:tailEnd/>
        </a:ln>
      </xdr:spPr>
    </xdr:sp>
    <xdr:clientData/>
  </xdr:twoCellAnchor>
  <xdr:oneCellAnchor>
    <xdr:from>
      <xdr:col>10</xdr:col>
      <xdr:colOff>247650</xdr:colOff>
      <xdr:row>1</xdr:row>
      <xdr:rowOff>0</xdr:rowOff>
    </xdr:from>
    <xdr:ext cx="35266" cy="348596"/>
    <xdr:sp macro="" textlink="">
      <xdr:nvSpPr>
        <xdr:cNvPr id="24" name="Rectangle 23"/>
        <xdr:cNvSpPr>
          <a:spLocks noChangeArrowheads="1"/>
        </xdr:cNvSpPr>
      </xdr:nvSpPr>
      <xdr:spPr bwMode="auto">
        <a:xfrm>
          <a:off x="6153150" y="161925"/>
          <a:ext cx="35266" cy="348596"/>
        </a:xfrm>
        <a:prstGeom prst="rect">
          <a:avLst/>
        </a:prstGeom>
        <a:noFill/>
        <a:ln w="9525">
          <a:noFill/>
          <a:miter lim="800000"/>
          <a:headEnd/>
          <a:tailEnd/>
        </a:ln>
      </xdr:spPr>
      <xdr:txBody>
        <a:bodyPr wrap="none" lIns="0" tIns="0" rIns="0" bIns="0" anchor="t" upright="1">
          <a:spAutoFit/>
        </a:bodyPr>
        <a:lstStyle/>
        <a:p>
          <a:pPr algn="l" rtl="0">
            <a:defRPr sz="1000"/>
          </a:pPr>
          <a:r>
            <a:rPr lang="es-ES" sz="1100" b="0" i="0" strike="noStrike">
              <a:solidFill>
                <a:srgbClr val="FF0000"/>
              </a:solidFill>
              <a:latin typeface="Times New Roman"/>
              <a:cs typeface="Times New Roman"/>
            </a:rPr>
            <a:t> </a:t>
          </a:r>
          <a:endParaRPr lang="es-ES" sz="1000" b="0" i="0" strike="noStrike">
            <a:solidFill>
              <a:srgbClr val="000000"/>
            </a:solidFill>
            <a:latin typeface="Times New Roman"/>
            <a:cs typeface="Times New Roman"/>
          </a:endParaRPr>
        </a:p>
        <a:p>
          <a:pPr algn="l" rtl="0">
            <a:defRPr sz="1000"/>
          </a:pPr>
          <a:r>
            <a:rPr lang="es-ES" sz="1000" b="0" i="0" strike="noStrike">
              <a:solidFill>
                <a:srgbClr val="000000"/>
              </a:solidFill>
              <a:latin typeface="Times New Roman"/>
              <a:cs typeface="Times New Roman"/>
            </a:rPr>
            <a:t> </a:t>
          </a:r>
        </a:p>
      </xdr:txBody>
    </xdr:sp>
    <xdr:clientData/>
  </xdr:oneCellAnchor>
  <xdr:oneCellAnchor>
    <xdr:from>
      <xdr:col>2</xdr:col>
      <xdr:colOff>161925</xdr:colOff>
      <xdr:row>1</xdr:row>
      <xdr:rowOff>0</xdr:rowOff>
    </xdr:from>
    <xdr:ext cx="0" cy="181238"/>
    <xdr:sp macro="" textlink="">
      <xdr:nvSpPr>
        <xdr:cNvPr id="25" name="Rectangle 28"/>
        <xdr:cNvSpPr>
          <a:spLocks noChangeArrowheads="1"/>
        </xdr:cNvSpPr>
      </xdr:nvSpPr>
      <xdr:spPr bwMode="auto">
        <a:xfrm>
          <a:off x="676275" y="161925"/>
          <a:ext cx="0" cy="181238"/>
        </a:xfrm>
        <a:prstGeom prst="rect">
          <a:avLst/>
        </a:prstGeom>
        <a:noFill/>
        <a:ln w="9525">
          <a:noFill/>
          <a:miter lim="800000"/>
          <a:headEnd/>
          <a:tailEnd/>
        </a:ln>
      </xdr:spPr>
      <xdr:txBody>
        <a:bodyPr wrap="none" lIns="0" tIns="0" rIns="0" bIns="0" anchor="t" upright="1">
          <a:spAutoFit/>
        </a:bodyPr>
        <a:lstStyle/>
        <a:p>
          <a:pPr algn="l" rtl="0">
            <a:defRPr sz="1000"/>
          </a:pPr>
          <a:r>
            <a:rPr lang="es-ES" sz="1100" b="1" i="0" strike="noStrike">
              <a:solidFill>
                <a:srgbClr val="000000"/>
              </a:solidFill>
              <a:latin typeface="Times New Roman"/>
              <a:cs typeface="Times New Roman"/>
            </a:rPr>
            <a:t>    </a:t>
          </a:r>
        </a:p>
      </xdr:txBody>
    </xdr:sp>
    <xdr:clientData/>
  </xdr:oneCellAnchor>
  <xdr:oneCellAnchor>
    <xdr:from>
      <xdr:col>2</xdr:col>
      <xdr:colOff>152400</xdr:colOff>
      <xdr:row>1</xdr:row>
      <xdr:rowOff>0</xdr:rowOff>
    </xdr:from>
    <xdr:ext cx="0" cy="157854"/>
    <xdr:sp macro="" textlink="">
      <xdr:nvSpPr>
        <xdr:cNvPr id="26" name="Rectangle 29"/>
        <xdr:cNvSpPr>
          <a:spLocks noChangeArrowheads="1"/>
        </xdr:cNvSpPr>
      </xdr:nvSpPr>
      <xdr:spPr bwMode="auto">
        <a:xfrm>
          <a:off x="666750" y="161925"/>
          <a:ext cx="0" cy="157854"/>
        </a:xfrm>
        <a:prstGeom prst="rect">
          <a:avLst/>
        </a:prstGeom>
        <a:noFill/>
        <a:ln w="9525">
          <a:noFill/>
          <a:miter lim="800000"/>
          <a:headEnd/>
          <a:tailEnd/>
        </a:ln>
      </xdr:spPr>
      <xdr:txBody>
        <a:bodyPr wrap="none" lIns="0" tIns="0" rIns="0" bIns="0" anchor="t" upright="1">
          <a:spAutoFit/>
        </a:bodyPr>
        <a:lstStyle/>
        <a:p>
          <a:pPr algn="l" rtl="0">
            <a:defRPr sz="1000"/>
          </a:pPr>
          <a:r>
            <a:rPr lang="es-ES" sz="1000" b="1" i="0" strike="noStrike">
              <a:solidFill>
                <a:srgbClr val="000000"/>
              </a:solidFill>
              <a:latin typeface="Times New Roman"/>
              <a:cs typeface="Times New Roman"/>
            </a:rPr>
            <a:t>     </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IMAG%20S.R.L\BG%20y%20Anexos%2030.06.2012%20Ima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SUS/AppData/Local/Microsoft/Windows/INetCache/Content.Outlook/CVQX39IH/BG%20y%20Anexos%20Imag%20%20al%2031-03-19_l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user/Desktop/C&#233;s@r%20Compaq/CsystemAs/Laboral/ALPA%20cas/SAECA/IMAG%20SRL/2012/BG%20y%20Anexos%20Imag%20%20Mar-2012%20CESA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uditores/AppData/Local/Temp/Temp2_enviandoporcorreoelectrnicoaaabacadaea.zip/BG%20y%20Anexos%20Imag%20%20Mar-2012%20Definitivo%20impres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JEQU6IWN/AUDITORIA/CLIENTES/SOCIEDADES/2012/IMAG%20S.R.L/31-12-12/31-12-12/BG%20y%20Anexos%20Imag%20%20Setiembre%20-20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Users\Auditores\Downloads\BG%20y%20Anexos%20Imag%20%20Mar-2012%20Final%20(3)%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UDITORIA%20LUZ/2019/IMAG/INFORME%20BOLSA/BG%20y%20Anexos%20Imag%20%20al%2031-12-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JEQU6IWN/IMAG/BG%20y%20Anexos%20Imag%20%20Mar-2012%20Final%2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user/AppData/Local/Microsoft/Windows/Temporary%20Internet%20Files/Content.Outlook/JEQU6IWN/BG%20y%20Anexos%20Imag%20%20AL%2030-06-12%20P3d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B.p Fluj."/>
    </sheetNames>
    <sheetDataSet>
      <sheetData sheetId="0" refreshError="1">
        <row r="2">
          <cell r="A2" t="str">
            <v xml:space="preserve">BALANCE GENERAL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CAFE"/>
      <sheetName val="A"/>
      <sheetName val="B"/>
      <sheetName val="C"/>
      <sheetName val="D"/>
      <sheetName val="E"/>
      <sheetName val="F"/>
      <sheetName val="G"/>
      <sheetName val="H"/>
      <sheetName val="H2"/>
      <sheetName val="H3"/>
      <sheetName val="I"/>
      <sheetName val="J"/>
      <sheetName val="ACTIVO (2)"/>
      <sheetName val="Hoja1"/>
      <sheetName val="Hoja2"/>
      <sheetName val="Hoja3"/>
      <sheetName val="Hoja4"/>
      <sheetName val="Hoja5"/>
      <sheetName val="Hoja6"/>
      <sheetName val="Hoja7"/>
      <sheetName val="Hoja8"/>
      <sheetName val="COMPOSICIÓN"/>
      <sheetName val="GASTOS NO INCLUIDOS "/>
    </sheetNames>
    <sheetDataSet>
      <sheetData sheetId="0" refreshError="1"/>
      <sheetData sheetId="1">
        <row r="35">
          <cell r="E35">
            <v>19000000</v>
          </cell>
        </row>
      </sheetData>
      <sheetData sheetId="2" refreshError="1"/>
      <sheetData sheetId="3"/>
      <sheetData sheetId="4">
        <row r="9">
          <cell r="D9">
            <v>1157781349</v>
          </cell>
        </row>
        <row r="12">
          <cell r="D12">
            <v>106195494</v>
          </cell>
        </row>
        <row r="13">
          <cell r="D13">
            <v>57691626</v>
          </cell>
        </row>
        <row r="14">
          <cell r="D14">
            <v>-2665724</v>
          </cell>
        </row>
        <row r="15">
          <cell r="D15">
            <v>8596992</v>
          </cell>
        </row>
        <row r="16">
          <cell r="D16">
            <v>17128735</v>
          </cell>
        </row>
        <row r="17">
          <cell r="D17">
            <v>9370810</v>
          </cell>
        </row>
        <row r="18">
          <cell r="D18">
            <v>10040365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Dats Flujo"/>
      <sheetName val="ACTIVO (2)"/>
      <sheetName val="CON NOTAS"/>
      <sheetName val="Hoja2"/>
      <sheetName val="A_SIERR"/>
      <sheetName val="Hoja3"/>
    </sheetNames>
    <sheetDataSet>
      <sheetData sheetId="0" refreshError="1"/>
      <sheetData sheetId="1" refreshError="1"/>
      <sheetData sheetId="2" refreshError="1">
        <row r="3">
          <cell r="A3" t="str">
            <v xml:space="preserve">POR EL PERIODO COMPRENDIDO ENTRE EL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Dats Flujo"/>
      <sheetName val="ACTIVO (2)"/>
      <sheetName val="CON NOTAS"/>
      <sheetName val="Hoja2"/>
      <sheetName val="Hoja1"/>
      <sheetName val="Hoja3"/>
    </sheetNames>
    <sheetDataSet>
      <sheetData sheetId="0">
        <row r="2">
          <cell r="A2" t="str">
            <v xml:space="preserve">BALANCE GENERAL </v>
          </cell>
        </row>
      </sheetData>
      <sheetData sheetId="1">
        <row r="56">
          <cell r="G56">
            <v>295698994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CAFE"/>
      <sheetName val="A"/>
      <sheetName val="B"/>
      <sheetName val="C"/>
      <sheetName val="D"/>
      <sheetName val="E"/>
      <sheetName val="F"/>
      <sheetName val="G"/>
      <sheetName val="H"/>
      <sheetName val="H2"/>
      <sheetName val="H3"/>
      <sheetName val="I"/>
      <sheetName val="J"/>
      <sheetName val="ACTIVO (2)"/>
    </sheetNames>
    <sheetDataSet>
      <sheetData sheetId="0" refreshError="1">
        <row r="2">
          <cell r="A2" t="str">
            <v xml:space="preserve">BALANCE GENERAL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B4" t="str">
            <v>BALANCE GENERAL</v>
          </cell>
        </row>
      </sheetData>
      <sheetData sheetId="11" refreshError="1"/>
      <sheetData sheetId="12" refreshError="1"/>
      <sheetData sheetId="13" refreshError="1"/>
      <sheetData sheetId="14" refreshError="1">
        <row r="1">
          <cell r="B1" t="str">
            <v>IMAG S.R.L.</v>
          </cell>
        </row>
      </sheetData>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Dats Flujo"/>
      <sheetName val="ACTIVO (2)"/>
      <sheetName val="CON NOTAS"/>
      <sheetName val="Hoja2"/>
      <sheetName val="Hoja1"/>
      <sheetName val="Hoja3"/>
    </sheetNames>
    <sheetDataSet>
      <sheetData sheetId="0" refreshError="1">
        <row r="2">
          <cell r="A2" t="str">
            <v>BALANCE GENERAL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CAFE"/>
      <sheetName val="A"/>
      <sheetName val="B"/>
      <sheetName val="C"/>
      <sheetName val="D"/>
      <sheetName val="E"/>
      <sheetName val="F"/>
      <sheetName val="G"/>
      <sheetName val="H"/>
      <sheetName val="H2"/>
      <sheetName val="H3"/>
      <sheetName val="I"/>
      <sheetName val="J"/>
      <sheetName val="ACTIVO (2)"/>
      <sheetName val="Hoja1"/>
      <sheetName val="Hoja2"/>
      <sheetName val="Hoja3"/>
      <sheetName val="Hoja4"/>
      <sheetName val="Hoja5"/>
      <sheetName val="Hoja6"/>
      <sheetName val="Hoja7"/>
      <sheetName val="Hoja8"/>
      <sheetName val="c.a previsiones act"/>
      <sheetName val="c.a prev. pasivo"/>
    </sheetNames>
    <sheetDataSet>
      <sheetData sheetId="0"/>
      <sheetData sheetId="1" refreshError="1"/>
      <sheetData sheetId="2">
        <row r="11">
          <cell r="D11">
            <v>-19369231445</v>
          </cell>
          <cell r="F11">
            <v>-17114669187</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E"/>
      <sheetName val="F"/>
      <sheetName val="G"/>
      <sheetName val="H"/>
      <sheetName val="H2"/>
      <sheetName val="H3"/>
      <sheetName val="I"/>
      <sheetName val="J"/>
      <sheetName val="Dats Flujo"/>
      <sheetName val="ACTIVO (2)"/>
      <sheetName val="CON NOTAS"/>
      <sheetName val="Hoja2"/>
      <sheetName val="Hoja1"/>
      <sheetName val="Hoja3"/>
    </sheetNames>
    <sheetDataSet>
      <sheetData sheetId="0" refreshError="1">
        <row r="2">
          <cell r="A2" t="str">
            <v>BALANCE GENERAL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ASIVO"/>
      <sheetName val="RESULTADO"/>
      <sheetName val="EPN"/>
      <sheetName val="FE"/>
      <sheetName val="A"/>
      <sheetName val="B"/>
      <sheetName val="C"/>
      <sheetName val="D"/>
      <sheetName val="F"/>
      <sheetName val="E"/>
      <sheetName val="G"/>
      <sheetName val="H"/>
      <sheetName val="H2"/>
      <sheetName val="H3"/>
      <sheetName val="I"/>
      <sheetName val="J"/>
      <sheetName val="Dats Flujo"/>
      <sheetName val="ACTIVO (2)"/>
      <sheetName val="CON NOTAS"/>
      <sheetName val="Hoja2"/>
      <sheetName val="Hoja1"/>
      <sheetName val="Hoja3"/>
    </sheetNames>
    <sheetDataSet>
      <sheetData sheetId="0" refreshError="1">
        <row r="2">
          <cell r="A2" t="str">
            <v xml:space="preserve">BALANCE GENERAL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bodyPr wrap="none" fromWordArt="1">
        <a:prstTxWarp prst="textPlain">
          <a:avLst>
            <a:gd name="adj" fmla="val 50000"/>
          </a:avLst>
        </a:prstTxWarp>
      </a:bodyPr>
      <a:lstStyle>
        <a:defPPr algn="ctr" rtl="0">
          <a:defRPr sz="1600" kern="10" spc="0">
            <a:ln w="9525">
              <a:solidFill>
                <a:srgbClr val="000000"/>
              </a:solidFill>
              <a:round/>
              <a:headEnd/>
              <a:tailEnd/>
            </a:ln>
            <a:solidFill>
              <a:srgbClr val="FFFFFF"/>
            </a:solidFill>
            <a:effectLst/>
            <a:latin typeface="Times New Roman"/>
            <a:cs typeface="Times New Roman"/>
          </a:defRPr>
        </a:defPPr>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B43:O45"/>
  <sheetViews>
    <sheetView topLeftCell="A27" workbookViewId="0">
      <selection activeCell="F38" sqref="F38"/>
    </sheetView>
  </sheetViews>
  <sheetFormatPr baseColWidth="10" defaultRowHeight="15" x14ac:dyDescent="0.2"/>
  <cols>
    <col min="1" max="10" width="11.42578125" style="272"/>
    <col min="11" max="11" width="4.85546875" style="272" customWidth="1"/>
    <col min="12" max="16384" width="11.42578125" style="272"/>
  </cols>
  <sheetData>
    <row r="43" spans="2:15" ht="19.5" x14ac:dyDescent="0.2">
      <c r="D43" s="610"/>
      <c r="K43" s="611"/>
      <c r="O43" s="611"/>
    </row>
    <row r="44" spans="2:15" s="355" customFormat="1" ht="20.25" customHeight="1" x14ac:dyDescent="0.25">
      <c r="B44" s="791"/>
      <c r="C44" s="791"/>
      <c r="D44" s="791"/>
      <c r="G44" s="791"/>
      <c r="H44" s="791"/>
      <c r="I44" s="791"/>
      <c r="J44" s="791"/>
      <c r="L44" s="791"/>
      <c r="M44" s="791"/>
      <c r="N44" s="791"/>
      <c r="O44" s="637"/>
    </row>
    <row r="45" spans="2:15" s="355" customFormat="1" ht="21" customHeight="1" x14ac:dyDescent="0.25">
      <c r="B45" s="792"/>
      <c r="C45" s="792"/>
      <c r="D45" s="792"/>
      <c r="G45" s="792"/>
      <c r="H45" s="792"/>
      <c r="I45" s="792"/>
      <c r="J45" s="792"/>
      <c r="L45" s="792"/>
      <c r="M45" s="792"/>
      <c r="N45" s="792"/>
      <c r="O45" s="638"/>
    </row>
  </sheetData>
  <mergeCells count="6">
    <mergeCell ref="B44:D44"/>
    <mergeCell ref="B45:D45"/>
    <mergeCell ref="L44:N44"/>
    <mergeCell ref="L45:N45"/>
    <mergeCell ref="G44:J44"/>
    <mergeCell ref="G45:J45"/>
  </mergeCells>
  <pageMargins left="0.7" right="0.7" top="0.75" bottom="0.75" header="0.3" footer="0.3"/>
  <drawing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47"/>
  <sheetViews>
    <sheetView showGridLines="0" topLeftCell="A31" workbookViewId="0">
      <selection activeCell="D52" sqref="D52"/>
    </sheetView>
  </sheetViews>
  <sheetFormatPr baseColWidth="10" defaultRowHeight="12.75" x14ac:dyDescent="0.2"/>
  <cols>
    <col min="1" max="1" width="38.140625" style="29" customWidth="1"/>
    <col min="2" max="2" width="9.7109375" style="29" customWidth="1"/>
    <col min="3" max="5" width="12.7109375" style="29" customWidth="1"/>
    <col min="6" max="6" width="16" style="29" customWidth="1"/>
    <col min="7" max="8" width="12.7109375" style="29" customWidth="1"/>
    <col min="9" max="10" width="16" style="29" customWidth="1"/>
    <col min="11" max="11" width="12.7109375" style="29" customWidth="1"/>
    <col min="12" max="12" width="14.85546875" style="29" customWidth="1"/>
    <col min="13" max="13" width="21.7109375" style="29" customWidth="1"/>
    <col min="14" max="16384" width="11.42578125" style="29"/>
  </cols>
  <sheetData>
    <row r="1" spans="1:14" ht="18" x14ac:dyDescent="0.25">
      <c r="A1" s="93"/>
      <c r="B1" s="93"/>
      <c r="C1" s="93"/>
      <c r="D1" s="93"/>
      <c r="E1" s="93"/>
      <c r="F1" s="93"/>
      <c r="G1" s="93"/>
      <c r="H1" s="93"/>
      <c r="I1" s="93"/>
      <c r="J1" s="93"/>
      <c r="K1" s="93"/>
      <c r="L1" s="93"/>
      <c r="M1" s="311" t="s">
        <v>51</v>
      </c>
      <c r="N1" s="93"/>
    </row>
    <row r="2" spans="1:14" ht="19.5" x14ac:dyDescent="0.25">
      <c r="A2" s="849" t="str">
        <f>+[5]ACTIVO!A2</f>
        <v xml:space="preserve">BALANCE GENERAL </v>
      </c>
      <c r="B2" s="849"/>
      <c r="C2" s="849"/>
      <c r="D2" s="849"/>
      <c r="E2" s="849"/>
      <c r="F2" s="849"/>
      <c r="G2" s="849"/>
      <c r="H2" s="849"/>
      <c r="I2" s="849"/>
      <c r="J2" s="849"/>
      <c r="K2" s="849"/>
      <c r="L2" s="849"/>
      <c r="M2" s="849"/>
      <c r="N2" s="93"/>
    </row>
    <row r="3" spans="1:14" ht="19.5" x14ac:dyDescent="0.25">
      <c r="A3" s="849" t="str">
        <f>+B!B3</f>
        <v>1° DE ENERO Y EL 31 DE MARZO DE 2020 y 2019</v>
      </c>
      <c r="B3" s="849"/>
      <c r="C3" s="849"/>
      <c r="D3" s="849"/>
      <c r="E3" s="849"/>
      <c r="F3" s="849"/>
      <c r="G3" s="849"/>
      <c r="H3" s="849"/>
      <c r="I3" s="849"/>
      <c r="J3" s="849"/>
      <c r="K3" s="849"/>
      <c r="L3" s="849"/>
      <c r="M3" s="849"/>
      <c r="N3" s="93"/>
    </row>
    <row r="4" spans="1:14" ht="19.5" x14ac:dyDescent="0.25">
      <c r="A4" s="849" t="s">
        <v>37</v>
      </c>
      <c r="B4" s="849"/>
      <c r="C4" s="849"/>
      <c r="D4" s="849"/>
      <c r="E4" s="849"/>
      <c r="F4" s="849"/>
      <c r="G4" s="849"/>
      <c r="H4" s="849"/>
      <c r="I4" s="849"/>
      <c r="J4" s="849"/>
      <c r="K4" s="849"/>
      <c r="L4" s="849"/>
      <c r="M4" s="849"/>
      <c r="N4" s="93"/>
    </row>
    <row r="5" spans="1:14" ht="0.75" customHeight="1" x14ac:dyDescent="0.25">
      <c r="A5" s="725"/>
      <c r="B5" s="725"/>
      <c r="C5" s="725"/>
      <c r="D5" s="725"/>
      <c r="E5" s="725"/>
      <c r="F5" s="725"/>
      <c r="G5" s="725"/>
      <c r="H5" s="725"/>
      <c r="I5" s="725"/>
      <c r="J5" s="725"/>
      <c r="K5" s="725"/>
      <c r="L5" s="725"/>
      <c r="M5" s="725"/>
      <c r="N5" s="93"/>
    </row>
    <row r="6" spans="1:14" x14ac:dyDescent="0.2">
      <c r="A6" s="800" t="s">
        <v>812</v>
      </c>
      <c r="B6" s="800"/>
      <c r="C6" s="800"/>
      <c r="D6" s="800"/>
      <c r="E6" s="800"/>
      <c r="F6" s="800"/>
      <c r="G6" s="800"/>
      <c r="H6" s="800"/>
      <c r="I6" s="800"/>
      <c r="J6" s="800"/>
      <c r="K6" s="800"/>
      <c r="L6" s="800"/>
    </row>
    <row r="7" spans="1:14" x14ac:dyDescent="0.2">
      <c r="A7" s="728"/>
      <c r="B7" s="728"/>
      <c r="C7" s="728"/>
      <c r="D7" s="728"/>
      <c r="E7" s="728"/>
      <c r="F7" s="728"/>
      <c r="G7" s="728"/>
      <c r="H7" s="728"/>
      <c r="I7" s="728"/>
      <c r="J7" s="728"/>
      <c r="K7" s="728"/>
      <c r="L7" s="728"/>
    </row>
    <row r="8" spans="1:14" ht="19.5" x14ac:dyDescent="0.25">
      <c r="A8" s="849" t="s">
        <v>52</v>
      </c>
      <c r="B8" s="849"/>
      <c r="C8" s="849"/>
      <c r="D8" s="849"/>
      <c r="E8" s="849"/>
      <c r="F8" s="849"/>
      <c r="G8" s="849"/>
      <c r="H8" s="849"/>
      <c r="I8" s="849"/>
      <c r="J8" s="849"/>
      <c r="K8" s="849"/>
      <c r="L8" s="849"/>
      <c r="M8" s="849"/>
      <c r="N8" s="311"/>
    </row>
    <row r="9" spans="1:14" ht="19.5" x14ac:dyDescent="0.25">
      <c r="A9" s="849" t="s">
        <v>53</v>
      </c>
      <c r="B9" s="849"/>
      <c r="C9" s="849"/>
      <c r="D9" s="849"/>
      <c r="E9" s="849"/>
      <c r="F9" s="849"/>
      <c r="G9" s="849"/>
      <c r="H9" s="849"/>
      <c r="I9" s="849"/>
      <c r="J9" s="849"/>
      <c r="K9" s="849"/>
      <c r="L9" s="849"/>
      <c r="M9" s="849"/>
      <c r="N9" s="93"/>
    </row>
    <row r="12" spans="1:14" ht="15" x14ac:dyDescent="0.2">
      <c r="A12" s="39" t="s">
        <v>54</v>
      </c>
      <c r="B12" s="94"/>
      <c r="C12" s="39" t="s">
        <v>55</v>
      </c>
      <c r="D12" s="94"/>
      <c r="E12" s="39" t="s">
        <v>55</v>
      </c>
      <c r="F12" s="39" t="s">
        <v>55</v>
      </c>
      <c r="G12" s="39" t="s">
        <v>56</v>
      </c>
      <c r="H12" s="39" t="s">
        <v>56</v>
      </c>
      <c r="I12" s="850" t="s">
        <v>57</v>
      </c>
      <c r="J12" s="851"/>
      <c r="K12" s="851"/>
      <c r="L12" s="851"/>
      <c r="M12" s="852"/>
    </row>
    <row r="13" spans="1:14" ht="15" x14ac:dyDescent="0.2">
      <c r="A13" s="95" t="s">
        <v>58</v>
      </c>
      <c r="B13" s="40"/>
      <c r="C13" s="95" t="s">
        <v>59</v>
      </c>
      <c r="D13" s="40"/>
      <c r="E13" s="95" t="s">
        <v>59</v>
      </c>
      <c r="F13" s="95" t="s">
        <v>60</v>
      </c>
      <c r="G13" s="95" t="s">
        <v>61</v>
      </c>
      <c r="H13" s="95" t="s">
        <v>62</v>
      </c>
      <c r="I13" s="39" t="s">
        <v>63</v>
      </c>
      <c r="J13" s="39" t="s">
        <v>64</v>
      </c>
      <c r="K13" s="94"/>
      <c r="L13" s="850" t="s">
        <v>65</v>
      </c>
      <c r="M13" s="852"/>
    </row>
    <row r="14" spans="1:14" ht="15" x14ac:dyDescent="0.2">
      <c r="A14" s="96" t="s">
        <v>66</v>
      </c>
      <c r="B14" s="42" t="s">
        <v>67</v>
      </c>
      <c r="C14" s="96" t="s">
        <v>68</v>
      </c>
      <c r="D14" s="42" t="s">
        <v>69</v>
      </c>
      <c r="E14" s="96" t="s">
        <v>70</v>
      </c>
      <c r="F14" s="96" t="s">
        <v>71</v>
      </c>
      <c r="G14" s="96" t="s">
        <v>72</v>
      </c>
      <c r="H14" s="96" t="s">
        <v>73</v>
      </c>
      <c r="I14" s="96" t="s">
        <v>74</v>
      </c>
      <c r="J14" s="96" t="s">
        <v>75</v>
      </c>
      <c r="K14" s="42" t="s">
        <v>21</v>
      </c>
      <c r="L14" s="315" t="s">
        <v>76</v>
      </c>
      <c r="M14" s="315" t="s">
        <v>77</v>
      </c>
    </row>
    <row r="15" spans="1:14" ht="15" x14ac:dyDescent="0.2">
      <c r="A15" s="97"/>
      <c r="B15" s="97"/>
      <c r="C15" s="97"/>
      <c r="D15" s="97"/>
      <c r="E15" s="97"/>
      <c r="F15" s="97"/>
      <c r="G15" s="97"/>
      <c r="H15" s="97"/>
      <c r="I15" s="97"/>
      <c r="J15" s="97"/>
      <c r="K15" s="97"/>
      <c r="L15" s="97"/>
      <c r="M15" s="97"/>
    </row>
    <row r="16" spans="1:14" ht="15" x14ac:dyDescent="0.2">
      <c r="A16" s="44"/>
      <c r="B16" s="44"/>
      <c r="C16" s="44"/>
      <c r="D16" s="44"/>
      <c r="E16" s="44"/>
      <c r="F16" s="44"/>
      <c r="G16" s="44"/>
      <c r="H16" s="44"/>
      <c r="I16" s="44"/>
      <c r="J16" s="44"/>
      <c r="K16" s="44"/>
      <c r="L16" s="44"/>
      <c r="M16" s="44"/>
    </row>
    <row r="17" spans="1:13" ht="15" x14ac:dyDescent="0.2">
      <c r="A17" s="98" t="s">
        <v>78</v>
      </c>
      <c r="B17" s="44"/>
      <c r="C17" s="44"/>
      <c r="D17" s="44"/>
      <c r="E17" s="44"/>
      <c r="F17" s="44"/>
      <c r="G17" s="44"/>
      <c r="H17" s="44"/>
      <c r="I17" s="44"/>
      <c r="J17" s="44"/>
      <c r="K17" s="44"/>
      <c r="L17" s="44"/>
      <c r="M17" s="44"/>
    </row>
    <row r="18" spans="1:13" ht="15" x14ac:dyDescent="0.2">
      <c r="A18" s="98" t="s">
        <v>79</v>
      </c>
      <c r="B18" s="44"/>
      <c r="C18" s="47"/>
      <c r="D18" s="47"/>
      <c r="E18" s="47"/>
      <c r="F18" s="47"/>
      <c r="G18" s="47"/>
      <c r="H18" s="47"/>
      <c r="I18" s="47"/>
      <c r="J18" s="47"/>
      <c r="K18" s="47"/>
      <c r="L18" s="47"/>
      <c r="M18" s="47"/>
    </row>
    <row r="19" spans="1:13" ht="15" x14ac:dyDescent="0.2">
      <c r="A19" s="98"/>
      <c r="B19" s="44"/>
      <c r="C19" s="44"/>
      <c r="D19" s="44"/>
      <c r="E19" s="44"/>
      <c r="F19" s="44"/>
      <c r="G19" s="44"/>
      <c r="H19" s="44"/>
      <c r="I19" s="44"/>
      <c r="J19" s="44"/>
      <c r="K19" s="44"/>
      <c r="L19" s="44"/>
      <c r="M19" s="44"/>
    </row>
    <row r="20" spans="1:13" ht="15" x14ac:dyDescent="0.2">
      <c r="A20" s="98"/>
      <c r="B20" s="44"/>
      <c r="C20" s="44"/>
      <c r="D20" s="44"/>
      <c r="E20" s="44"/>
      <c r="F20" s="44"/>
      <c r="G20" s="44"/>
      <c r="H20" s="44"/>
      <c r="I20" s="44"/>
      <c r="J20" s="44"/>
      <c r="K20" s="44"/>
      <c r="L20" s="44"/>
      <c r="M20" s="44"/>
    </row>
    <row r="21" spans="1:13" ht="15" x14ac:dyDescent="0.2">
      <c r="A21" s="99"/>
      <c r="B21" s="99"/>
      <c r="C21" s="99"/>
      <c r="D21" s="99"/>
      <c r="E21" s="99"/>
      <c r="F21" s="99"/>
      <c r="G21" s="99"/>
      <c r="H21" s="99"/>
      <c r="I21" s="99"/>
      <c r="J21" s="99"/>
      <c r="K21" s="99"/>
      <c r="L21" s="99"/>
      <c r="M21" s="99"/>
    </row>
    <row r="22" spans="1:13" ht="15" x14ac:dyDescent="0.2">
      <c r="A22" s="100"/>
      <c r="B22" s="6"/>
      <c r="C22" s="6"/>
      <c r="D22" s="6"/>
      <c r="E22" s="6"/>
      <c r="F22" s="6"/>
      <c r="G22" s="100"/>
      <c r="H22" s="30"/>
      <c r="I22" s="30"/>
      <c r="J22" s="30"/>
      <c r="K22" s="30"/>
      <c r="L22" s="30"/>
      <c r="M22" s="101"/>
    </row>
    <row r="23" spans="1:13" ht="15" x14ac:dyDescent="0.2">
      <c r="A23" s="102" t="s">
        <v>790</v>
      </c>
      <c r="B23" s="248"/>
      <c r="C23" s="248"/>
      <c r="D23" s="248"/>
      <c r="E23" s="248"/>
      <c r="F23" s="248"/>
      <c r="G23" s="102"/>
      <c r="H23" s="30"/>
      <c r="I23" s="30"/>
      <c r="J23" s="30"/>
      <c r="K23" s="30"/>
      <c r="L23" s="30"/>
      <c r="M23" s="103"/>
    </row>
    <row r="24" spans="1:13" ht="15" x14ac:dyDescent="0.2">
      <c r="A24" s="104"/>
      <c r="B24" s="248"/>
      <c r="C24" s="248"/>
      <c r="D24" s="248"/>
      <c r="E24" s="248"/>
      <c r="F24" s="248"/>
      <c r="G24" s="104"/>
      <c r="H24" s="30"/>
      <c r="I24" s="30"/>
      <c r="J24" s="30"/>
      <c r="K24" s="30"/>
      <c r="L24" s="30"/>
      <c r="M24" s="103"/>
    </row>
    <row r="25" spans="1:13" ht="15" x14ac:dyDescent="0.2">
      <c r="A25" s="102" t="str">
        <f>+B!B23</f>
        <v>Totales al 31/03/2019</v>
      </c>
      <c r="B25" s="248"/>
      <c r="C25" s="248"/>
      <c r="D25" s="248"/>
      <c r="E25" s="248"/>
      <c r="F25" s="248"/>
      <c r="G25" s="105"/>
      <c r="H25" s="30"/>
      <c r="I25" s="30"/>
      <c r="J25" s="30"/>
      <c r="K25" s="30"/>
      <c r="L25" s="30"/>
      <c r="M25" s="103"/>
    </row>
    <row r="26" spans="1:13" ht="15" x14ac:dyDescent="0.2">
      <c r="A26" s="49"/>
      <c r="B26" s="30"/>
      <c r="C26" s="30"/>
      <c r="D26" s="30"/>
      <c r="E26" s="30"/>
      <c r="F26" s="30"/>
      <c r="G26" s="30"/>
      <c r="H26" s="30"/>
      <c r="I26" s="30"/>
      <c r="J26" s="30"/>
      <c r="K26" s="30"/>
      <c r="L26" s="30"/>
      <c r="M26" s="106"/>
    </row>
    <row r="27" spans="1:13" ht="15" x14ac:dyDescent="0.2">
      <c r="A27" s="97"/>
      <c r="B27" s="97"/>
      <c r="C27" s="97"/>
      <c r="D27" s="97"/>
      <c r="E27" s="97"/>
      <c r="F27" s="97"/>
      <c r="G27" s="97"/>
      <c r="H27" s="97"/>
      <c r="I27" s="97"/>
      <c r="J27" s="97"/>
      <c r="K27" s="97"/>
      <c r="L27" s="97"/>
      <c r="M27" s="97"/>
    </row>
    <row r="28" spans="1:13" ht="15" x14ac:dyDescent="0.2">
      <c r="A28" s="44"/>
      <c r="B28" s="44"/>
      <c r="C28" s="44"/>
      <c r="D28" s="44"/>
      <c r="E28" s="44"/>
      <c r="F28" s="44"/>
      <c r="G28" s="44"/>
      <c r="H28" s="44"/>
      <c r="I28" s="44"/>
      <c r="J28" s="44"/>
      <c r="K28" s="44"/>
      <c r="L28" s="44"/>
      <c r="M28" s="44"/>
    </row>
    <row r="29" spans="1:13" ht="15" x14ac:dyDescent="0.2">
      <c r="A29" s="98" t="s">
        <v>78</v>
      </c>
      <c r="B29" s="44"/>
      <c r="C29" s="44"/>
      <c r="D29" s="44"/>
      <c r="E29" s="44"/>
      <c r="F29" s="44"/>
      <c r="G29" s="44"/>
      <c r="H29" s="44"/>
      <c r="I29" s="44"/>
      <c r="J29" s="44"/>
      <c r="K29" s="44"/>
      <c r="L29" s="44"/>
      <c r="M29" s="44"/>
    </row>
    <row r="30" spans="1:13" ht="15" x14ac:dyDescent="0.2">
      <c r="A30" s="98" t="s">
        <v>80</v>
      </c>
      <c r="B30" s="44"/>
      <c r="C30" s="44"/>
      <c r="D30" s="44"/>
      <c r="E30" s="44"/>
      <c r="F30" s="44"/>
      <c r="G30" s="44"/>
      <c r="H30" s="44"/>
      <c r="I30" s="44"/>
      <c r="J30" s="44"/>
      <c r="K30" s="44"/>
      <c r="L30" s="44"/>
      <c r="M30" s="44"/>
    </row>
    <row r="31" spans="1:13" ht="15" x14ac:dyDescent="0.2">
      <c r="A31" s="98"/>
      <c r="B31" s="44"/>
      <c r="C31" s="44"/>
      <c r="D31" s="44"/>
      <c r="E31" s="44"/>
      <c r="F31" s="44"/>
      <c r="G31" s="44"/>
      <c r="H31" s="44"/>
      <c r="I31" s="44"/>
      <c r="J31" s="44"/>
      <c r="K31" s="44"/>
      <c r="L31" s="44"/>
      <c r="M31" s="44"/>
    </row>
    <row r="32" spans="1:13" ht="15" x14ac:dyDescent="0.2">
      <c r="A32" s="98"/>
      <c r="B32" s="44"/>
      <c r="C32" s="44"/>
      <c r="D32" s="44"/>
      <c r="E32" s="44"/>
      <c r="F32" s="44"/>
      <c r="G32" s="44"/>
      <c r="H32" s="44"/>
      <c r="I32" s="44"/>
      <c r="J32" s="44"/>
      <c r="K32" s="44"/>
      <c r="L32" s="44"/>
      <c r="M32" s="44"/>
    </row>
    <row r="33" spans="1:13" ht="15" x14ac:dyDescent="0.2">
      <c r="A33" s="99"/>
      <c r="B33" s="99"/>
      <c r="C33" s="99"/>
      <c r="D33" s="99"/>
      <c r="E33" s="99"/>
      <c r="F33" s="99"/>
      <c r="G33" s="99"/>
      <c r="H33" s="99"/>
      <c r="I33" s="99"/>
      <c r="J33" s="99"/>
      <c r="K33" s="99"/>
      <c r="L33" s="99"/>
      <c r="M33" s="99"/>
    </row>
    <row r="34" spans="1:13" ht="15" x14ac:dyDescent="0.2">
      <c r="A34" s="100"/>
      <c r="B34" s="6"/>
      <c r="C34" s="6"/>
      <c r="D34" s="6"/>
      <c r="E34" s="6"/>
      <c r="F34" s="6"/>
      <c r="G34" s="100"/>
      <c r="H34" s="6"/>
      <c r="I34" s="6"/>
      <c r="J34" s="6"/>
      <c r="K34" s="30"/>
      <c r="L34" s="30"/>
      <c r="M34" s="30"/>
    </row>
    <row r="35" spans="1:13" ht="15" x14ac:dyDescent="0.2">
      <c r="A35" s="102" t="s">
        <v>790</v>
      </c>
      <c r="B35" s="248"/>
      <c r="C35" s="248"/>
      <c r="D35" s="248"/>
      <c r="E35" s="248"/>
      <c r="F35" s="248"/>
      <c r="G35" s="102"/>
      <c r="H35" s="6"/>
      <c r="I35" s="6"/>
      <c r="J35" s="6"/>
      <c r="K35" s="30"/>
      <c r="L35" s="30"/>
      <c r="M35" s="30"/>
    </row>
    <row r="36" spans="1:13" ht="15" x14ac:dyDescent="0.2">
      <c r="A36" s="104"/>
      <c r="B36" s="248"/>
      <c r="C36" s="248"/>
      <c r="D36" s="248"/>
      <c r="E36" s="248"/>
      <c r="F36" s="248"/>
      <c r="G36" s="104"/>
      <c r="H36" s="6"/>
      <c r="I36" s="6"/>
      <c r="J36" s="6"/>
      <c r="K36" s="30"/>
      <c r="L36" s="30"/>
      <c r="M36" s="30"/>
    </row>
    <row r="37" spans="1:13" ht="15" x14ac:dyDescent="0.2">
      <c r="A37" s="102" t="str">
        <f>+B!B23</f>
        <v>Totales al 31/03/2019</v>
      </c>
      <c r="B37" s="248"/>
      <c r="C37" s="248"/>
      <c r="D37" s="248"/>
      <c r="E37" s="248"/>
      <c r="F37" s="248"/>
      <c r="G37" s="102"/>
      <c r="H37" s="6"/>
      <c r="I37" s="6"/>
      <c r="J37" s="6"/>
      <c r="K37" s="30"/>
      <c r="L37" s="30"/>
      <c r="M37" s="30"/>
    </row>
    <row r="38" spans="1:13" ht="15" x14ac:dyDescent="0.2">
      <c r="A38" s="122"/>
      <c r="B38" s="349"/>
      <c r="C38" s="349"/>
      <c r="D38" s="349"/>
      <c r="E38" s="349"/>
      <c r="F38" s="349"/>
      <c r="G38" s="122"/>
      <c r="H38" s="6"/>
      <c r="I38" s="6"/>
      <c r="J38" s="6"/>
      <c r="K38" s="30"/>
      <c r="L38" s="30"/>
      <c r="M38" s="30"/>
    </row>
    <row r="39" spans="1:13" ht="15" customHeight="1" x14ac:dyDescent="0.2">
      <c r="A39" s="793" t="s">
        <v>508</v>
      </c>
      <c r="B39" s="793"/>
      <c r="C39" s="793"/>
      <c r="D39" s="793"/>
      <c r="E39" s="793"/>
      <c r="F39" s="793"/>
      <c r="G39" s="793"/>
      <c r="H39" s="793"/>
      <c r="I39" s="793"/>
      <c r="J39" s="793"/>
      <c r="K39" s="793"/>
      <c r="L39" s="793"/>
      <c r="M39" s="793"/>
    </row>
    <row r="40" spans="1:13" ht="15" customHeight="1" x14ac:dyDescent="0.2">
      <c r="A40" s="356"/>
      <c r="B40" s="356"/>
      <c r="C40" s="356"/>
      <c r="D40" s="356"/>
      <c r="E40" s="356"/>
      <c r="F40" s="356"/>
      <c r="G40" s="356"/>
      <c r="H40" s="356"/>
      <c r="I40" s="356"/>
      <c r="J40" s="356"/>
      <c r="K40" s="356"/>
      <c r="L40" s="356"/>
      <c r="M40" s="356"/>
    </row>
    <row r="41" spans="1:13" ht="15" customHeight="1" x14ac:dyDescent="0.2">
      <c r="A41" s="356"/>
      <c r="B41" s="356"/>
      <c r="C41" s="356"/>
      <c r="D41" s="356"/>
      <c r="E41" s="356"/>
      <c r="F41" s="356"/>
      <c r="G41" s="356"/>
      <c r="H41" s="356"/>
      <c r="I41" s="356"/>
      <c r="J41" s="356"/>
      <c r="K41" s="356"/>
      <c r="L41" s="356"/>
      <c r="M41" s="356"/>
    </row>
    <row r="42" spans="1:13" ht="15" customHeight="1" x14ac:dyDescent="0.2">
      <c r="A42" s="356"/>
      <c r="B42" s="356"/>
      <c r="C42" s="356"/>
      <c r="D42" s="356"/>
      <c r="E42" s="356"/>
      <c r="F42" s="356"/>
      <c r="G42" s="356"/>
      <c r="H42" s="356"/>
      <c r="I42" s="356"/>
      <c r="J42" s="356"/>
      <c r="K42" s="356"/>
      <c r="L42" s="356"/>
      <c r="M42" s="356"/>
    </row>
    <row r="43" spans="1:13" ht="15" customHeight="1" x14ac:dyDescent="0.2">
      <c r="A43" s="6"/>
      <c r="B43" s="6"/>
      <c r="C43" s="6"/>
      <c r="D43" s="6"/>
      <c r="E43" s="6"/>
      <c r="F43" s="6"/>
      <c r="G43" s="6"/>
      <c r="H43" s="6"/>
      <c r="I43" s="6"/>
      <c r="J43" s="6"/>
      <c r="K43" s="30"/>
      <c r="L43" s="30"/>
      <c r="M43" s="30"/>
    </row>
    <row r="44" spans="1:13" ht="15" x14ac:dyDescent="0.2">
      <c r="A44" s="808"/>
      <c r="B44" s="808"/>
      <c r="C44" s="808"/>
      <c r="D44" s="808"/>
      <c r="E44" s="847"/>
      <c r="F44" s="847"/>
      <c r="G44" s="847"/>
      <c r="H44" s="847"/>
      <c r="I44" s="847"/>
      <c r="J44" s="847"/>
      <c r="K44" s="847"/>
      <c r="L44" s="847"/>
      <c r="M44" s="847"/>
    </row>
    <row r="45" spans="1:13" ht="15" x14ac:dyDescent="0.2">
      <c r="A45" s="848"/>
      <c r="B45" s="848"/>
      <c r="C45" s="848"/>
      <c r="D45" s="848"/>
      <c r="E45" s="803"/>
      <c r="F45" s="803"/>
      <c r="G45" s="803"/>
      <c r="H45" s="803"/>
      <c r="I45" s="803"/>
      <c r="J45" s="803"/>
      <c r="K45" s="803"/>
      <c r="L45" s="803"/>
      <c r="M45" s="803"/>
    </row>
    <row r="46" spans="1:13" x14ac:dyDescent="0.2">
      <c r="C46" s="33"/>
      <c r="D46" s="34"/>
      <c r="E46" s="33"/>
      <c r="K46" s="33"/>
    </row>
    <row r="47" spans="1:13" x14ac:dyDescent="0.2">
      <c r="A47" s="35"/>
      <c r="B47" s="35"/>
      <c r="C47" s="38"/>
      <c r="D47" s="36"/>
      <c r="E47" s="33"/>
      <c r="F47" s="35"/>
      <c r="K47" s="33"/>
    </row>
  </sheetData>
  <mergeCells count="15">
    <mergeCell ref="K45:M45"/>
    <mergeCell ref="E44:J44"/>
    <mergeCell ref="E45:J45"/>
    <mergeCell ref="A44:D44"/>
    <mergeCell ref="A45:D45"/>
    <mergeCell ref="K44:M44"/>
    <mergeCell ref="A39:M39"/>
    <mergeCell ref="A2:M2"/>
    <mergeCell ref="I12:M12"/>
    <mergeCell ref="L13:M13"/>
    <mergeCell ref="A3:M3"/>
    <mergeCell ref="A4:M4"/>
    <mergeCell ref="A9:M9"/>
    <mergeCell ref="A8:M8"/>
    <mergeCell ref="A6:L6"/>
  </mergeCells>
  <phoneticPr fontId="21" type="noConversion"/>
  <printOptions horizontalCentered="1"/>
  <pageMargins left="2.0654330708661419" right="1.3779527559055118" top="1.5748031496062993" bottom="0.78740157480314965" header="0" footer="0"/>
  <pageSetup paperSize="9" scale="42" orientation="landscape" horizontalDpi="300" verticalDpi="300"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M40"/>
  <sheetViews>
    <sheetView showGridLines="0" topLeftCell="A22" workbookViewId="0">
      <selection activeCell="H33" sqref="H33"/>
    </sheetView>
  </sheetViews>
  <sheetFormatPr baseColWidth="10" defaultRowHeight="12.75" x14ac:dyDescent="0.2"/>
  <cols>
    <col min="1" max="1" width="21.42578125" style="29" customWidth="1"/>
    <col min="2" max="2" width="13.85546875" style="29" customWidth="1"/>
    <col min="3" max="3" width="15.28515625" style="29" customWidth="1"/>
    <col min="4" max="4" width="16.5703125" style="29" customWidth="1"/>
    <col min="5" max="5" width="15.85546875" style="29" customWidth="1"/>
    <col min="6" max="6" width="16.140625" style="29" customWidth="1"/>
    <col min="7" max="16384" width="11.42578125" style="29"/>
  </cols>
  <sheetData>
    <row r="1" spans="1:12" ht="18" x14ac:dyDescent="0.25">
      <c r="F1" s="311" t="s">
        <v>81</v>
      </c>
    </row>
    <row r="3" spans="1:12" ht="18" x14ac:dyDescent="0.25">
      <c r="F3" s="311"/>
    </row>
    <row r="4" spans="1:12" ht="18" x14ac:dyDescent="0.25">
      <c r="A4" s="840" t="str">
        <f>+[5]ACTIVO!A2</f>
        <v xml:space="preserve">BALANCE GENERAL </v>
      </c>
      <c r="B4" s="840"/>
      <c r="C4" s="840"/>
      <c r="D4" s="840"/>
      <c r="E4" s="840"/>
      <c r="F4" s="840"/>
    </row>
    <row r="5" spans="1:12" ht="18" x14ac:dyDescent="0.25">
      <c r="A5" s="840" t="str">
        <f>+'C'!A3:M3</f>
        <v>1° DE ENERO Y EL 31 DE MARZO DE 2020 y 2019</v>
      </c>
      <c r="B5" s="840"/>
      <c r="C5" s="840"/>
      <c r="D5" s="840"/>
      <c r="E5" s="840"/>
      <c r="F5" s="840"/>
    </row>
    <row r="6" spans="1:12" ht="24" customHeight="1" x14ac:dyDescent="0.25">
      <c r="A6" s="840" t="s">
        <v>37</v>
      </c>
      <c r="B6" s="840"/>
      <c r="C6" s="840"/>
      <c r="D6" s="840"/>
      <c r="E6" s="840"/>
      <c r="F6" s="840"/>
    </row>
    <row r="7" spans="1:12" ht="0.75" customHeight="1" x14ac:dyDescent="0.2"/>
    <row r="8" spans="1:12" s="729" customFormat="1" ht="15" x14ac:dyDescent="0.25">
      <c r="A8" s="800" t="s">
        <v>812</v>
      </c>
      <c r="B8" s="800"/>
      <c r="C8" s="800"/>
      <c r="D8" s="800"/>
      <c r="E8" s="800"/>
      <c r="F8" s="800"/>
      <c r="G8" s="731"/>
      <c r="H8" s="731"/>
      <c r="I8" s="731"/>
      <c r="J8" s="731"/>
      <c r="K8" s="731"/>
      <c r="L8" s="731"/>
    </row>
    <row r="9" spans="1:12" s="729" customFormat="1" ht="15" x14ac:dyDescent="0.25">
      <c r="A9" s="730"/>
      <c r="B9" s="730"/>
      <c r="C9" s="730"/>
      <c r="D9" s="730"/>
      <c r="E9" s="730"/>
      <c r="F9" s="730"/>
      <c r="G9" s="730"/>
      <c r="H9" s="730"/>
      <c r="I9" s="730"/>
      <c r="J9" s="730"/>
      <c r="K9" s="730"/>
      <c r="L9" s="730"/>
    </row>
    <row r="10" spans="1:12" ht="18" x14ac:dyDescent="0.25">
      <c r="A10" s="840" t="s">
        <v>82</v>
      </c>
      <c r="B10" s="840"/>
      <c r="C10" s="840"/>
      <c r="D10" s="840"/>
      <c r="E10" s="840"/>
      <c r="F10" s="840"/>
    </row>
    <row r="13" spans="1:12" x14ac:dyDescent="0.2">
      <c r="A13" s="107"/>
      <c r="B13" s="108" t="s">
        <v>56</v>
      </c>
      <c r="C13" s="107"/>
      <c r="D13" s="108" t="s">
        <v>56</v>
      </c>
      <c r="E13" s="108" t="s">
        <v>55</v>
      </c>
      <c r="F13" s="108" t="s">
        <v>55</v>
      </c>
    </row>
    <row r="14" spans="1:12" x14ac:dyDescent="0.2">
      <c r="A14" s="109"/>
      <c r="B14" s="110" t="s">
        <v>83</v>
      </c>
      <c r="C14" s="109"/>
      <c r="D14" s="110" t="s">
        <v>83</v>
      </c>
      <c r="E14" s="110" t="s">
        <v>84</v>
      </c>
      <c r="F14" s="110" t="s">
        <v>84</v>
      </c>
    </row>
    <row r="15" spans="1:12" x14ac:dyDescent="0.2">
      <c r="A15" s="111" t="s">
        <v>26</v>
      </c>
      <c r="B15" s="112" t="s">
        <v>85</v>
      </c>
      <c r="C15" s="111" t="s">
        <v>86</v>
      </c>
      <c r="D15" s="112" t="s">
        <v>73</v>
      </c>
      <c r="E15" s="113">
        <v>2020</v>
      </c>
      <c r="F15" s="113">
        <v>2019</v>
      </c>
    </row>
    <row r="16" spans="1:12" x14ac:dyDescent="0.2">
      <c r="A16" s="114"/>
      <c r="B16" s="114"/>
      <c r="C16" s="114"/>
      <c r="D16" s="114"/>
      <c r="E16" s="114"/>
      <c r="F16" s="114"/>
    </row>
    <row r="17" spans="1:13" x14ac:dyDescent="0.2">
      <c r="A17" s="115" t="s">
        <v>78</v>
      </c>
      <c r="B17" s="116"/>
      <c r="C17" s="116"/>
      <c r="D17" s="116"/>
      <c r="E17" s="116"/>
      <c r="F17" s="116"/>
    </row>
    <row r="18" spans="1:13" x14ac:dyDescent="0.2">
      <c r="A18" s="115" t="s">
        <v>87</v>
      </c>
      <c r="B18" s="116"/>
      <c r="C18" s="116"/>
      <c r="D18" s="116"/>
      <c r="E18" s="116"/>
      <c r="F18" s="116"/>
    </row>
    <row r="19" spans="1:13" x14ac:dyDescent="0.2">
      <c r="A19" s="115"/>
      <c r="B19" s="116"/>
      <c r="C19" s="116"/>
      <c r="D19" s="116"/>
      <c r="E19" s="116"/>
      <c r="F19" s="116"/>
    </row>
    <row r="20" spans="1:13" x14ac:dyDescent="0.2">
      <c r="A20" s="117"/>
      <c r="B20" s="117"/>
      <c r="C20" s="117"/>
      <c r="D20" s="117"/>
      <c r="E20" s="117"/>
      <c r="F20" s="117"/>
    </row>
    <row r="21" spans="1:13" ht="15" customHeight="1" x14ac:dyDescent="0.2">
      <c r="A21" s="118" t="s">
        <v>88</v>
      </c>
      <c r="B21" s="119"/>
      <c r="C21" s="119"/>
      <c r="D21" s="119"/>
      <c r="E21" s="119"/>
      <c r="F21" s="119"/>
    </row>
    <row r="22" spans="1:13" x14ac:dyDescent="0.2">
      <c r="A22" s="114"/>
      <c r="B22" s="114"/>
      <c r="C22" s="114"/>
      <c r="D22" s="114"/>
      <c r="E22" s="114"/>
      <c r="F22" s="114"/>
    </row>
    <row r="23" spans="1:13" x14ac:dyDescent="0.2">
      <c r="A23" s="115" t="s">
        <v>78</v>
      </c>
      <c r="B23" s="116"/>
      <c r="C23" s="116"/>
      <c r="D23" s="116"/>
      <c r="E23" s="116"/>
      <c r="F23" s="116"/>
    </row>
    <row r="24" spans="1:13" x14ac:dyDescent="0.2">
      <c r="A24" s="115" t="s">
        <v>89</v>
      </c>
      <c r="B24" s="116"/>
      <c r="C24" s="116"/>
      <c r="D24" s="116"/>
      <c r="E24" s="116"/>
      <c r="F24" s="116"/>
    </row>
    <row r="25" spans="1:13" x14ac:dyDescent="0.2">
      <c r="A25" s="115"/>
      <c r="B25" s="116"/>
      <c r="C25" s="116"/>
      <c r="D25" s="116"/>
      <c r="E25" s="116"/>
      <c r="F25" s="116"/>
    </row>
    <row r="26" spans="1:13" x14ac:dyDescent="0.2">
      <c r="A26" s="117"/>
      <c r="B26" s="117"/>
      <c r="C26" s="117"/>
      <c r="D26" s="117"/>
      <c r="E26" s="117"/>
      <c r="F26" s="117"/>
    </row>
    <row r="27" spans="1:13" ht="15" customHeight="1" x14ac:dyDescent="0.2">
      <c r="A27" s="118" t="s">
        <v>88</v>
      </c>
      <c r="B27" s="119"/>
      <c r="C27" s="119"/>
      <c r="D27" s="119"/>
      <c r="E27" s="119"/>
      <c r="F27" s="119"/>
    </row>
    <row r="28" spans="1:13" x14ac:dyDescent="0.2">
      <c r="A28" s="114"/>
      <c r="B28" s="114"/>
      <c r="C28" s="114"/>
      <c r="D28" s="114"/>
      <c r="E28" s="114"/>
      <c r="F28" s="114"/>
    </row>
    <row r="29" spans="1:13" ht="15" customHeight="1" x14ac:dyDescent="0.2">
      <c r="A29" s="120" t="s">
        <v>90</v>
      </c>
      <c r="B29" s="117"/>
      <c r="C29" s="117"/>
      <c r="D29" s="117"/>
      <c r="E29" s="117"/>
      <c r="F29" s="117"/>
    </row>
    <row r="30" spans="1:13" ht="15" customHeight="1" x14ac:dyDescent="0.2"/>
    <row r="31" spans="1:13" ht="15" customHeight="1" x14ac:dyDescent="0.2"/>
    <row r="32" spans="1:13" ht="15" customHeight="1" x14ac:dyDescent="0.2">
      <c r="A32" s="793" t="s">
        <v>508</v>
      </c>
      <c r="B32" s="793"/>
      <c r="C32" s="793"/>
      <c r="D32" s="793"/>
      <c r="E32" s="793"/>
      <c r="F32" s="793"/>
      <c r="G32" s="360"/>
      <c r="H32" s="360"/>
      <c r="I32" s="360"/>
      <c r="J32" s="360"/>
      <c r="K32" s="360"/>
      <c r="L32" s="360"/>
      <c r="M32" s="360"/>
    </row>
    <row r="33" spans="1:13" ht="15" customHeight="1" x14ac:dyDescent="0.2">
      <c r="A33" s="356"/>
      <c r="B33" s="356"/>
      <c r="C33" s="356"/>
      <c r="D33" s="356"/>
      <c r="E33" s="356"/>
      <c r="F33" s="356"/>
      <c r="G33" s="360"/>
      <c r="H33" s="360"/>
      <c r="I33" s="360"/>
      <c r="J33" s="360"/>
      <c r="K33" s="360"/>
      <c r="L33" s="360"/>
      <c r="M33" s="360"/>
    </row>
    <row r="34" spans="1:13" ht="15" customHeight="1" x14ac:dyDescent="0.2">
      <c r="A34" s="356"/>
      <c r="B34" s="356"/>
      <c r="C34" s="356"/>
      <c r="D34" s="356"/>
      <c r="E34" s="356"/>
      <c r="F34" s="356"/>
      <c r="G34" s="360"/>
      <c r="H34" s="360"/>
      <c r="I34" s="360"/>
      <c r="J34" s="360"/>
      <c r="K34" s="360"/>
      <c r="L34" s="360"/>
      <c r="M34" s="360"/>
    </row>
    <row r="35" spans="1:13" ht="15" customHeight="1" x14ac:dyDescent="0.2">
      <c r="A35" s="356"/>
      <c r="B35" s="356"/>
      <c r="C35" s="356"/>
      <c r="D35" s="356"/>
      <c r="E35" s="356"/>
      <c r="F35" s="356"/>
      <c r="G35" s="360"/>
      <c r="H35" s="360"/>
      <c r="I35" s="360"/>
      <c r="J35" s="360"/>
      <c r="K35" s="360"/>
      <c r="L35" s="360"/>
      <c r="M35" s="360"/>
    </row>
    <row r="36" spans="1:13" ht="15" customHeight="1" x14ac:dyDescent="0.2"/>
    <row r="37" spans="1:13" ht="15" x14ac:dyDescent="0.2">
      <c r="A37" s="808"/>
      <c r="B37" s="808"/>
      <c r="C37" s="847"/>
      <c r="D37" s="847"/>
      <c r="E37" s="847"/>
      <c r="F37" s="847"/>
      <c r="G37" s="313"/>
      <c r="H37" s="313"/>
      <c r="I37" s="313"/>
      <c r="J37" s="313"/>
      <c r="L37" s="313"/>
      <c r="M37" s="313"/>
    </row>
    <row r="38" spans="1:13" ht="15" x14ac:dyDescent="0.2">
      <c r="A38" s="848"/>
      <c r="B38" s="848"/>
      <c r="C38" s="803"/>
      <c r="D38" s="803"/>
      <c r="E38" s="803"/>
      <c r="F38" s="803"/>
      <c r="G38" s="310"/>
      <c r="H38" s="310"/>
      <c r="I38" s="310"/>
      <c r="J38" s="310"/>
      <c r="L38" s="310"/>
      <c r="M38" s="310"/>
    </row>
    <row r="39" spans="1:13" x14ac:dyDescent="0.2">
      <c r="D39" s="34"/>
      <c r="E39" s="33"/>
    </row>
    <row r="40" spans="1:13" x14ac:dyDescent="0.2">
      <c r="A40" s="35"/>
      <c r="B40" s="35"/>
      <c r="C40" s="35"/>
      <c r="D40" s="36"/>
      <c r="E40" s="33"/>
    </row>
  </sheetData>
  <mergeCells count="12">
    <mergeCell ref="A5:F5"/>
    <mergeCell ref="A6:F6"/>
    <mergeCell ref="A10:F10"/>
    <mergeCell ref="A4:F4"/>
    <mergeCell ref="E37:F37"/>
    <mergeCell ref="A32:F32"/>
    <mergeCell ref="A8:F8"/>
    <mergeCell ref="E38:F38"/>
    <mergeCell ref="A37:B37"/>
    <mergeCell ref="A38:B38"/>
    <mergeCell ref="C37:D37"/>
    <mergeCell ref="C38:D38"/>
  </mergeCells>
  <phoneticPr fontId="21" type="noConversion"/>
  <printOptions horizontalCentered="1"/>
  <pageMargins left="0.98425196850393704" right="0.78740157480314965" top="2.5766141732283465" bottom="2.3622047244094491" header="0" footer="0"/>
  <pageSetup paperSize="9" scale="66" orientation="portrait" horizontalDpi="300" verticalDpi="300"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MK71"/>
  <sheetViews>
    <sheetView showGridLines="0" topLeftCell="A20" workbookViewId="0">
      <selection activeCell="I28" sqref="I28"/>
    </sheetView>
  </sheetViews>
  <sheetFormatPr baseColWidth="10" defaultRowHeight="15" x14ac:dyDescent="0.2"/>
  <cols>
    <col min="1" max="1" width="4" style="213" customWidth="1"/>
    <col min="2" max="2" width="19.7109375" style="213" customWidth="1"/>
    <col min="3" max="3" width="19.140625" style="213" customWidth="1"/>
    <col min="4" max="4" width="20" style="302" customWidth="1"/>
    <col min="5" max="5" width="19.5703125" style="213" bestFit="1" customWidth="1"/>
    <col min="6" max="6" width="22.140625" style="213" customWidth="1"/>
    <col min="7" max="7" width="20.42578125" style="309" customWidth="1"/>
    <col min="8" max="8" width="16.42578125" style="213" hidden="1" customWidth="1"/>
    <col min="9" max="9" width="16.140625" style="213" bestFit="1" customWidth="1"/>
    <col min="10" max="10" width="14.140625" style="213" bestFit="1" customWidth="1"/>
    <col min="11" max="11" width="11.42578125" style="213"/>
    <col min="12" max="12" width="15.140625" style="213" bestFit="1" customWidth="1"/>
    <col min="13" max="1025" width="11.42578125" style="213"/>
    <col min="1026" max="16384" width="11.42578125" style="349"/>
  </cols>
  <sheetData>
    <row r="1" spans="1:1025" ht="18" x14ac:dyDescent="0.25">
      <c r="B1" s="302"/>
      <c r="C1" s="302"/>
      <c r="E1" s="302"/>
      <c r="F1" s="302"/>
      <c r="G1" s="672" t="s">
        <v>134</v>
      </c>
    </row>
    <row r="2" spans="1:1025" ht="18" customHeight="1" x14ac:dyDescent="0.25">
      <c r="B2" s="302"/>
      <c r="C2" s="302"/>
      <c r="E2" s="302"/>
      <c r="F2" s="302"/>
      <c r="G2" s="672"/>
      <c r="H2" s="231"/>
      <c r="I2" s="231"/>
    </row>
    <row r="3" spans="1:1025" ht="14.25" customHeight="1" x14ac:dyDescent="0.2">
      <c r="B3" s="302"/>
      <c r="C3" s="302"/>
      <c r="E3" s="302"/>
      <c r="F3" s="302"/>
      <c r="G3" s="673"/>
    </row>
    <row r="4" spans="1:1025" ht="24" customHeight="1" x14ac:dyDescent="0.25">
      <c r="B4" s="853" t="str">
        <f>+[6]ACTIVO!A2</f>
        <v>BALANCE GENERAL</v>
      </c>
      <c r="C4" s="853"/>
      <c r="D4" s="853"/>
      <c r="E4" s="853"/>
      <c r="F4" s="853"/>
      <c r="G4" s="853"/>
    </row>
    <row r="5" spans="1:1025" ht="17.25" customHeight="1" x14ac:dyDescent="0.25">
      <c r="B5" s="853" t="str">
        <f>+D!A5</f>
        <v>1° DE ENERO Y EL 31 DE MARZO DE 2020 y 2019</v>
      </c>
      <c r="C5" s="853"/>
      <c r="D5" s="853"/>
      <c r="E5" s="853"/>
      <c r="F5" s="853"/>
      <c r="G5" s="853"/>
    </row>
    <row r="6" spans="1:1025" ht="15.75" customHeight="1" x14ac:dyDescent="0.25">
      <c r="B6" s="853" t="s">
        <v>135</v>
      </c>
      <c r="C6" s="853"/>
      <c r="D6" s="853"/>
      <c r="E6" s="853"/>
      <c r="F6" s="853"/>
      <c r="G6" s="853"/>
    </row>
    <row r="7" spans="1:1025" ht="3" customHeight="1" x14ac:dyDescent="0.25">
      <c r="B7" s="295"/>
      <c r="C7" s="295"/>
      <c r="D7" s="295"/>
      <c r="E7" s="295"/>
      <c r="F7" s="295"/>
      <c r="G7" s="674"/>
    </row>
    <row r="8" spans="1:1025" s="726" customFormat="1" ht="15.75" customHeight="1" x14ac:dyDescent="0.2">
      <c r="A8" s="213"/>
      <c r="B8" s="800" t="s">
        <v>812</v>
      </c>
      <c r="C8" s="800"/>
      <c r="D8" s="800"/>
      <c r="E8" s="800"/>
      <c r="F8" s="800"/>
      <c r="G8" s="800"/>
      <c r="H8" s="213"/>
      <c r="I8" s="213"/>
      <c r="J8" s="213"/>
      <c r="K8" s="213"/>
      <c r="L8" s="213"/>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c r="AM8" s="213"/>
      <c r="AN8" s="213"/>
      <c r="AO8" s="213"/>
      <c r="AP8" s="213"/>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c r="BP8" s="213"/>
      <c r="BQ8" s="213"/>
      <c r="BR8" s="213"/>
      <c r="BS8" s="213"/>
      <c r="BT8" s="213"/>
      <c r="BU8" s="213"/>
      <c r="BV8" s="213"/>
      <c r="BW8" s="213"/>
      <c r="BX8" s="213"/>
      <c r="BY8" s="213"/>
      <c r="BZ8" s="213"/>
      <c r="CA8" s="213"/>
      <c r="CB8" s="213"/>
      <c r="CC8" s="213"/>
      <c r="CD8" s="213"/>
      <c r="CE8" s="213"/>
      <c r="CF8" s="213"/>
      <c r="CG8" s="213"/>
      <c r="CH8" s="213"/>
      <c r="CI8" s="213"/>
      <c r="CJ8" s="213"/>
      <c r="CK8" s="213"/>
      <c r="CL8" s="213"/>
      <c r="CM8" s="213"/>
      <c r="CN8" s="213"/>
      <c r="CO8" s="213"/>
      <c r="CP8" s="213"/>
      <c r="CQ8" s="213"/>
      <c r="CR8" s="213"/>
      <c r="CS8" s="213"/>
      <c r="CT8" s="213"/>
      <c r="CU8" s="213"/>
      <c r="CV8" s="213"/>
      <c r="CW8" s="213"/>
      <c r="CX8" s="213"/>
      <c r="CY8" s="213"/>
      <c r="CZ8" s="213"/>
      <c r="DA8" s="213"/>
      <c r="DB8" s="213"/>
      <c r="DC8" s="213"/>
      <c r="DD8" s="213"/>
      <c r="DE8" s="213"/>
      <c r="DF8" s="213"/>
      <c r="DG8" s="213"/>
      <c r="DH8" s="213"/>
      <c r="DI8" s="213"/>
      <c r="DJ8" s="213"/>
      <c r="DK8" s="213"/>
      <c r="DL8" s="213"/>
      <c r="DM8" s="213"/>
      <c r="DN8" s="213"/>
      <c r="DO8" s="213"/>
      <c r="DP8" s="213"/>
      <c r="DQ8" s="213"/>
      <c r="DR8" s="213"/>
      <c r="DS8" s="213"/>
      <c r="DT8" s="213"/>
      <c r="DU8" s="213"/>
      <c r="DV8" s="213"/>
      <c r="DW8" s="213"/>
      <c r="DX8" s="213"/>
      <c r="DY8" s="213"/>
      <c r="DZ8" s="213"/>
      <c r="EA8" s="213"/>
      <c r="EB8" s="213"/>
      <c r="EC8" s="213"/>
      <c r="ED8" s="213"/>
      <c r="EE8" s="213"/>
      <c r="EF8" s="213"/>
      <c r="EG8" s="213"/>
      <c r="EH8" s="213"/>
      <c r="EI8" s="213"/>
      <c r="EJ8" s="213"/>
      <c r="EK8" s="213"/>
      <c r="EL8" s="213"/>
      <c r="EM8" s="213"/>
      <c r="EN8" s="213"/>
      <c r="EO8" s="213"/>
      <c r="EP8" s="213"/>
      <c r="EQ8" s="213"/>
      <c r="ER8" s="213"/>
      <c r="ES8" s="213"/>
      <c r="ET8" s="213"/>
      <c r="EU8" s="213"/>
      <c r="EV8" s="213"/>
      <c r="EW8" s="213"/>
      <c r="EX8" s="213"/>
      <c r="EY8" s="213"/>
      <c r="EZ8" s="213"/>
      <c r="FA8" s="213"/>
      <c r="FB8" s="213"/>
      <c r="FC8" s="213"/>
      <c r="FD8" s="213"/>
      <c r="FE8" s="213"/>
      <c r="FF8" s="213"/>
      <c r="FG8" s="213"/>
      <c r="FH8" s="213"/>
      <c r="FI8" s="213"/>
      <c r="FJ8" s="213"/>
      <c r="FK8" s="213"/>
      <c r="FL8" s="213"/>
      <c r="FM8" s="213"/>
      <c r="FN8" s="213"/>
      <c r="FO8" s="213"/>
      <c r="FP8" s="213"/>
      <c r="FQ8" s="213"/>
      <c r="FR8" s="213"/>
      <c r="FS8" s="213"/>
      <c r="FT8" s="213"/>
      <c r="FU8" s="213"/>
      <c r="FV8" s="213"/>
      <c r="FW8" s="213"/>
      <c r="FX8" s="213"/>
      <c r="FY8" s="213"/>
      <c r="FZ8" s="213"/>
      <c r="GA8" s="213"/>
      <c r="GB8" s="213"/>
      <c r="GC8" s="213"/>
      <c r="GD8" s="213"/>
      <c r="GE8" s="213"/>
      <c r="GF8" s="213"/>
      <c r="GG8" s="213"/>
      <c r="GH8" s="213"/>
      <c r="GI8" s="213"/>
      <c r="GJ8" s="213"/>
      <c r="GK8" s="213"/>
      <c r="GL8" s="213"/>
      <c r="GM8" s="213"/>
      <c r="GN8" s="213"/>
      <c r="GO8" s="213"/>
      <c r="GP8" s="213"/>
      <c r="GQ8" s="213"/>
      <c r="GR8" s="213"/>
      <c r="GS8" s="213"/>
      <c r="GT8" s="213"/>
      <c r="GU8" s="213"/>
      <c r="GV8" s="213"/>
      <c r="GW8" s="213"/>
      <c r="GX8" s="213"/>
      <c r="GY8" s="213"/>
      <c r="GZ8" s="213"/>
      <c r="HA8" s="213"/>
      <c r="HB8" s="213"/>
      <c r="HC8" s="213"/>
      <c r="HD8" s="213"/>
      <c r="HE8" s="213"/>
      <c r="HF8" s="213"/>
      <c r="HG8" s="213"/>
      <c r="HH8" s="213"/>
      <c r="HI8" s="213"/>
      <c r="HJ8" s="213"/>
      <c r="HK8" s="213"/>
      <c r="HL8" s="213"/>
      <c r="HM8" s="213"/>
      <c r="HN8" s="213"/>
      <c r="HO8" s="213"/>
      <c r="HP8" s="213"/>
      <c r="HQ8" s="213"/>
      <c r="HR8" s="213"/>
      <c r="HS8" s="213"/>
      <c r="HT8" s="213"/>
      <c r="HU8" s="213"/>
      <c r="HV8" s="213"/>
      <c r="HW8" s="213"/>
      <c r="HX8" s="213"/>
      <c r="HY8" s="213"/>
      <c r="HZ8" s="213"/>
      <c r="IA8" s="213"/>
      <c r="IB8" s="213"/>
      <c r="IC8" s="213"/>
      <c r="ID8" s="213"/>
      <c r="IE8" s="213"/>
      <c r="IF8" s="213"/>
      <c r="IG8" s="213"/>
      <c r="IH8" s="213"/>
      <c r="II8" s="213"/>
      <c r="IJ8" s="213"/>
      <c r="IK8" s="213"/>
      <c r="IL8" s="213"/>
      <c r="IM8" s="213"/>
      <c r="IN8" s="213"/>
      <c r="IO8" s="213"/>
      <c r="IP8" s="213"/>
      <c r="IQ8" s="213"/>
      <c r="IR8" s="213"/>
      <c r="IS8" s="213"/>
      <c r="IT8" s="213"/>
      <c r="IU8" s="213"/>
      <c r="IV8" s="213"/>
      <c r="IW8" s="213"/>
      <c r="IX8" s="213"/>
      <c r="IY8" s="213"/>
      <c r="IZ8" s="213"/>
      <c r="JA8" s="213"/>
      <c r="JB8" s="213"/>
      <c r="JC8" s="213"/>
      <c r="JD8" s="213"/>
      <c r="JE8" s="213"/>
      <c r="JF8" s="213"/>
      <c r="JG8" s="213"/>
      <c r="JH8" s="213"/>
      <c r="JI8" s="213"/>
      <c r="JJ8" s="213"/>
      <c r="JK8" s="213"/>
      <c r="JL8" s="213"/>
      <c r="JM8" s="213"/>
      <c r="JN8" s="213"/>
      <c r="JO8" s="213"/>
      <c r="JP8" s="213"/>
      <c r="JQ8" s="213"/>
      <c r="JR8" s="213"/>
      <c r="JS8" s="213"/>
      <c r="JT8" s="213"/>
      <c r="JU8" s="213"/>
      <c r="JV8" s="213"/>
      <c r="JW8" s="213"/>
      <c r="JX8" s="213"/>
      <c r="JY8" s="213"/>
      <c r="JZ8" s="213"/>
      <c r="KA8" s="213"/>
      <c r="KB8" s="213"/>
      <c r="KC8" s="213"/>
      <c r="KD8" s="213"/>
      <c r="KE8" s="213"/>
      <c r="KF8" s="213"/>
      <c r="KG8" s="213"/>
      <c r="KH8" s="213"/>
      <c r="KI8" s="213"/>
      <c r="KJ8" s="213"/>
      <c r="KK8" s="213"/>
      <c r="KL8" s="213"/>
      <c r="KM8" s="213"/>
      <c r="KN8" s="213"/>
      <c r="KO8" s="213"/>
      <c r="KP8" s="213"/>
      <c r="KQ8" s="213"/>
      <c r="KR8" s="213"/>
      <c r="KS8" s="213"/>
      <c r="KT8" s="213"/>
      <c r="KU8" s="213"/>
      <c r="KV8" s="213"/>
      <c r="KW8" s="213"/>
      <c r="KX8" s="213"/>
      <c r="KY8" s="213"/>
      <c r="KZ8" s="213"/>
      <c r="LA8" s="213"/>
      <c r="LB8" s="213"/>
      <c r="LC8" s="213"/>
      <c r="LD8" s="213"/>
      <c r="LE8" s="213"/>
      <c r="LF8" s="213"/>
      <c r="LG8" s="213"/>
      <c r="LH8" s="213"/>
      <c r="LI8" s="213"/>
      <c r="LJ8" s="213"/>
      <c r="LK8" s="213"/>
      <c r="LL8" s="213"/>
      <c r="LM8" s="213"/>
      <c r="LN8" s="213"/>
      <c r="LO8" s="213"/>
      <c r="LP8" s="213"/>
      <c r="LQ8" s="213"/>
      <c r="LR8" s="213"/>
      <c r="LS8" s="213"/>
      <c r="LT8" s="213"/>
      <c r="LU8" s="213"/>
      <c r="LV8" s="213"/>
      <c r="LW8" s="213"/>
      <c r="LX8" s="213"/>
      <c r="LY8" s="213"/>
      <c r="LZ8" s="213"/>
      <c r="MA8" s="213"/>
      <c r="MB8" s="213"/>
      <c r="MC8" s="213"/>
      <c r="MD8" s="213"/>
      <c r="ME8" s="213"/>
      <c r="MF8" s="213"/>
      <c r="MG8" s="213"/>
      <c r="MH8" s="213"/>
      <c r="MI8" s="213"/>
      <c r="MJ8" s="213"/>
      <c r="MK8" s="213"/>
      <c r="ML8" s="213"/>
      <c r="MM8" s="213"/>
      <c r="MN8" s="213"/>
      <c r="MO8" s="213"/>
      <c r="MP8" s="213"/>
      <c r="MQ8" s="213"/>
      <c r="MR8" s="213"/>
      <c r="MS8" s="213"/>
      <c r="MT8" s="213"/>
      <c r="MU8" s="213"/>
      <c r="MV8" s="213"/>
      <c r="MW8" s="213"/>
      <c r="MX8" s="213"/>
      <c r="MY8" s="213"/>
      <c r="MZ8" s="213"/>
      <c r="NA8" s="213"/>
      <c r="NB8" s="213"/>
      <c r="NC8" s="213"/>
      <c r="ND8" s="213"/>
      <c r="NE8" s="213"/>
      <c r="NF8" s="213"/>
      <c r="NG8" s="213"/>
      <c r="NH8" s="213"/>
      <c r="NI8" s="213"/>
      <c r="NJ8" s="213"/>
      <c r="NK8" s="213"/>
      <c r="NL8" s="213"/>
      <c r="NM8" s="213"/>
      <c r="NN8" s="213"/>
      <c r="NO8" s="213"/>
      <c r="NP8" s="213"/>
      <c r="NQ8" s="213"/>
      <c r="NR8" s="213"/>
      <c r="NS8" s="213"/>
      <c r="NT8" s="213"/>
      <c r="NU8" s="213"/>
      <c r="NV8" s="213"/>
      <c r="NW8" s="213"/>
      <c r="NX8" s="213"/>
      <c r="NY8" s="213"/>
      <c r="NZ8" s="213"/>
      <c r="OA8" s="213"/>
      <c r="OB8" s="213"/>
      <c r="OC8" s="213"/>
      <c r="OD8" s="213"/>
      <c r="OE8" s="213"/>
      <c r="OF8" s="213"/>
      <c r="OG8" s="213"/>
      <c r="OH8" s="213"/>
      <c r="OI8" s="213"/>
      <c r="OJ8" s="213"/>
      <c r="OK8" s="213"/>
      <c r="OL8" s="213"/>
      <c r="OM8" s="213"/>
      <c r="ON8" s="213"/>
      <c r="OO8" s="213"/>
      <c r="OP8" s="213"/>
      <c r="OQ8" s="213"/>
      <c r="OR8" s="213"/>
      <c r="OS8" s="213"/>
      <c r="OT8" s="213"/>
      <c r="OU8" s="213"/>
      <c r="OV8" s="213"/>
      <c r="OW8" s="213"/>
      <c r="OX8" s="213"/>
      <c r="OY8" s="213"/>
      <c r="OZ8" s="213"/>
      <c r="PA8" s="213"/>
      <c r="PB8" s="213"/>
      <c r="PC8" s="213"/>
      <c r="PD8" s="213"/>
      <c r="PE8" s="213"/>
      <c r="PF8" s="213"/>
      <c r="PG8" s="213"/>
      <c r="PH8" s="213"/>
      <c r="PI8" s="213"/>
      <c r="PJ8" s="213"/>
      <c r="PK8" s="213"/>
      <c r="PL8" s="213"/>
      <c r="PM8" s="213"/>
      <c r="PN8" s="213"/>
      <c r="PO8" s="213"/>
      <c r="PP8" s="213"/>
      <c r="PQ8" s="213"/>
      <c r="PR8" s="213"/>
      <c r="PS8" s="213"/>
      <c r="PT8" s="213"/>
      <c r="PU8" s="213"/>
      <c r="PV8" s="213"/>
      <c r="PW8" s="213"/>
      <c r="PX8" s="213"/>
      <c r="PY8" s="213"/>
      <c r="PZ8" s="213"/>
      <c r="QA8" s="213"/>
      <c r="QB8" s="213"/>
      <c r="QC8" s="213"/>
      <c r="QD8" s="213"/>
      <c r="QE8" s="213"/>
      <c r="QF8" s="213"/>
      <c r="QG8" s="213"/>
      <c r="QH8" s="213"/>
      <c r="QI8" s="213"/>
      <c r="QJ8" s="213"/>
      <c r="QK8" s="213"/>
      <c r="QL8" s="213"/>
      <c r="QM8" s="213"/>
      <c r="QN8" s="213"/>
      <c r="QO8" s="213"/>
      <c r="QP8" s="213"/>
      <c r="QQ8" s="213"/>
      <c r="QR8" s="213"/>
      <c r="QS8" s="213"/>
      <c r="QT8" s="213"/>
      <c r="QU8" s="213"/>
      <c r="QV8" s="213"/>
      <c r="QW8" s="213"/>
      <c r="QX8" s="213"/>
      <c r="QY8" s="213"/>
      <c r="QZ8" s="213"/>
      <c r="RA8" s="213"/>
      <c r="RB8" s="213"/>
      <c r="RC8" s="213"/>
      <c r="RD8" s="213"/>
      <c r="RE8" s="213"/>
      <c r="RF8" s="213"/>
      <c r="RG8" s="213"/>
      <c r="RH8" s="213"/>
      <c r="RI8" s="213"/>
      <c r="RJ8" s="213"/>
      <c r="RK8" s="213"/>
      <c r="RL8" s="213"/>
      <c r="RM8" s="213"/>
      <c r="RN8" s="213"/>
      <c r="RO8" s="213"/>
      <c r="RP8" s="213"/>
      <c r="RQ8" s="213"/>
      <c r="RR8" s="213"/>
      <c r="RS8" s="213"/>
      <c r="RT8" s="213"/>
      <c r="RU8" s="213"/>
      <c r="RV8" s="213"/>
      <c r="RW8" s="213"/>
      <c r="RX8" s="213"/>
      <c r="RY8" s="213"/>
      <c r="RZ8" s="213"/>
      <c r="SA8" s="213"/>
      <c r="SB8" s="213"/>
      <c r="SC8" s="213"/>
      <c r="SD8" s="213"/>
      <c r="SE8" s="213"/>
      <c r="SF8" s="213"/>
      <c r="SG8" s="213"/>
      <c r="SH8" s="213"/>
      <c r="SI8" s="213"/>
      <c r="SJ8" s="213"/>
      <c r="SK8" s="213"/>
      <c r="SL8" s="213"/>
      <c r="SM8" s="213"/>
      <c r="SN8" s="213"/>
      <c r="SO8" s="213"/>
      <c r="SP8" s="213"/>
      <c r="SQ8" s="213"/>
      <c r="SR8" s="213"/>
      <c r="SS8" s="213"/>
      <c r="ST8" s="213"/>
      <c r="SU8" s="213"/>
      <c r="SV8" s="213"/>
      <c r="SW8" s="213"/>
      <c r="SX8" s="213"/>
      <c r="SY8" s="213"/>
      <c r="SZ8" s="213"/>
      <c r="TA8" s="213"/>
      <c r="TB8" s="213"/>
      <c r="TC8" s="213"/>
      <c r="TD8" s="213"/>
      <c r="TE8" s="213"/>
      <c r="TF8" s="213"/>
      <c r="TG8" s="213"/>
      <c r="TH8" s="213"/>
      <c r="TI8" s="213"/>
      <c r="TJ8" s="213"/>
      <c r="TK8" s="213"/>
      <c r="TL8" s="213"/>
      <c r="TM8" s="213"/>
      <c r="TN8" s="213"/>
      <c r="TO8" s="213"/>
      <c r="TP8" s="213"/>
      <c r="TQ8" s="213"/>
      <c r="TR8" s="213"/>
      <c r="TS8" s="213"/>
      <c r="TT8" s="213"/>
      <c r="TU8" s="213"/>
      <c r="TV8" s="213"/>
      <c r="TW8" s="213"/>
      <c r="TX8" s="213"/>
      <c r="TY8" s="213"/>
      <c r="TZ8" s="213"/>
      <c r="UA8" s="213"/>
      <c r="UB8" s="213"/>
      <c r="UC8" s="213"/>
      <c r="UD8" s="213"/>
      <c r="UE8" s="213"/>
      <c r="UF8" s="213"/>
      <c r="UG8" s="213"/>
      <c r="UH8" s="213"/>
      <c r="UI8" s="213"/>
      <c r="UJ8" s="213"/>
      <c r="UK8" s="213"/>
      <c r="UL8" s="213"/>
      <c r="UM8" s="213"/>
      <c r="UN8" s="213"/>
      <c r="UO8" s="213"/>
      <c r="UP8" s="213"/>
      <c r="UQ8" s="213"/>
      <c r="UR8" s="213"/>
      <c r="US8" s="213"/>
      <c r="UT8" s="213"/>
      <c r="UU8" s="213"/>
      <c r="UV8" s="213"/>
      <c r="UW8" s="213"/>
      <c r="UX8" s="213"/>
      <c r="UY8" s="213"/>
      <c r="UZ8" s="213"/>
      <c r="VA8" s="213"/>
      <c r="VB8" s="213"/>
      <c r="VC8" s="213"/>
      <c r="VD8" s="213"/>
      <c r="VE8" s="213"/>
      <c r="VF8" s="213"/>
      <c r="VG8" s="213"/>
      <c r="VH8" s="213"/>
      <c r="VI8" s="213"/>
      <c r="VJ8" s="213"/>
      <c r="VK8" s="213"/>
      <c r="VL8" s="213"/>
      <c r="VM8" s="213"/>
      <c r="VN8" s="213"/>
      <c r="VO8" s="213"/>
      <c r="VP8" s="213"/>
      <c r="VQ8" s="213"/>
      <c r="VR8" s="213"/>
      <c r="VS8" s="213"/>
      <c r="VT8" s="213"/>
      <c r="VU8" s="213"/>
      <c r="VV8" s="213"/>
      <c r="VW8" s="213"/>
      <c r="VX8" s="213"/>
      <c r="VY8" s="213"/>
      <c r="VZ8" s="213"/>
      <c r="WA8" s="213"/>
      <c r="WB8" s="213"/>
      <c r="WC8" s="213"/>
      <c r="WD8" s="213"/>
      <c r="WE8" s="213"/>
      <c r="WF8" s="213"/>
      <c r="WG8" s="213"/>
      <c r="WH8" s="213"/>
      <c r="WI8" s="213"/>
      <c r="WJ8" s="213"/>
      <c r="WK8" s="213"/>
      <c r="WL8" s="213"/>
      <c r="WM8" s="213"/>
      <c r="WN8" s="213"/>
      <c r="WO8" s="213"/>
      <c r="WP8" s="213"/>
      <c r="WQ8" s="213"/>
      <c r="WR8" s="213"/>
      <c r="WS8" s="213"/>
      <c r="WT8" s="213"/>
      <c r="WU8" s="213"/>
      <c r="WV8" s="213"/>
      <c r="WW8" s="213"/>
      <c r="WX8" s="213"/>
      <c r="WY8" s="213"/>
      <c r="WZ8" s="213"/>
      <c r="XA8" s="213"/>
      <c r="XB8" s="213"/>
      <c r="XC8" s="213"/>
      <c r="XD8" s="213"/>
      <c r="XE8" s="213"/>
      <c r="XF8" s="213"/>
      <c r="XG8" s="213"/>
      <c r="XH8" s="213"/>
      <c r="XI8" s="213"/>
      <c r="XJ8" s="213"/>
      <c r="XK8" s="213"/>
      <c r="XL8" s="213"/>
      <c r="XM8" s="213"/>
      <c r="XN8" s="213"/>
      <c r="XO8" s="213"/>
      <c r="XP8" s="213"/>
      <c r="XQ8" s="213"/>
      <c r="XR8" s="213"/>
      <c r="XS8" s="213"/>
      <c r="XT8" s="213"/>
      <c r="XU8" s="213"/>
      <c r="XV8" s="213"/>
      <c r="XW8" s="213"/>
      <c r="XX8" s="213"/>
      <c r="XY8" s="213"/>
      <c r="XZ8" s="213"/>
      <c r="YA8" s="213"/>
      <c r="YB8" s="213"/>
      <c r="YC8" s="213"/>
      <c r="YD8" s="213"/>
      <c r="YE8" s="213"/>
      <c r="YF8" s="213"/>
      <c r="YG8" s="213"/>
      <c r="YH8" s="213"/>
      <c r="YI8" s="213"/>
      <c r="YJ8" s="213"/>
      <c r="YK8" s="213"/>
      <c r="YL8" s="213"/>
      <c r="YM8" s="213"/>
      <c r="YN8" s="213"/>
      <c r="YO8" s="213"/>
      <c r="YP8" s="213"/>
      <c r="YQ8" s="213"/>
      <c r="YR8" s="213"/>
      <c r="YS8" s="213"/>
      <c r="YT8" s="213"/>
      <c r="YU8" s="213"/>
      <c r="YV8" s="213"/>
      <c r="YW8" s="213"/>
      <c r="YX8" s="213"/>
      <c r="YY8" s="213"/>
      <c r="YZ8" s="213"/>
      <c r="ZA8" s="213"/>
      <c r="ZB8" s="213"/>
      <c r="ZC8" s="213"/>
      <c r="ZD8" s="213"/>
      <c r="ZE8" s="213"/>
      <c r="ZF8" s="213"/>
      <c r="ZG8" s="213"/>
      <c r="ZH8" s="213"/>
      <c r="ZI8" s="213"/>
      <c r="ZJ8" s="213"/>
      <c r="ZK8" s="213"/>
      <c r="ZL8" s="213"/>
      <c r="ZM8" s="213"/>
      <c r="ZN8" s="213"/>
      <c r="ZO8" s="213"/>
      <c r="ZP8" s="213"/>
      <c r="ZQ8" s="213"/>
      <c r="ZR8" s="213"/>
      <c r="ZS8" s="213"/>
      <c r="ZT8" s="213"/>
      <c r="ZU8" s="213"/>
      <c r="ZV8" s="213"/>
      <c r="ZW8" s="213"/>
      <c r="ZX8" s="213"/>
      <c r="ZY8" s="213"/>
      <c r="ZZ8" s="213"/>
      <c r="AAA8" s="213"/>
      <c r="AAB8" s="213"/>
      <c r="AAC8" s="213"/>
      <c r="AAD8" s="213"/>
      <c r="AAE8" s="213"/>
      <c r="AAF8" s="213"/>
      <c r="AAG8" s="213"/>
      <c r="AAH8" s="213"/>
      <c r="AAI8" s="213"/>
      <c r="AAJ8" s="213"/>
      <c r="AAK8" s="213"/>
      <c r="AAL8" s="213"/>
      <c r="AAM8" s="213"/>
      <c r="AAN8" s="213"/>
      <c r="AAO8" s="213"/>
      <c r="AAP8" s="213"/>
      <c r="AAQ8" s="213"/>
      <c r="AAR8" s="213"/>
      <c r="AAS8" s="213"/>
      <c r="AAT8" s="213"/>
      <c r="AAU8" s="213"/>
      <c r="AAV8" s="213"/>
      <c r="AAW8" s="213"/>
      <c r="AAX8" s="213"/>
      <c r="AAY8" s="213"/>
      <c r="AAZ8" s="213"/>
      <c r="ABA8" s="213"/>
      <c r="ABB8" s="213"/>
      <c r="ABC8" s="213"/>
      <c r="ABD8" s="213"/>
      <c r="ABE8" s="213"/>
      <c r="ABF8" s="213"/>
      <c r="ABG8" s="213"/>
      <c r="ABH8" s="213"/>
      <c r="ABI8" s="213"/>
      <c r="ABJ8" s="213"/>
      <c r="ABK8" s="213"/>
      <c r="ABL8" s="213"/>
      <c r="ABM8" s="213"/>
      <c r="ABN8" s="213"/>
      <c r="ABO8" s="213"/>
      <c r="ABP8" s="213"/>
      <c r="ABQ8" s="213"/>
      <c r="ABR8" s="213"/>
      <c r="ABS8" s="213"/>
      <c r="ABT8" s="213"/>
      <c r="ABU8" s="213"/>
      <c r="ABV8" s="213"/>
      <c r="ABW8" s="213"/>
      <c r="ABX8" s="213"/>
      <c r="ABY8" s="213"/>
      <c r="ABZ8" s="213"/>
      <c r="ACA8" s="213"/>
      <c r="ACB8" s="213"/>
      <c r="ACC8" s="213"/>
      <c r="ACD8" s="213"/>
      <c r="ACE8" s="213"/>
      <c r="ACF8" s="213"/>
      <c r="ACG8" s="213"/>
      <c r="ACH8" s="213"/>
      <c r="ACI8" s="213"/>
      <c r="ACJ8" s="213"/>
      <c r="ACK8" s="213"/>
      <c r="ACL8" s="213"/>
      <c r="ACM8" s="213"/>
      <c r="ACN8" s="213"/>
      <c r="ACO8" s="213"/>
      <c r="ACP8" s="213"/>
      <c r="ACQ8" s="213"/>
      <c r="ACR8" s="213"/>
      <c r="ACS8" s="213"/>
      <c r="ACT8" s="213"/>
      <c r="ACU8" s="213"/>
      <c r="ACV8" s="213"/>
      <c r="ACW8" s="213"/>
      <c r="ACX8" s="213"/>
      <c r="ACY8" s="213"/>
      <c r="ACZ8" s="213"/>
      <c r="ADA8" s="213"/>
      <c r="ADB8" s="213"/>
      <c r="ADC8" s="213"/>
      <c r="ADD8" s="213"/>
      <c r="ADE8" s="213"/>
      <c r="ADF8" s="213"/>
      <c r="ADG8" s="213"/>
      <c r="ADH8" s="213"/>
      <c r="ADI8" s="213"/>
      <c r="ADJ8" s="213"/>
      <c r="ADK8" s="213"/>
      <c r="ADL8" s="213"/>
      <c r="ADM8" s="213"/>
      <c r="ADN8" s="213"/>
      <c r="ADO8" s="213"/>
      <c r="ADP8" s="213"/>
      <c r="ADQ8" s="213"/>
      <c r="ADR8" s="213"/>
      <c r="ADS8" s="213"/>
      <c r="ADT8" s="213"/>
      <c r="ADU8" s="213"/>
      <c r="ADV8" s="213"/>
      <c r="ADW8" s="213"/>
      <c r="ADX8" s="213"/>
      <c r="ADY8" s="213"/>
      <c r="ADZ8" s="213"/>
      <c r="AEA8" s="213"/>
      <c r="AEB8" s="213"/>
      <c r="AEC8" s="213"/>
      <c r="AED8" s="213"/>
      <c r="AEE8" s="213"/>
      <c r="AEF8" s="213"/>
      <c r="AEG8" s="213"/>
      <c r="AEH8" s="213"/>
      <c r="AEI8" s="213"/>
      <c r="AEJ8" s="213"/>
      <c r="AEK8" s="213"/>
      <c r="AEL8" s="213"/>
      <c r="AEM8" s="213"/>
      <c r="AEN8" s="213"/>
      <c r="AEO8" s="213"/>
      <c r="AEP8" s="213"/>
      <c r="AEQ8" s="213"/>
      <c r="AER8" s="213"/>
      <c r="AES8" s="213"/>
      <c r="AET8" s="213"/>
      <c r="AEU8" s="213"/>
      <c r="AEV8" s="213"/>
      <c r="AEW8" s="213"/>
      <c r="AEX8" s="213"/>
      <c r="AEY8" s="213"/>
      <c r="AEZ8" s="213"/>
      <c r="AFA8" s="213"/>
      <c r="AFB8" s="213"/>
      <c r="AFC8" s="213"/>
      <c r="AFD8" s="213"/>
      <c r="AFE8" s="213"/>
      <c r="AFF8" s="213"/>
      <c r="AFG8" s="213"/>
      <c r="AFH8" s="213"/>
      <c r="AFI8" s="213"/>
      <c r="AFJ8" s="213"/>
      <c r="AFK8" s="213"/>
      <c r="AFL8" s="213"/>
      <c r="AFM8" s="213"/>
      <c r="AFN8" s="213"/>
      <c r="AFO8" s="213"/>
      <c r="AFP8" s="213"/>
      <c r="AFQ8" s="213"/>
      <c r="AFR8" s="213"/>
      <c r="AFS8" s="213"/>
      <c r="AFT8" s="213"/>
      <c r="AFU8" s="213"/>
      <c r="AFV8" s="213"/>
      <c r="AFW8" s="213"/>
      <c r="AFX8" s="213"/>
      <c r="AFY8" s="213"/>
      <c r="AFZ8" s="213"/>
      <c r="AGA8" s="213"/>
      <c r="AGB8" s="213"/>
      <c r="AGC8" s="213"/>
      <c r="AGD8" s="213"/>
      <c r="AGE8" s="213"/>
      <c r="AGF8" s="213"/>
      <c r="AGG8" s="213"/>
      <c r="AGH8" s="213"/>
      <c r="AGI8" s="213"/>
      <c r="AGJ8" s="213"/>
      <c r="AGK8" s="213"/>
      <c r="AGL8" s="213"/>
      <c r="AGM8" s="213"/>
      <c r="AGN8" s="213"/>
      <c r="AGO8" s="213"/>
      <c r="AGP8" s="213"/>
      <c r="AGQ8" s="213"/>
      <c r="AGR8" s="213"/>
      <c r="AGS8" s="213"/>
      <c r="AGT8" s="213"/>
      <c r="AGU8" s="213"/>
      <c r="AGV8" s="213"/>
      <c r="AGW8" s="213"/>
      <c r="AGX8" s="213"/>
      <c r="AGY8" s="213"/>
      <c r="AGZ8" s="213"/>
      <c r="AHA8" s="213"/>
      <c r="AHB8" s="213"/>
      <c r="AHC8" s="213"/>
      <c r="AHD8" s="213"/>
      <c r="AHE8" s="213"/>
      <c r="AHF8" s="213"/>
      <c r="AHG8" s="213"/>
      <c r="AHH8" s="213"/>
      <c r="AHI8" s="213"/>
      <c r="AHJ8" s="213"/>
      <c r="AHK8" s="213"/>
      <c r="AHL8" s="213"/>
      <c r="AHM8" s="213"/>
      <c r="AHN8" s="213"/>
      <c r="AHO8" s="213"/>
      <c r="AHP8" s="213"/>
      <c r="AHQ8" s="213"/>
      <c r="AHR8" s="213"/>
      <c r="AHS8" s="213"/>
      <c r="AHT8" s="213"/>
      <c r="AHU8" s="213"/>
      <c r="AHV8" s="213"/>
      <c r="AHW8" s="213"/>
      <c r="AHX8" s="213"/>
      <c r="AHY8" s="213"/>
      <c r="AHZ8" s="213"/>
      <c r="AIA8" s="213"/>
      <c r="AIB8" s="213"/>
      <c r="AIC8" s="213"/>
      <c r="AID8" s="213"/>
      <c r="AIE8" s="213"/>
      <c r="AIF8" s="213"/>
      <c r="AIG8" s="213"/>
      <c r="AIH8" s="213"/>
      <c r="AII8" s="213"/>
      <c r="AIJ8" s="213"/>
      <c r="AIK8" s="213"/>
      <c r="AIL8" s="213"/>
      <c r="AIM8" s="213"/>
      <c r="AIN8" s="213"/>
      <c r="AIO8" s="213"/>
      <c r="AIP8" s="213"/>
      <c r="AIQ8" s="213"/>
      <c r="AIR8" s="213"/>
      <c r="AIS8" s="213"/>
      <c r="AIT8" s="213"/>
      <c r="AIU8" s="213"/>
      <c r="AIV8" s="213"/>
      <c r="AIW8" s="213"/>
      <c r="AIX8" s="213"/>
      <c r="AIY8" s="213"/>
      <c r="AIZ8" s="213"/>
      <c r="AJA8" s="213"/>
      <c r="AJB8" s="213"/>
      <c r="AJC8" s="213"/>
      <c r="AJD8" s="213"/>
      <c r="AJE8" s="213"/>
      <c r="AJF8" s="213"/>
      <c r="AJG8" s="213"/>
      <c r="AJH8" s="213"/>
      <c r="AJI8" s="213"/>
      <c r="AJJ8" s="213"/>
      <c r="AJK8" s="213"/>
      <c r="AJL8" s="213"/>
      <c r="AJM8" s="213"/>
      <c r="AJN8" s="213"/>
      <c r="AJO8" s="213"/>
      <c r="AJP8" s="213"/>
      <c r="AJQ8" s="213"/>
      <c r="AJR8" s="213"/>
      <c r="AJS8" s="213"/>
      <c r="AJT8" s="213"/>
      <c r="AJU8" s="213"/>
      <c r="AJV8" s="213"/>
      <c r="AJW8" s="213"/>
      <c r="AJX8" s="213"/>
      <c r="AJY8" s="213"/>
      <c r="AJZ8" s="213"/>
      <c r="AKA8" s="213"/>
      <c r="AKB8" s="213"/>
      <c r="AKC8" s="213"/>
      <c r="AKD8" s="213"/>
      <c r="AKE8" s="213"/>
      <c r="AKF8" s="213"/>
      <c r="AKG8" s="213"/>
      <c r="AKH8" s="213"/>
      <c r="AKI8" s="213"/>
      <c r="AKJ8" s="213"/>
      <c r="AKK8" s="213"/>
      <c r="AKL8" s="213"/>
      <c r="AKM8" s="213"/>
      <c r="AKN8" s="213"/>
      <c r="AKO8" s="213"/>
      <c r="AKP8" s="213"/>
      <c r="AKQ8" s="213"/>
      <c r="AKR8" s="213"/>
      <c r="AKS8" s="213"/>
      <c r="AKT8" s="213"/>
      <c r="AKU8" s="213"/>
      <c r="AKV8" s="213"/>
      <c r="AKW8" s="213"/>
      <c r="AKX8" s="213"/>
      <c r="AKY8" s="213"/>
      <c r="AKZ8" s="213"/>
      <c r="ALA8" s="213"/>
      <c r="ALB8" s="213"/>
      <c r="ALC8" s="213"/>
      <c r="ALD8" s="213"/>
      <c r="ALE8" s="213"/>
      <c r="ALF8" s="213"/>
      <c r="ALG8" s="213"/>
      <c r="ALH8" s="213"/>
      <c r="ALI8" s="213"/>
      <c r="ALJ8" s="213"/>
      <c r="ALK8" s="213"/>
      <c r="ALL8" s="213"/>
      <c r="ALM8" s="213"/>
      <c r="ALN8" s="213"/>
      <c r="ALO8" s="213"/>
      <c r="ALP8" s="213"/>
      <c r="ALQ8" s="213"/>
      <c r="ALR8" s="213"/>
      <c r="ALS8" s="213"/>
      <c r="ALT8" s="213"/>
      <c r="ALU8" s="213"/>
      <c r="ALV8" s="213"/>
      <c r="ALW8" s="213"/>
      <c r="ALX8" s="213"/>
      <c r="ALY8" s="213"/>
      <c r="ALZ8" s="213"/>
      <c r="AMA8" s="213"/>
      <c r="AMB8" s="213"/>
      <c r="AMC8" s="213"/>
      <c r="AMD8" s="213"/>
      <c r="AME8" s="213"/>
      <c r="AMF8" s="213"/>
      <c r="AMG8" s="213"/>
      <c r="AMH8" s="213"/>
      <c r="AMI8" s="213"/>
      <c r="AMJ8" s="213"/>
      <c r="AMK8" s="213"/>
    </row>
    <row r="9" spans="1:1025" s="726" customFormat="1" ht="15.75" customHeight="1" x14ac:dyDescent="0.25">
      <c r="A9" s="213"/>
      <c r="B9" s="295"/>
      <c r="C9" s="295"/>
      <c r="D9" s="295"/>
      <c r="E9" s="295"/>
      <c r="F9" s="295"/>
      <c r="G9" s="674"/>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213"/>
      <c r="AT9" s="213"/>
      <c r="AU9" s="213"/>
      <c r="AV9" s="213"/>
      <c r="AW9" s="213"/>
      <c r="AX9" s="213"/>
      <c r="AY9" s="213"/>
      <c r="AZ9" s="213"/>
      <c r="BA9" s="213"/>
      <c r="BB9" s="213"/>
      <c r="BC9" s="213"/>
      <c r="BD9" s="213"/>
      <c r="BE9" s="213"/>
      <c r="BF9" s="213"/>
      <c r="BG9" s="213"/>
      <c r="BH9" s="213"/>
      <c r="BI9" s="213"/>
      <c r="BJ9" s="213"/>
      <c r="BK9" s="213"/>
      <c r="BL9" s="213"/>
      <c r="BM9" s="213"/>
      <c r="BN9" s="213"/>
      <c r="BO9" s="213"/>
      <c r="BP9" s="213"/>
      <c r="BQ9" s="213"/>
      <c r="BR9" s="213"/>
      <c r="BS9" s="213"/>
      <c r="BT9" s="213"/>
      <c r="BU9" s="213"/>
      <c r="BV9" s="213"/>
      <c r="BW9" s="213"/>
      <c r="BX9" s="213"/>
      <c r="BY9" s="213"/>
      <c r="BZ9" s="213"/>
      <c r="CA9" s="213"/>
      <c r="CB9" s="213"/>
      <c r="CC9" s="213"/>
      <c r="CD9" s="213"/>
      <c r="CE9" s="213"/>
      <c r="CF9" s="213"/>
      <c r="CG9" s="213"/>
      <c r="CH9" s="213"/>
      <c r="CI9" s="213"/>
      <c r="CJ9" s="213"/>
      <c r="CK9" s="213"/>
      <c r="CL9" s="213"/>
      <c r="CM9" s="213"/>
      <c r="CN9" s="213"/>
      <c r="CO9" s="213"/>
      <c r="CP9" s="213"/>
      <c r="CQ9" s="213"/>
      <c r="CR9" s="213"/>
      <c r="CS9" s="213"/>
      <c r="CT9" s="213"/>
      <c r="CU9" s="213"/>
      <c r="CV9" s="213"/>
      <c r="CW9" s="213"/>
      <c r="CX9" s="213"/>
      <c r="CY9" s="213"/>
      <c r="CZ9" s="213"/>
      <c r="DA9" s="213"/>
      <c r="DB9" s="213"/>
      <c r="DC9" s="213"/>
      <c r="DD9" s="213"/>
      <c r="DE9" s="213"/>
      <c r="DF9" s="213"/>
      <c r="DG9" s="213"/>
      <c r="DH9" s="213"/>
      <c r="DI9" s="213"/>
      <c r="DJ9" s="213"/>
      <c r="DK9" s="213"/>
      <c r="DL9" s="213"/>
      <c r="DM9" s="213"/>
      <c r="DN9" s="213"/>
      <c r="DO9" s="213"/>
      <c r="DP9" s="213"/>
      <c r="DQ9" s="213"/>
      <c r="DR9" s="213"/>
      <c r="DS9" s="213"/>
      <c r="DT9" s="213"/>
      <c r="DU9" s="213"/>
      <c r="DV9" s="213"/>
      <c r="DW9" s="213"/>
      <c r="DX9" s="213"/>
      <c r="DY9" s="213"/>
      <c r="DZ9" s="213"/>
      <c r="EA9" s="213"/>
      <c r="EB9" s="213"/>
      <c r="EC9" s="213"/>
      <c r="ED9" s="213"/>
      <c r="EE9" s="213"/>
      <c r="EF9" s="213"/>
      <c r="EG9" s="213"/>
      <c r="EH9" s="213"/>
      <c r="EI9" s="213"/>
      <c r="EJ9" s="213"/>
      <c r="EK9" s="213"/>
      <c r="EL9" s="213"/>
      <c r="EM9" s="213"/>
      <c r="EN9" s="213"/>
      <c r="EO9" s="213"/>
      <c r="EP9" s="213"/>
      <c r="EQ9" s="213"/>
      <c r="ER9" s="213"/>
      <c r="ES9" s="213"/>
      <c r="ET9" s="213"/>
      <c r="EU9" s="213"/>
      <c r="EV9" s="213"/>
      <c r="EW9" s="213"/>
      <c r="EX9" s="213"/>
      <c r="EY9" s="213"/>
      <c r="EZ9" s="213"/>
      <c r="FA9" s="213"/>
      <c r="FB9" s="213"/>
      <c r="FC9" s="213"/>
      <c r="FD9" s="213"/>
      <c r="FE9" s="213"/>
      <c r="FF9" s="213"/>
      <c r="FG9" s="213"/>
      <c r="FH9" s="213"/>
      <c r="FI9" s="213"/>
      <c r="FJ9" s="213"/>
      <c r="FK9" s="213"/>
      <c r="FL9" s="213"/>
      <c r="FM9" s="213"/>
      <c r="FN9" s="213"/>
      <c r="FO9" s="213"/>
      <c r="FP9" s="213"/>
      <c r="FQ9" s="213"/>
      <c r="FR9" s="213"/>
      <c r="FS9" s="213"/>
      <c r="FT9" s="213"/>
      <c r="FU9" s="213"/>
      <c r="FV9" s="213"/>
      <c r="FW9" s="213"/>
      <c r="FX9" s="213"/>
      <c r="FY9" s="213"/>
      <c r="FZ9" s="213"/>
      <c r="GA9" s="213"/>
      <c r="GB9" s="213"/>
      <c r="GC9" s="213"/>
      <c r="GD9" s="213"/>
      <c r="GE9" s="213"/>
      <c r="GF9" s="213"/>
      <c r="GG9" s="213"/>
      <c r="GH9" s="213"/>
      <c r="GI9" s="213"/>
      <c r="GJ9" s="213"/>
      <c r="GK9" s="213"/>
      <c r="GL9" s="213"/>
      <c r="GM9" s="213"/>
      <c r="GN9" s="213"/>
      <c r="GO9" s="213"/>
      <c r="GP9" s="213"/>
      <c r="GQ9" s="213"/>
      <c r="GR9" s="213"/>
      <c r="GS9" s="213"/>
      <c r="GT9" s="213"/>
      <c r="GU9" s="213"/>
      <c r="GV9" s="213"/>
      <c r="GW9" s="213"/>
      <c r="GX9" s="213"/>
      <c r="GY9" s="213"/>
      <c r="GZ9" s="213"/>
      <c r="HA9" s="213"/>
      <c r="HB9" s="213"/>
      <c r="HC9" s="213"/>
      <c r="HD9" s="213"/>
      <c r="HE9" s="213"/>
      <c r="HF9" s="213"/>
      <c r="HG9" s="213"/>
      <c r="HH9" s="213"/>
      <c r="HI9" s="213"/>
      <c r="HJ9" s="213"/>
      <c r="HK9" s="213"/>
      <c r="HL9" s="213"/>
      <c r="HM9" s="213"/>
      <c r="HN9" s="213"/>
      <c r="HO9" s="213"/>
      <c r="HP9" s="213"/>
      <c r="HQ9" s="213"/>
      <c r="HR9" s="213"/>
      <c r="HS9" s="213"/>
      <c r="HT9" s="213"/>
      <c r="HU9" s="213"/>
      <c r="HV9" s="213"/>
      <c r="HW9" s="213"/>
      <c r="HX9" s="213"/>
      <c r="HY9" s="213"/>
      <c r="HZ9" s="213"/>
      <c r="IA9" s="213"/>
      <c r="IB9" s="213"/>
      <c r="IC9" s="213"/>
      <c r="ID9" s="213"/>
      <c r="IE9" s="213"/>
      <c r="IF9" s="213"/>
      <c r="IG9" s="213"/>
      <c r="IH9" s="213"/>
      <c r="II9" s="213"/>
      <c r="IJ9" s="213"/>
      <c r="IK9" s="213"/>
      <c r="IL9" s="213"/>
      <c r="IM9" s="213"/>
      <c r="IN9" s="213"/>
      <c r="IO9" s="213"/>
      <c r="IP9" s="213"/>
      <c r="IQ9" s="213"/>
      <c r="IR9" s="213"/>
      <c r="IS9" s="213"/>
      <c r="IT9" s="213"/>
      <c r="IU9" s="213"/>
      <c r="IV9" s="213"/>
      <c r="IW9" s="213"/>
      <c r="IX9" s="213"/>
      <c r="IY9" s="213"/>
      <c r="IZ9" s="213"/>
      <c r="JA9" s="213"/>
      <c r="JB9" s="213"/>
      <c r="JC9" s="213"/>
      <c r="JD9" s="213"/>
      <c r="JE9" s="213"/>
      <c r="JF9" s="213"/>
      <c r="JG9" s="213"/>
      <c r="JH9" s="213"/>
      <c r="JI9" s="213"/>
      <c r="JJ9" s="213"/>
      <c r="JK9" s="213"/>
      <c r="JL9" s="213"/>
      <c r="JM9" s="213"/>
      <c r="JN9" s="213"/>
      <c r="JO9" s="213"/>
      <c r="JP9" s="213"/>
      <c r="JQ9" s="213"/>
      <c r="JR9" s="213"/>
      <c r="JS9" s="213"/>
      <c r="JT9" s="213"/>
      <c r="JU9" s="213"/>
      <c r="JV9" s="213"/>
      <c r="JW9" s="213"/>
      <c r="JX9" s="213"/>
      <c r="JY9" s="213"/>
      <c r="JZ9" s="213"/>
      <c r="KA9" s="213"/>
      <c r="KB9" s="213"/>
      <c r="KC9" s="213"/>
      <c r="KD9" s="213"/>
      <c r="KE9" s="213"/>
      <c r="KF9" s="213"/>
      <c r="KG9" s="213"/>
      <c r="KH9" s="213"/>
      <c r="KI9" s="213"/>
      <c r="KJ9" s="213"/>
      <c r="KK9" s="213"/>
      <c r="KL9" s="213"/>
      <c r="KM9" s="213"/>
      <c r="KN9" s="213"/>
      <c r="KO9" s="213"/>
      <c r="KP9" s="213"/>
      <c r="KQ9" s="213"/>
      <c r="KR9" s="213"/>
      <c r="KS9" s="213"/>
      <c r="KT9" s="213"/>
      <c r="KU9" s="213"/>
      <c r="KV9" s="213"/>
      <c r="KW9" s="213"/>
      <c r="KX9" s="213"/>
      <c r="KY9" s="213"/>
      <c r="KZ9" s="213"/>
      <c r="LA9" s="213"/>
      <c r="LB9" s="213"/>
      <c r="LC9" s="213"/>
      <c r="LD9" s="213"/>
      <c r="LE9" s="213"/>
      <c r="LF9" s="213"/>
      <c r="LG9" s="213"/>
      <c r="LH9" s="213"/>
      <c r="LI9" s="213"/>
      <c r="LJ9" s="213"/>
      <c r="LK9" s="213"/>
      <c r="LL9" s="213"/>
      <c r="LM9" s="213"/>
      <c r="LN9" s="213"/>
      <c r="LO9" s="213"/>
      <c r="LP9" s="213"/>
      <c r="LQ9" s="213"/>
      <c r="LR9" s="213"/>
      <c r="LS9" s="213"/>
      <c r="LT9" s="213"/>
      <c r="LU9" s="213"/>
      <c r="LV9" s="213"/>
      <c r="LW9" s="213"/>
      <c r="LX9" s="213"/>
      <c r="LY9" s="213"/>
      <c r="LZ9" s="213"/>
      <c r="MA9" s="213"/>
      <c r="MB9" s="213"/>
      <c r="MC9" s="213"/>
      <c r="MD9" s="213"/>
      <c r="ME9" s="213"/>
      <c r="MF9" s="213"/>
      <c r="MG9" s="213"/>
      <c r="MH9" s="213"/>
      <c r="MI9" s="213"/>
      <c r="MJ9" s="213"/>
      <c r="MK9" s="213"/>
      <c r="ML9" s="213"/>
      <c r="MM9" s="213"/>
      <c r="MN9" s="213"/>
      <c r="MO9" s="213"/>
      <c r="MP9" s="213"/>
      <c r="MQ9" s="213"/>
      <c r="MR9" s="213"/>
      <c r="MS9" s="213"/>
      <c r="MT9" s="213"/>
      <c r="MU9" s="213"/>
      <c r="MV9" s="213"/>
      <c r="MW9" s="213"/>
      <c r="MX9" s="213"/>
      <c r="MY9" s="213"/>
      <c r="MZ9" s="213"/>
      <c r="NA9" s="213"/>
      <c r="NB9" s="213"/>
      <c r="NC9" s="213"/>
      <c r="ND9" s="213"/>
      <c r="NE9" s="213"/>
      <c r="NF9" s="213"/>
      <c r="NG9" s="213"/>
      <c r="NH9" s="213"/>
      <c r="NI9" s="213"/>
      <c r="NJ9" s="213"/>
      <c r="NK9" s="213"/>
      <c r="NL9" s="213"/>
      <c r="NM9" s="213"/>
      <c r="NN9" s="213"/>
      <c r="NO9" s="213"/>
      <c r="NP9" s="213"/>
      <c r="NQ9" s="213"/>
      <c r="NR9" s="213"/>
      <c r="NS9" s="213"/>
      <c r="NT9" s="213"/>
      <c r="NU9" s="213"/>
      <c r="NV9" s="213"/>
      <c r="NW9" s="213"/>
      <c r="NX9" s="213"/>
      <c r="NY9" s="213"/>
      <c r="NZ9" s="213"/>
      <c r="OA9" s="213"/>
      <c r="OB9" s="213"/>
      <c r="OC9" s="213"/>
      <c r="OD9" s="213"/>
      <c r="OE9" s="213"/>
      <c r="OF9" s="213"/>
      <c r="OG9" s="213"/>
      <c r="OH9" s="213"/>
      <c r="OI9" s="213"/>
      <c r="OJ9" s="213"/>
      <c r="OK9" s="213"/>
      <c r="OL9" s="213"/>
      <c r="OM9" s="213"/>
      <c r="ON9" s="213"/>
      <c r="OO9" s="213"/>
      <c r="OP9" s="213"/>
      <c r="OQ9" s="213"/>
      <c r="OR9" s="213"/>
      <c r="OS9" s="213"/>
      <c r="OT9" s="213"/>
      <c r="OU9" s="213"/>
      <c r="OV9" s="213"/>
      <c r="OW9" s="213"/>
      <c r="OX9" s="213"/>
      <c r="OY9" s="213"/>
      <c r="OZ9" s="213"/>
      <c r="PA9" s="213"/>
      <c r="PB9" s="213"/>
      <c r="PC9" s="213"/>
      <c r="PD9" s="213"/>
      <c r="PE9" s="213"/>
      <c r="PF9" s="213"/>
      <c r="PG9" s="213"/>
      <c r="PH9" s="213"/>
      <c r="PI9" s="213"/>
      <c r="PJ9" s="213"/>
      <c r="PK9" s="213"/>
      <c r="PL9" s="213"/>
      <c r="PM9" s="213"/>
      <c r="PN9" s="213"/>
      <c r="PO9" s="213"/>
      <c r="PP9" s="213"/>
      <c r="PQ9" s="213"/>
      <c r="PR9" s="213"/>
      <c r="PS9" s="213"/>
      <c r="PT9" s="213"/>
      <c r="PU9" s="213"/>
      <c r="PV9" s="213"/>
      <c r="PW9" s="213"/>
      <c r="PX9" s="213"/>
      <c r="PY9" s="213"/>
      <c r="PZ9" s="213"/>
      <c r="QA9" s="213"/>
      <c r="QB9" s="213"/>
      <c r="QC9" s="213"/>
      <c r="QD9" s="213"/>
      <c r="QE9" s="213"/>
      <c r="QF9" s="213"/>
      <c r="QG9" s="213"/>
      <c r="QH9" s="213"/>
      <c r="QI9" s="213"/>
      <c r="QJ9" s="213"/>
      <c r="QK9" s="213"/>
      <c r="QL9" s="213"/>
      <c r="QM9" s="213"/>
      <c r="QN9" s="213"/>
      <c r="QO9" s="213"/>
      <c r="QP9" s="213"/>
      <c r="QQ9" s="213"/>
      <c r="QR9" s="213"/>
      <c r="QS9" s="213"/>
      <c r="QT9" s="213"/>
      <c r="QU9" s="213"/>
      <c r="QV9" s="213"/>
      <c r="QW9" s="213"/>
      <c r="QX9" s="213"/>
      <c r="QY9" s="213"/>
      <c r="QZ9" s="213"/>
      <c r="RA9" s="213"/>
      <c r="RB9" s="213"/>
      <c r="RC9" s="213"/>
      <c r="RD9" s="213"/>
      <c r="RE9" s="213"/>
      <c r="RF9" s="213"/>
      <c r="RG9" s="213"/>
      <c r="RH9" s="213"/>
      <c r="RI9" s="213"/>
      <c r="RJ9" s="213"/>
      <c r="RK9" s="213"/>
      <c r="RL9" s="213"/>
      <c r="RM9" s="213"/>
      <c r="RN9" s="213"/>
      <c r="RO9" s="213"/>
      <c r="RP9" s="213"/>
      <c r="RQ9" s="213"/>
      <c r="RR9" s="213"/>
      <c r="RS9" s="213"/>
      <c r="RT9" s="213"/>
      <c r="RU9" s="213"/>
      <c r="RV9" s="213"/>
      <c r="RW9" s="213"/>
      <c r="RX9" s="213"/>
      <c r="RY9" s="213"/>
      <c r="RZ9" s="213"/>
      <c r="SA9" s="213"/>
      <c r="SB9" s="213"/>
      <c r="SC9" s="213"/>
      <c r="SD9" s="213"/>
      <c r="SE9" s="213"/>
      <c r="SF9" s="213"/>
      <c r="SG9" s="213"/>
      <c r="SH9" s="213"/>
      <c r="SI9" s="213"/>
      <c r="SJ9" s="213"/>
      <c r="SK9" s="213"/>
      <c r="SL9" s="213"/>
      <c r="SM9" s="213"/>
      <c r="SN9" s="213"/>
      <c r="SO9" s="213"/>
      <c r="SP9" s="213"/>
      <c r="SQ9" s="213"/>
      <c r="SR9" s="213"/>
      <c r="SS9" s="213"/>
      <c r="ST9" s="213"/>
      <c r="SU9" s="213"/>
      <c r="SV9" s="213"/>
      <c r="SW9" s="213"/>
      <c r="SX9" s="213"/>
      <c r="SY9" s="213"/>
      <c r="SZ9" s="213"/>
      <c r="TA9" s="213"/>
      <c r="TB9" s="213"/>
      <c r="TC9" s="213"/>
      <c r="TD9" s="213"/>
      <c r="TE9" s="213"/>
      <c r="TF9" s="213"/>
      <c r="TG9" s="213"/>
      <c r="TH9" s="213"/>
      <c r="TI9" s="213"/>
      <c r="TJ9" s="213"/>
      <c r="TK9" s="213"/>
      <c r="TL9" s="213"/>
      <c r="TM9" s="213"/>
      <c r="TN9" s="213"/>
      <c r="TO9" s="213"/>
      <c r="TP9" s="213"/>
      <c r="TQ9" s="213"/>
      <c r="TR9" s="213"/>
      <c r="TS9" s="213"/>
      <c r="TT9" s="213"/>
      <c r="TU9" s="213"/>
      <c r="TV9" s="213"/>
      <c r="TW9" s="213"/>
      <c r="TX9" s="213"/>
      <c r="TY9" s="213"/>
      <c r="TZ9" s="213"/>
      <c r="UA9" s="213"/>
      <c r="UB9" s="213"/>
      <c r="UC9" s="213"/>
      <c r="UD9" s="213"/>
      <c r="UE9" s="213"/>
      <c r="UF9" s="213"/>
      <c r="UG9" s="213"/>
      <c r="UH9" s="213"/>
      <c r="UI9" s="213"/>
      <c r="UJ9" s="213"/>
      <c r="UK9" s="213"/>
      <c r="UL9" s="213"/>
      <c r="UM9" s="213"/>
      <c r="UN9" s="213"/>
      <c r="UO9" s="213"/>
      <c r="UP9" s="213"/>
      <c r="UQ9" s="213"/>
      <c r="UR9" s="213"/>
      <c r="US9" s="213"/>
      <c r="UT9" s="213"/>
      <c r="UU9" s="213"/>
      <c r="UV9" s="213"/>
      <c r="UW9" s="213"/>
      <c r="UX9" s="213"/>
      <c r="UY9" s="213"/>
      <c r="UZ9" s="213"/>
      <c r="VA9" s="213"/>
      <c r="VB9" s="213"/>
      <c r="VC9" s="213"/>
      <c r="VD9" s="213"/>
      <c r="VE9" s="213"/>
      <c r="VF9" s="213"/>
      <c r="VG9" s="213"/>
      <c r="VH9" s="213"/>
      <c r="VI9" s="213"/>
      <c r="VJ9" s="213"/>
      <c r="VK9" s="213"/>
      <c r="VL9" s="213"/>
      <c r="VM9" s="213"/>
      <c r="VN9" s="213"/>
      <c r="VO9" s="213"/>
      <c r="VP9" s="213"/>
      <c r="VQ9" s="213"/>
      <c r="VR9" s="213"/>
      <c r="VS9" s="213"/>
      <c r="VT9" s="213"/>
      <c r="VU9" s="213"/>
      <c r="VV9" s="213"/>
      <c r="VW9" s="213"/>
      <c r="VX9" s="213"/>
      <c r="VY9" s="213"/>
      <c r="VZ9" s="213"/>
      <c r="WA9" s="213"/>
      <c r="WB9" s="213"/>
      <c r="WC9" s="213"/>
      <c r="WD9" s="213"/>
      <c r="WE9" s="213"/>
      <c r="WF9" s="213"/>
      <c r="WG9" s="213"/>
      <c r="WH9" s="213"/>
      <c r="WI9" s="213"/>
      <c r="WJ9" s="213"/>
      <c r="WK9" s="213"/>
      <c r="WL9" s="213"/>
      <c r="WM9" s="213"/>
      <c r="WN9" s="213"/>
      <c r="WO9" s="213"/>
      <c r="WP9" s="213"/>
      <c r="WQ9" s="213"/>
      <c r="WR9" s="213"/>
      <c r="WS9" s="213"/>
      <c r="WT9" s="213"/>
      <c r="WU9" s="213"/>
      <c r="WV9" s="213"/>
      <c r="WW9" s="213"/>
      <c r="WX9" s="213"/>
      <c r="WY9" s="213"/>
      <c r="WZ9" s="213"/>
      <c r="XA9" s="213"/>
      <c r="XB9" s="213"/>
      <c r="XC9" s="213"/>
      <c r="XD9" s="213"/>
      <c r="XE9" s="213"/>
      <c r="XF9" s="213"/>
      <c r="XG9" s="213"/>
      <c r="XH9" s="213"/>
      <c r="XI9" s="213"/>
      <c r="XJ9" s="213"/>
      <c r="XK9" s="213"/>
      <c r="XL9" s="213"/>
      <c r="XM9" s="213"/>
      <c r="XN9" s="213"/>
      <c r="XO9" s="213"/>
      <c r="XP9" s="213"/>
      <c r="XQ9" s="213"/>
      <c r="XR9" s="213"/>
      <c r="XS9" s="213"/>
      <c r="XT9" s="213"/>
      <c r="XU9" s="213"/>
      <c r="XV9" s="213"/>
      <c r="XW9" s="213"/>
      <c r="XX9" s="213"/>
      <c r="XY9" s="213"/>
      <c r="XZ9" s="213"/>
      <c r="YA9" s="213"/>
      <c r="YB9" s="213"/>
      <c r="YC9" s="213"/>
      <c r="YD9" s="213"/>
      <c r="YE9" s="213"/>
      <c r="YF9" s="213"/>
      <c r="YG9" s="213"/>
      <c r="YH9" s="213"/>
      <c r="YI9" s="213"/>
      <c r="YJ9" s="213"/>
      <c r="YK9" s="213"/>
      <c r="YL9" s="213"/>
      <c r="YM9" s="213"/>
      <c r="YN9" s="213"/>
      <c r="YO9" s="213"/>
      <c r="YP9" s="213"/>
      <c r="YQ9" s="213"/>
      <c r="YR9" s="213"/>
      <c r="YS9" s="213"/>
      <c r="YT9" s="213"/>
      <c r="YU9" s="213"/>
      <c r="YV9" s="213"/>
      <c r="YW9" s="213"/>
      <c r="YX9" s="213"/>
      <c r="YY9" s="213"/>
      <c r="YZ9" s="213"/>
      <c r="ZA9" s="213"/>
      <c r="ZB9" s="213"/>
      <c r="ZC9" s="213"/>
      <c r="ZD9" s="213"/>
      <c r="ZE9" s="213"/>
      <c r="ZF9" s="213"/>
      <c r="ZG9" s="213"/>
      <c r="ZH9" s="213"/>
      <c r="ZI9" s="213"/>
      <c r="ZJ9" s="213"/>
      <c r="ZK9" s="213"/>
      <c r="ZL9" s="213"/>
      <c r="ZM9" s="213"/>
      <c r="ZN9" s="213"/>
      <c r="ZO9" s="213"/>
      <c r="ZP9" s="213"/>
      <c r="ZQ9" s="213"/>
      <c r="ZR9" s="213"/>
      <c r="ZS9" s="213"/>
      <c r="ZT9" s="213"/>
      <c r="ZU9" s="213"/>
      <c r="ZV9" s="213"/>
      <c r="ZW9" s="213"/>
      <c r="ZX9" s="213"/>
      <c r="ZY9" s="213"/>
      <c r="ZZ9" s="213"/>
      <c r="AAA9" s="213"/>
      <c r="AAB9" s="213"/>
      <c r="AAC9" s="213"/>
      <c r="AAD9" s="213"/>
      <c r="AAE9" s="213"/>
      <c r="AAF9" s="213"/>
      <c r="AAG9" s="213"/>
      <c r="AAH9" s="213"/>
      <c r="AAI9" s="213"/>
      <c r="AAJ9" s="213"/>
      <c r="AAK9" s="213"/>
      <c r="AAL9" s="213"/>
      <c r="AAM9" s="213"/>
      <c r="AAN9" s="213"/>
      <c r="AAO9" s="213"/>
      <c r="AAP9" s="213"/>
      <c r="AAQ9" s="213"/>
      <c r="AAR9" s="213"/>
      <c r="AAS9" s="213"/>
      <c r="AAT9" s="213"/>
      <c r="AAU9" s="213"/>
      <c r="AAV9" s="213"/>
      <c r="AAW9" s="213"/>
      <c r="AAX9" s="213"/>
      <c r="AAY9" s="213"/>
      <c r="AAZ9" s="213"/>
      <c r="ABA9" s="213"/>
      <c r="ABB9" s="213"/>
      <c r="ABC9" s="213"/>
      <c r="ABD9" s="213"/>
      <c r="ABE9" s="213"/>
      <c r="ABF9" s="213"/>
      <c r="ABG9" s="213"/>
      <c r="ABH9" s="213"/>
      <c r="ABI9" s="213"/>
      <c r="ABJ9" s="213"/>
      <c r="ABK9" s="213"/>
      <c r="ABL9" s="213"/>
      <c r="ABM9" s="213"/>
      <c r="ABN9" s="213"/>
      <c r="ABO9" s="213"/>
      <c r="ABP9" s="213"/>
      <c r="ABQ9" s="213"/>
      <c r="ABR9" s="213"/>
      <c r="ABS9" s="213"/>
      <c r="ABT9" s="213"/>
      <c r="ABU9" s="213"/>
      <c r="ABV9" s="213"/>
      <c r="ABW9" s="213"/>
      <c r="ABX9" s="213"/>
      <c r="ABY9" s="213"/>
      <c r="ABZ9" s="213"/>
      <c r="ACA9" s="213"/>
      <c r="ACB9" s="213"/>
      <c r="ACC9" s="213"/>
      <c r="ACD9" s="213"/>
      <c r="ACE9" s="213"/>
      <c r="ACF9" s="213"/>
      <c r="ACG9" s="213"/>
      <c r="ACH9" s="213"/>
      <c r="ACI9" s="213"/>
      <c r="ACJ9" s="213"/>
      <c r="ACK9" s="213"/>
      <c r="ACL9" s="213"/>
      <c r="ACM9" s="213"/>
      <c r="ACN9" s="213"/>
      <c r="ACO9" s="213"/>
      <c r="ACP9" s="213"/>
      <c r="ACQ9" s="213"/>
      <c r="ACR9" s="213"/>
      <c r="ACS9" s="213"/>
      <c r="ACT9" s="213"/>
      <c r="ACU9" s="213"/>
      <c r="ACV9" s="213"/>
      <c r="ACW9" s="213"/>
      <c r="ACX9" s="213"/>
      <c r="ACY9" s="213"/>
      <c r="ACZ9" s="213"/>
      <c r="ADA9" s="213"/>
      <c r="ADB9" s="213"/>
      <c r="ADC9" s="213"/>
      <c r="ADD9" s="213"/>
      <c r="ADE9" s="213"/>
      <c r="ADF9" s="213"/>
      <c r="ADG9" s="213"/>
      <c r="ADH9" s="213"/>
      <c r="ADI9" s="213"/>
      <c r="ADJ9" s="213"/>
      <c r="ADK9" s="213"/>
      <c r="ADL9" s="213"/>
      <c r="ADM9" s="213"/>
      <c r="ADN9" s="213"/>
      <c r="ADO9" s="213"/>
      <c r="ADP9" s="213"/>
      <c r="ADQ9" s="213"/>
      <c r="ADR9" s="213"/>
      <c r="ADS9" s="213"/>
      <c r="ADT9" s="213"/>
      <c r="ADU9" s="213"/>
      <c r="ADV9" s="213"/>
      <c r="ADW9" s="213"/>
      <c r="ADX9" s="213"/>
      <c r="ADY9" s="213"/>
      <c r="ADZ9" s="213"/>
      <c r="AEA9" s="213"/>
      <c r="AEB9" s="213"/>
      <c r="AEC9" s="213"/>
      <c r="AED9" s="213"/>
      <c r="AEE9" s="213"/>
      <c r="AEF9" s="213"/>
      <c r="AEG9" s="213"/>
      <c r="AEH9" s="213"/>
      <c r="AEI9" s="213"/>
      <c r="AEJ9" s="213"/>
      <c r="AEK9" s="213"/>
      <c r="AEL9" s="213"/>
      <c r="AEM9" s="213"/>
      <c r="AEN9" s="213"/>
      <c r="AEO9" s="213"/>
      <c r="AEP9" s="213"/>
      <c r="AEQ9" s="213"/>
      <c r="AER9" s="213"/>
      <c r="AES9" s="213"/>
      <c r="AET9" s="213"/>
      <c r="AEU9" s="213"/>
      <c r="AEV9" s="213"/>
      <c r="AEW9" s="213"/>
      <c r="AEX9" s="213"/>
      <c r="AEY9" s="213"/>
      <c r="AEZ9" s="213"/>
      <c r="AFA9" s="213"/>
      <c r="AFB9" s="213"/>
      <c r="AFC9" s="213"/>
      <c r="AFD9" s="213"/>
      <c r="AFE9" s="213"/>
      <c r="AFF9" s="213"/>
      <c r="AFG9" s="213"/>
      <c r="AFH9" s="213"/>
      <c r="AFI9" s="213"/>
      <c r="AFJ9" s="213"/>
      <c r="AFK9" s="213"/>
      <c r="AFL9" s="213"/>
      <c r="AFM9" s="213"/>
      <c r="AFN9" s="213"/>
      <c r="AFO9" s="213"/>
      <c r="AFP9" s="213"/>
      <c r="AFQ9" s="213"/>
      <c r="AFR9" s="213"/>
      <c r="AFS9" s="213"/>
      <c r="AFT9" s="213"/>
      <c r="AFU9" s="213"/>
      <c r="AFV9" s="213"/>
      <c r="AFW9" s="213"/>
      <c r="AFX9" s="213"/>
      <c r="AFY9" s="213"/>
      <c r="AFZ9" s="213"/>
      <c r="AGA9" s="213"/>
      <c r="AGB9" s="213"/>
      <c r="AGC9" s="213"/>
      <c r="AGD9" s="213"/>
      <c r="AGE9" s="213"/>
      <c r="AGF9" s="213"/>
      <c r="AGG9" s="213"/>
      <c r="AGH9" s="213"/>
      <c r="AGI9" s="213"/>
      <c r="AGJ9" s="213"/>
      <c r="AGK9" s="213"/>
      <c r="AGL9" s="213"/>
      <c r="AGM9" s="213"/>
      <c r="AGN9" s="213"/>
      <c r="AGO9" s="213"/>
      <c r="AGP9" s="213"/>
      <c r="AGQ9" s="213"/>
      <c r="AGR9" s="213"/>
      <c r="AGS9" s="213"/>
      <c r="AGT9" s="213"/>
      <c r="AGU9" s="213"/>
      <c r="AGV9" s="213"/>
      <c r="AGW9" s="213"/>
      <c r="AGX9" s="213"/>
      <c r="AGY9" s="213"/>
      <c r="AGZ9" s="213"/>
      <c r="AHA9" s="213"/>
      <c r="AHB9" s="213"/>
      <c r="AHC9" s="213"/>
      <c r="AHD9" s="213"/>
      <c r="AHE9" s="213"/>
      <c r="AHF9" s="213"/>
      <c r="AHG9" s="213"/>
      <c r="AHH9" s="213"/>
      <c r="AHI9" s="213"/>
      <c r="AHJ9" s="213"/>
      <c r="AHK9" s="213"/>
      <c r="AHL9" s="213"/>
      <c r="AHM9" s="213"/>
      <c r="AHN9" s="213"/>
      <c r="AHO9" s="213"/>
      <c r="AHP9" s="213"/>
      <c r="AHQ9" s="213"/>
      <c r="AHR9" s="213"/>
      <c r="AHS9" s="213"/>
      <c r="AHT9" s="213"/>
      <c r="AHU9" s="213"/>
      <c r="AHV9" s="213"/>
      <c r="AHW9" s="213"/>
      <c r="AHX9" s="213"/>
      <c r="AHY9" s="213"/>
      <c r="AHZ9" s="213"/>
      <c r="AIA9" s="213"/>
      <c r="AIB9" s="213"/>
      <c r="AIC9" s="213"/>
      <c r="AID9" s="213"/>
      <c r="AIE9" s="213"/>
      <c r="AIF9" s="213"/>
      <c r="AIG9" s="213"/>
      <c r="AIH9" s="213"/>
      <c r="AII9" s="213"/>
      <c r="AIJ9" s="213"/>
      <c r="AIK9" s="213"/>
      <c r="AIL9" s="213"/>
      <c r="AIM9" s="213"/>
      <c r="AIN9" s="213"/>
      <c r="AIO9" s="213"/>
      <c r="AIP9" s="213"/>
      <c r="AIQ9" s="213"/>
      <c r="AIR9" s="213"/>
      <c r="AIS9" s="213"/>
      <c r="AIT9" s="213"/>
      <c r="AIU9" s="213"/>
      <c r="AIV9" s="213"/>
      <c r="AIW9" s="213"/>
      <c r="AIX9" s="213"/>
      <c r="AIY9" s="213"/>
      <c r="AIZ9" s="213"/>
      <c r="AJA9" s="213"/>
      <c r="AJB9" s="213"/>
      <c r="AJC9" s="213"/>
      <c r="AJD9" s="213"/>
      <c r="AJE9" s="213"/>
      <c r="AJF9" s="213"/>
      <c r="AJG9" s="213"/>
      <c r="AJH9" s="213"/>
      <c r="AJI9" s="213"/>
      <c r="AJJ9" s="213"/>
      <c r="AJK9" s="213"/>
      <c r="AJL9" s="213"/>
      <c r="AJM9" s="213"/>
      <c r="AJN9" s="213"/>
      <c r="AJO9" s="213"/>
      <c r="AJP9" s="213"/>
      <c r="AJQ9" s="213"/>
      <c r="AJR9" s="213"/>
      <c r="AJS9" s="213"/>
      <c r="AJT9" s="213"/>
      <c r="AJU9" s="213"/>
      <c r="AJV9" s="213"/>
      <c r="AJW9" s="213"/>
      <c r="AJX9" s="213"/>
      <c r="AJY9" s="213"/>
      <c r="AJZ9" s="213"/>
      <c r="AKA9" s="213"/>
      <c r="AKB9" s="213"/>
      <c r="AKC9" s="213"/>
      <c r="AKD9" s="213"/>
      <c r="AKE9" s="213"/>
      <c r="AKF9" s="213"/>
      <c r="AKG9" s="213"/>
      <c r="AKH9" s="213"/>
      <c r="AKI9" s="213"/>
      <c r="AKJ9" s="213"/>
      <c r="AKK9" s="213"/>
      <c r="AKL9" s="213"/>
      <c r="AKM9" s="213"/>
      <c r="AKN9" s="213"/>
      <c r="AKO9" s="213"/>
      <c r="AKP9" s="213"/>
      <c r="AKQ9" s="213"/>
      <c r="AKR9" s="213"/>
      <c r="AKS9" s="213"/>
      <c r="AKT9" s="213"/>
      <c r="AKU9" s="213"/>
      <c r="AKV9" s="213"/>
      <c r="AKW9" s="213"/>
      <c r="AKX9" s="213"/>
      <c r="AKY9" s="213"/>
      <c r="AKZ9" s="213"/>
      <c r="ALA9" s="213"/>
      <c r="ALB9" s="213"/>
      <c r="ALC9" s="213"/>
      <c r="ALD9" s="213"/>
      <c r="ALE9" s="213"/>
      <c r="ALF9" s="213"/>
      <c r="ALG9" s="213"/>
      <c r="ALH9" s="213"/>
      <c r="ALI9" s="213"/>
      <c r="ALJ9" s="213"/>
      <c r="ALK9" s="213"/>
      <c r="ALL9" s="213"/>
      <c r="ALM9" s="213"/>
      <c r="ALN9" s="213"/>
      <c r="ALO9" s="213"/>
      <c r="ALP9" s="213"/>
      <c r="ALQ9" s="213"/>
      <c r="ALR9" s="213"/>
      <c r="ALS9" s="213"/>
      <c r="ALT9" s="213"/>
      <c r="ALU9" s="213"/>
      <c r="ALV9" s="213"/>
      <c r="ALW9" s="213"/>
      <c r="ALX9" s="213"/>
      <c r="ALY9" s="213"/>
      <c r="ALZ9" s="213"/>
      <c r="AMA9" s="213"/>
      <c r="AMB9" s="213"/>
      <c r="AMC9" s="213"/>
      <c r="AMD9" s="213"/>
      <c r="AME9" s="213"/>
      <c r="AMF9" s="213"/>
      <c r="AMG9" s="213"/>
      <c r="AMH9" s="213"/>
      <c r="AMI9" s="213"/>
      <c r="AMJ9" s="213"/>
      <c r="AMK9" s="213"/>
    </row>
    <row r="10" spans="1:1025" ht="18.75" customHeight="1" x14ac:dyDescent="0.25">
      <c r="B10" s="853" t="s">
        <v>143</v>
      </c>
      <c r="C10" s="853"/>
      <c r="D10" s="853"/>
      <c r="E10" s="853"/>
      <c r="F10" s="853"/>
      <c r="G10" s="853"/>
    </row>
    <row r="11" spans="1:1025" ht="18.75" customHeight="1" x14ac:dyDescent="0.25">
      <c r="B11" s="303"/>
      <c r="C11" s="303"/>
      <c r="D11" s="303"/>
      <c r="E11" s="303"/>
      <c r="F11" s="303"/>
      <c r="G11" s="675"/>
    </row>
    <row r="12" spans="1:1025" ht="18" customHeight="1" x14ac:dyDescent="0.2">
      <c r="B12" s="302"/>
      <c r="C12" s="305"/>
      <c r="D12" s="305"/>
      <c r="E12" s="305"/>
      <c r="F12" s="305"/>
      <c r="G12" s="673"/>
    </row>
    <row r="13" spans="1:1025" ht="14.25" customHeight="1" x14ac:dyDescent="0.2">
      <c r="B13" s="232"/>
      <c r="C13" s="233" t="s">
        <v>160</v>
      </c>
      <c r="D13" s="386"/>
      <c r="E13" s="234"/>
      <c r="F13" s="854" t="s">
        <v>422</v>
      </c>
      <c r="G13" s="854"/>
      <c r="H13" s="235"/>
    </row>
    <row r="14" spans="1:1025" ht="12.75" customHeight="1" x14ac:dyDescent="0.2">
      <c r="B14" s="236"/>
      <c r="C14" s="351" t="s">
        <v>161</v>
      </c>
      <c r="D14" s="387"/>
      <c r="E14" s="237"/>
      <c r="F14" s="854"/>
      <c r="G14" s="854"/>
      <c r="H14" s="235"/>
    </row>
    <row r="15" spans="1:1025" s="238" customFormat="1" ht="14.1" customHeight="1" x14ac:dyDescent="0.2">
      <c r="B15" s="239" t="s">
        <v>91</v>
      </c>
      <c r="C15" s="240" t="s">
        <v>24</v>
      </c>
      <c r="D15" s="388" t="s">
        <v>47</v>
      </c>
      <c r="E15" s="241" t="s">
        <v>48</v>
      </c>
      <c r="F15" s="425">
        <v>2020</v>
      </c>
      <c r="G15" s="676">
        <v>2019</v>
      </c>
      <c r="H15" s="242"/>
    </row>
    <row r="16" spans="1:1025" ht="15.75" customHeight="1" x14ac:dyDescent="0.2">
      <c r="B16" s="226"/>
      <c r="C16" s="236"/>
      <c r="D16" s="389"/>
      <c r="E16" s="236"/>
      <c r="F16" s="227"/>
      <c r="G16" s="677"/>
      <c r="H16" s="235"/>
    </row>
    <row r="17" spans="1:1025" ht="15.75" customHeight="1" x14ac:dyDescent="0.2">
      <c r="B17" s="243" t="s">
        <v>157</v>
      </c>
      <c r="C17" s="236"/>
      <c r="D17" s="389"/>
      <c r="E17" s="236"/>
      <c r="F17" s="227"/>
      <c r="G17" s="677"/>
      <c r="H17" s="235"/>
    </row>
    <row r="18" spans="1:1025" s="272" customFormat="1" ht="15.75" customHeight="1" x14ac:dyDescent="0.2">
      <c r="A18" s="302"/>
      <c r="B18" s="456" t="s">
        <v>158</v>
      </c>
      <c r="C18" s="294">
        <v>2213174212</v>
      </c>
      <c r="D18" s="382">
        <v>437147954</v>
      </c>
      <c r="E18" s="294">
        <v>234672147</v>
      </c>
      <c r="F18" s="294">
        <f>+C18+D18-E18</f>
        <v>2415650019</v>
      </c>
      <c r="G18" s="678">
        <v>1962304322</v>
      </c>
      <c r="H18" s="518">
        <f>+F18+ACTIVO!D21</f>
        <v>1603030487</v>
      </c>
      <c r="I18" s="302"/>
      <c r="J18" s="302"/>
      <c r="K18" s="302"/>
      <c r="L18" s="302"/>
      <c r="M18" s="302"/>
      <c r="N18" s="302"/>
      <c r="O18" s="302"/>
      <c r="P18" s="302"/>
      <c r="Q18" s="302"/>
      <c r="R18" s="302"/>
      <c r="S18" s="302"/>
      <c r="T18" s="302"/>
      <c r="U18" s="302"/>
      <c r="V18" s="302"/>
      <c r="W18" s="302"/>
      <c r="X18" s="302"/>
      <c r="Y18" s="302"/>
      <c r="Z18" s="302"/>
      <c r="AA18" s="302"/>
      <c r="AB18" s="302"/>
      <c r="AC18" s="302"/>
      <c r="AD18" s="302"/>
      <c r="AE18" s="302"/>
      <c r="AF18" s="302"/>
      <c r="AG18" s="302"/>
      <c r="AH18" s="302"/>
      <c r="AI18" s="302"/>
      <c r="AJ18" s="302"/>
      <c r="AK18" s="302"/>
      <c r="AL18" s="302"/>
      <c r="AM18" s="302"/>
      <c r="AN18" s="302"/>
      <c r="AO18" s="302"/>
      <c r="AP18" s="302"/>
      <c r="AQ18" s="302"/>
      <c r="AR18" s="302"/>
      <c r="AS18" s="302"/>
      <c r="AT18" s="302"/>
      <c r="AU18" s="302"/>
      <c r="AV18" s="302"/>
      <c r="AW18" s="302"/>
      <c r="AX18" s="302"/>
      <c r="AY18" s="302"/>
      <c r="AZ18" s="302"/>
      <c r="BA18" s="302"/>
      <c r="BB18" s="302"/>
      <c r="BC18" s="302"/>
      <c r="BD18" s="302"/>
      <c r="BE18" s="302"/>
      <c r="BF18" s="302"/>
      <c r="BG18" s="302"/>
      <c r="BH18" s="302"/>
      <c r="BI18" s="302"/>
      <c r="BJ18" s="302"/>
      <c r="BK18" s="302"/>
      <c r="BL18" s="302"/>
      <c r="BM18" s="302"/>
      <c r="BN18" s="302"/>
      <c r="BO18" s="302"/>
      <c r="BP18" s="302"/>
      <c r="BQ18" s="302"/>
      <c r="BR18" s="302"/>
      <c r="BS18" s="302"/>
      <c r="BT18" s="302"/>
      <c r="BU18" s="302"/>
      <c r="BV18" s="302"/>
      <c r="BW18" s="302"/>
      <c r="BX18" s="302"/>
      <c r="BY18" s="302"/>
      <c r="BZ18" s="302"/>
      <c r="CA18" s="302"/>
      <c r="CB18" s="302"/>
      <c r="CC18" s="302"/>
      <c r="CD18" s="302"/>
      <c r="CE18" s="302"/>
      <c r="CF18" s="302"/>
      <c r="CG18" s="302"/>
      <c r="CH18" s="302"/>
      <c r="CI18" s="302"/>
      <c r="CJ18" s="302"/>
      <c r="CK18" s="302"/>
      <c r="CL18" s="302"/>
      <c r="CM18" s="302"/>
      <c r="CN18" s="302"/>
      <c r="CO18" s="302"/>
      <c r="CP18" s="302"/>
      <c r="CQ18" s="302"/>
      <c r="CR18" s="302"/>
      <c r="CS18" s="302"/>
      <c r="CT18" s="302"/>
      <c r="CU18" s="302"/>
      <c r="CV18" s="302"/>
      <c r="CW18" s="302"/>
      <c r="CX18" s="302"/>
      <c r="CY18" s="302"/>
      <c r="CZ18" s="302"/>
      <c r="DA18" s="302"/>
      <c r="DB18" s="302"/>
      <c r="DC18" s="302"/>
      <c r="DD18" s="302"/>
      <c r="DE18" s="302"/>
      <c r="DF18" s="302"/>
      <c r="DG18" s="302"/>
      <c r="DH18" s="302"/>
      <c r="DI18" s="302"/>
      <c r="DJ18" s="302"/>
      <c r="DK18" s="302"/>
      <c r="DL18" s="302"/>
      <c r="DM18" s="302"/>
      <c r="DN18" s="302"/>
      <c r="DO18" s="302"/>
      <c r="DP18" s="302"/>
      <c r="DQ18" s="302"/>
      <c r="DR18" s="302"/>
      <c r="DS18" s="302"/>
      <c r="DT18" s="302"/>
      <c r="DU18" s="302"/>
      <c r="DV18" s="302"/>
      <c r="DW18" s="302"/>
      <c r="DX18" s="302"/>
      <c r="DY18" s="302"/>
      <c r="DZ18" s="302"/>
      <c r="EA18" s="302"/>
      <c r="EB18" s="302"/>
      <c r="EC18" s="302"/>
      <c r="ED18" s="302"/>
      <c r="EE18" s="302"/>
      <c r="EF18" s="302"/>
      <c r="EG18" s="302"/>
      <c r="EH18" s="302"/>
      <c r="EI18" s="302"/>
      <c r="EJ18" s="302"/>
      <c r="EK18" s="302"/>
      <c r="EL18" s="302"/>
      <c r="EM18" s="302"/>
      <c r="EN18" s="302"/>
      <c r="EO18" s="302"/>
      <c r="EP18" s="302"/>
      <c r="EQ18" s="302"/>
      <c r="ER18" s="302"/>
      <c r="ES18" s="302"/>
      <c r="ET18" s="302"/>
      <c r="EU18" s="302"/>
      <c r="EV18" s="302"/>
      <c r="EW18" s="302"/>
      <c r="EX18" s="302"/>
      <c r="EY18" s="302"/>
      <c r="EZ18" s="302"/>
      <c r="FA18" s="302"/>
      <c r="FB18" s="302"/>
      <c r="FC18" s="302"/>
      <c r="FD18" s="302"/>
      <c r="FE18" s="302"/>
      <c r="FF18" s="302"/>
      <c r="FG18" s="302"/>
      <c r="FH18" s="302"/>
      <c r="FI18" s="302"/>
      <c r="FJ18" s="302"/>
      <c r="FK18" s="302"/>
      <c r="FL18" s="302"/>
      <c r="FM18" s="302"/>
      <c r="FN18" s="302"/>
      <c r="FO18" s="302"/>
      <c r="FP18" s="302"/>
      <c r="FQ18" s="302"/>
      <c r="FR18" s="302"/>
      <c r="FS18" s="302"/>
      <c r="FT18" s="302"/>
      <c r="FU18" s="302"/>
      <c r="FV18" s="302"/>
      <c r="FW18" s="302"/>
      <c r="FX18" s="302"/>
      <c r="FY18" s="302"/>
      <c r="FZ18" s="302"/>
      <c r="GA18" s="302"/>
      <c r="GB18" s="302"/>
      <c r="GC18" s="302"/>
      <c r="GD18" s="302"/>
      <c r="GE18" s="302"/>
      <c r="GF18" s="302"/>
      <c r="GG18" s="302"/>
      <c r="GH18" s="302"/>
      <c r="GI18" s="302"/>
      <c r="GJ18" s="302"/>
      <c r="GK18" s="302"/>
      <c r="GL18" s="302"/>
      <c r="GM18" s="302"/>
      <c r="GN18" s="302"/>
      <c r="GO18" s="302"/>
      <c r="GP18" s="302"/>
      <c r="GQ18" s="302"/>
      <c r="GR18" s="302"/>
      <c r="GS18" s="302"/>
      <c r="GT18" s="302"/>
      <c r="GU18" s="302"/>
      <c r="GV18" s="302"/>
      <c r="GW18" s="302"/>
      <c r="GX18" s="302"/>
      <c r="GY18" s="302"/>
      <c r="GZ18" s="302"/>
      <c r="HA18" s="302"/>
      <c r="HB18" s="302"/>
      <c r="HC18" s="302"/>
      <c r="HD18" s="302"/>
      <c r="HE18" s="302"/>
      <c r="HF18" s="302"/>
      <c r="HG18" s="302"/>
      <c r="HH18" s="302"/>
      <c r="HI18" s="302"/>
      <c r="HJ18" s="302"/>
      <c r="HK18" s="302"/>
      <c r="HL18" s="302"/>
      <c r="HM18" s="302"/>
      <c r="HN18" s="302"/>
      <c r="HO18" s="302"/>
      <c r="HP18" s="302"/>
      <c r="HQ18" s="302"/>
      <c r="HR18" s="302"/>
      <c r="HS18" s="302"/>
      <c r="HT18" s="302"/>
      <c r="HU18" s="302"/>
      <c r="HV18" s="302"/>
      <c r="HW18" s="302"/>
      <c r="HX18" s="302"/>
      <c r="HY18" s="302"/>
      <c r="HZ18" s="302"/>
      <c r="IA18" s="302"/>
      <c r="IB18" s="302"/>
      <c r="IC18" s="302"/>
      <c r="ID18" s="302"/>
      <c r="IE18" s="302"/>
      <c r="IF18" s="302"/>
      <c r="IG18" s="302"/>
      <c r="IH18" s="302"/>
      <c r="II18" s="302"/>
      <c r="IJ18" s="302"/>
      <c r="IK18" s="302"/>
      <c r="IL18" s="302"/>
      <c r="IM18" s="302"/>
      <c r="IN18" s="302"/>
      <c r="IO18" s="302"/>
      <c r="IP18" s="302"/>
      <c r="IQ18" s="302"/>
      <c r="IR18" s="302"/>
      <c r="IS18" s="302"/>
      <c r="IT18" s="302"/>
      <c r="IU18" s="302"/>
      <c r="IV18" s="302"/>
      <c r="IW18" s="302"/>
      <c r="IX18" s="302"/>
      <c r="IY18" s="302"/>
      <c r="IZ18" s="302"/>
      <c r="JA18" s="302"/>
      <c r="JB18" s="302"/>
      <c r="JC18" s="302"/>
      <c r="JD18" s="302"/>
      <c r="JE18" s="302"/>
      <c r="JF18" s="302"/>
      <c r="JG18" s="302"/>
      <c r="JH18" s="302"/>
      <c r="JI18" s="302"/>
      <c r="JJ18" s="302"/>
      <c r="JK18" s="302"/>
      <c r="JL18" s="302"/>
      <c r="JM18" s="302"/>
      <c r="JN18" s="302"/>
      <c r="JO18" s="302"/>
      <c r="JP18" s="302"/>
      <c r="JQ18" s="302"/>
      <c r="JR18" s="302"/>
      <c r="JS18" s="302"/>
      <c r="JT18" s="302"/>
      <c r="JU18" s="302"/>
      <c r="JV18" s="302"/>
      <c r="JW18" s="302"/>
      <c r="JX18" s="302"/>
      <c r="JY18" s="302"/>
      <c r="JZ18" s="302"/>
      <c r="KA18" s="302"/>
      <c r="KB18" s="302"/>
      <c r="KC18" s="302"/>
      <c r="KD18" s="302"/>
      <c r="KE18" s="302"/>
      <c r="KF18" s="302"/>
      <c r="KG18" s="302"/>
      <c r="KH18" s="302"/>
      <c r="KI18" s="302"/>
      <c r="KJ18" s="302"/>
      <c r="KK18" s="302"/>
      <c r="KL18" s="302"/>
      <c r="KM18" s="302"/>
      <c r="KN18" s="302"/>
      <c r="KO18" s="302"/>
      <c r="KP18" s="302"/>
      <c r="KQ18" s="302"/>
      <c r="KR18" s="302"/>
      <c r="KS18" s="302"/>
      <c r="KT18" s="302"/>
      <c r="KU18" s="302"/>
      <c r="KV18" s="302"/>
      <c r="KW18" s="302"/>
      <c r="KX18" s="302"/>
      <c r="KY18" s="302"/>
      <c r="KZ18" s="302"/>
      <c r="LA18" s="302"/>
      <c r="LB18" s="302"/>
      <c r="LC18" s="302"/>
      <c r="LD18" s="302"/>
      <c r="LE18" s="302"/>
      <c r="LF18" s="302"/>
      <c r="LG18" s="302"/>
      <c r="LH18" s="302"/>
      <c r="LI18" s="302"/>
      <c r="LJ18" s="302"/>
      <c r="LK18" s="302"/>
      <c r="LL18" s="302"/>
      <c r="LM18" s="302"/>
      <c r="LN18" s="302"/>
      <c r="LO18" s="302"/>
      <c r="LP18" s="302"/>
      <c r="LQ18" s="302"/>
      <c r="LR18" s="302"/>
      <c r="LS18" s="302"/>
      <c r="LT18" s="302"/>
      <c r="LU18" s="302"/>
      <c r="LV18" s="302"/>
      <c r="LW18" s="302"/>
      <c r="LX18" s="302"/>
      <c r="LY18" s="302"/>
      <c r="LZ18" s="302"/>
      <c r="MA18" s="302"/>
      <c r="MB18" s="302"/>
      <c r="MC18" s="302"/>
      <c r="MD18" s="302"/>
      <c r="ME18" s="302"/>
      <c r="MF18" s="302"/>
      <c r="MG18" s="302"/>
      <c r="MH18" s="302"/>
      <c r="MI18" s="302"/>
      <c r="MJ18" s="302"/>
      <c r="MK18" s="302"/>
      <c r="ML18" s="302"/>
      <c r="MM18" s="302"/>
      <c r="MN18" s="302"/>
      <c r="MO18" s="302"/>
      <c r="MP18" s="302"/>
      <c r="MQ18" s="302"/>
      <c r="MR18" s="302"/>
      <c r="MS18" s="302"/>
      <c r="MT18" s="302"/>
      <c r="MU18" s="302"/>
      <c r="MV18" s="302"/>
      <c r="MW18" s="302"/>
      <c r="MX18" s="302"/>
      <c r="MY18" s="302"/>
      <c r="MZ18" s="302"/>
      <c r="NA18" s="302"/>
      <c r="NB18" s="302"/>
      <c r="NC18" s="302"/>
      <c r="ND18" s="302"/>
      <c r="NE18" s="302"/>
      <c r="NF18" s="302"/>
      <c r="NG18" s="302"/>
      <c r="NH18" s="302"/>
      <c r="NI18" s="302"/>
      <c r="NJ18" s="302"/>
      <c r="NK18" s="302"/>
      <c r="NL18" s="302"/>
      <c r="NM18" s="302"/>
      <c r="NN18" s="302"/>
      <c r="NO18" s="302"/>
      <c r="NP18" s="302"/>
      <c r="NQ18" s="302"/>
      <c r="NR18" s="302"/>
      <c r="NS18" s="302"/>
      <c r="NT18" s="302"/>
      <c r="NU18" s="302"/>
      <c r="NV18" s="302"/>
      <c r="NW18" s="302"/>
      <c r="NX18" s="302"/>
      <c r="NY18" s="302"/>
      <c r="NZ18" s="302"/>
      <c r="OA18" s="302"/>
      <c r="OB18" s="302"/>
      <c r="OC18" s="302"/>
      <c r="OD18" s="302"/>
      <c r="OE18" s="302"/>
      <c r="OF18" s="302"/>
      <c r="OG18" s="302"/>
      <c r="OH18" s="302"/>
      <c r="OI18" s="302"/>
      <c r="OJ18" s="302"/>
      <c r="OK18" s="302"/>
      <c r="OL18" s="302"/>
      <c r="OM18" s="302"/>
      <c r="ON18" s="302"/>
      <c r="OO18" s="302"/>
      <c r="OP18" s="302"/>
      <c r="OQ18" s="302"/>
      <c r="OR18" s="302"/>
      <c r="OS18" s="302"/>
      <c r="OT18" s="302"/>
      <c r="OU18" s="302"/>
      <c r="OV18" s="302"/>
      <c r="OW18" s="302"/>
      <c r="OX18" s="302"/>
      <c r="OY18" s="302"/>
      <c r="OZ18" s="302"/>
      <c r="PA18" s="302"/>
      <c r="PB18" s="302"/>
      <c r="PC18" s="302"/>
      <c r="PD18" s="302"/>
      <c r="PE18" s="302"/>
      <c r="PF18" s="302"/>
      <c r="PG18" s="302"/>
      <c r="PH18" s="302"/>
      <c r="PI18" s="302"/>
      <c r="PJ18" s="302"/>
      <c r="PK18" s="302"/>
      <c r="PL18" s="302"/>
      <c r="PM18" s="302"/>
      <c r="PN18" s="302"/>
      <c r="PO18" s="302"/>
      <c r="PP18" s="302"/>
      <c r="PQ18" s="302"/>
      <c r="PR18" s="302"/>
      <c r="PS18" s="302"/>
      <c r="PT18" s="302"/>
      <c r="PU18" s="302"/>
      <c r="PV18" s="302"/>
      <c r="PW18" s="302"/>
      <c r="PX18" s="302"/>
      <c r="PY18" s="302"/>
      <c r="PZ18" s="302"/>
      <c r="QA18" s="302"/>
      <c r="QB18" s="302"/>
      <c r="QC18" s="302"/>
      <c r="QD18" s="302"/>
      <c r="QE18" s="302"/>
      <c r="QF18" s="302"/>
      <c r="QG18" s="302"/>
      <c r="QH18" s="302"/>
      <c r="QI18" s="302"/>
      <c r="QJ18" s="302"/>
      <c r="QK18" s="302"/>
      <c r="QL18" s="302"/>
      <c r="QM18" s="302"/>
      <c r="QN18" s="302"/>
      <c r="QO18" s="302"/>
      <c r="QP18" s="302"/>
      <c r="QQ18" s="302"/>
      <c r="QR18" s="302"/>
      <c r="QS18" s="302"/>
      <c r="QT18" s="302"/>
      <c r="QU18" s="302"/>
      <c r="QV18" s="302"/>
      <c r="QW18" s="302"/>
      <c r="QX18" s="302"/>
      <c r="QY18" s="302"/>
      <c r="QZ18" s="302"/>
      <c r="RA18" s="302"/>
      <c r="RB18" s="302"/>
      <c r="RC18" s="302"/>
      <c r="RD18" s="302"/>
      <c r="RE18" s="302"/>
      <c r="RF18" s="302"/>
      <c r="RG18" s="302"/>
      <c r="RH18" s="302"/>
      <c r="RI18" s="302"/>
      <c r="RJ18" s="302"/>
      <c r="RK18" s="302"/>
      <c r="RL18" s="302"/>
      <c r="RM18" s="302"/>
      <c r="RN18" s="302"/>
      <c r="RO18" s="302"/>
      <c r="RP18" s="302"/>
      <c r="RQ18" s="302"/>
      <c r="RR18" s="302"/>
      <c r="RS18" s="302"/>
      <c r="RT18" s="302"/>
      <c r="RU18" s="302"/>
      <c r="RV18" s="302"/>
      <c r="RW18" s="302"/>
      <c r="RX18" s="302"/>
      <c r="RY18" s="302"/>
      <c r="RZ18" s="302"/>
      <c r="SA18" s="302"/>
      <c r="SB18" s="302"/>
      <c r="SC18" s="302"/>
      <c r="SD18" s="302"/>
      <c r="SE18" s="302"/>
      <c r="SF18" s="302"/>
      <c r="SG18" s="302"/>
      <c r="SH18" s="302"/>
      <c r="SI18" s="302"/>
      <c r="SJ18" s="302"/>
      <c r="SK18" s="302"/>
      <c r="SL18" s="302"/>
      <c r="SM18" s="302"/>
      <c r="SN18" s="302"/>
      <c r="SO18" s="302"/>
      <c r="SP18" s="302"/>
      <c r="SQ18" s="302"/>
      <c r="SR18" s="302"/>
      <c r="SS18" s="302"/>
      <c r="ST18" s="302"/>
      <c r="SU18" s="302"/>
      <c r="SV18" s="302"/>
      <c r="SW18" s="302"/>
      <c r="SX18" s="302"/>
      <c r="SY18" s="302"/>
      <c r="SZ18" s="302"/>
      <c r="TA18" s="302"/>
      <c r="TB18" s="302"/>
      <c r="TC18" s="302"/>
      <c r="TD18" s="302"/>
      <c r="TE18" s="302"/>
      <c r="TF18" s="302"/>
      <c r="TG18" s="302"/>
      <c r="TH18" s="302"/>
      <c r="TI18" s="302"/>
      <c r="TJ18" s="302"/>
      <c r="TK18" s="302"/>
      <c r="TL18" s="302"/>
      <c r="TM18" s="302"/>
      <c r="TN18" s="302"/>
      <c r="TO18" s="302"/>
      <c r="TP18" s="302"/>
      <c r="TQ18" s="302"/>
      <c r="TR18" s="302"/>
      <c r="TS18" s="302"/>
      <c r="TT18" s="302"/>
      <c r="TU18" s="302"/>
      <c r="TV18" s="302"/>
      <c r="TW18" s="302"/>
      <c r="TX18" s="302"/>
      <c r="TY18" s="302"/>
      <c r="TZ18" s="302"/>
      <c r="UA18" s="302"/>
      <c r="UB18" s="302"/>
      <c r="UC18" s="302"/>
      <c r="UD18" s="302"/>
      <c r="UE18" s="302"/>
      <c r="UF18" s="302"/>
      <c r="UG18" s="302"/>
      <c r="UH18" s="302"/>
      <c r="UI18" s="302"/>
      <c r="UJ18" s="302"/>
      <c r="UK18" s="302"/>
      <c r="UL18" s="302"/>
      <c r="UM18" s="302"/>
      <c r="UN18" s="302"/>
      <c r="UO18" s="302"/>
      <c r="UP18" s="302"/>
      <c r="UQ18" s="302"/>
      <c r="UR18" s="302"/>
      <c r="US18" s="302"/>
      <c r="UT18" s="302"/>
      <c r="UU18" s="302"/>
      <c r="UV18" s="302"/>
      <c r="UW18" s="302"/>
      <c r="UX18" s="302"/>
      <c r="UY18" s="302"/>
      <c r="UZ18" s="302"/>
      <c r="VA18" s="302"/>
      <c r="VB18" s="302"/>
      <c r="VC18" s="302"/>
      <c r="VD18" s="302"/>
      <c r="VE18" s="302"/>
      <c r="VF18" s="302"/>
      <c r="VG18" s="302"/>
      <c r="VH18" s="302"/>
      <c r="VI18" s="302"/>
      <c r="VJ18" s="302"/>
      <c r="VK18" s="302"/>
      <c r="VL18" s="302"/>
      <c r="VM18" s="302"/>
      <c r="VN18" s="302"/>
      <c r="VO18" s="302"/>
      <c r="VP18" s="302"/>
      <c r="VQ18" s="302"/>
      <c r="VR18" s="302"/>
      <c r="VS18" s="302"/>
      <c r="VT18" s="302"/>
      <c r="VU18" s="302"/>
      <c r="VV18" s="302"/>
      <c r="VW18" s="302"/>
      <c r="VX18" s="302"/>
      <c r="VY18" s="302"/>
      <c r="VZ18" s="302"/>
      <c r="WA18" s="302"/>
      <c r="WB18" s="302"/>
      <c r="WC18" s="302"/>
      <c r="WD18" s="302"/>
      <c r="WE18" s="302"/>
      <c r="WF18" s="302"/>
      <c r="WG18" s="302"/>
      <c r="WH18" s="302"/>
      <c r="WI18" s="302"/>
      <c r="WJ18" s="302"/>
      <c r="WK18" s="302"/>
      <c r="WL18" s="302"/>
      <c r="WM18" s="302"/>
      <c r="WN18" s="302"/>
      <c r="WO18" s="302"/>
      <c r="WP18" s="302"/>
      <c r="WQ18" s="302"/>
      <c r="WR18" s="302"/>
      <c r="WS18" s="302"/>
      <c r="WT18" s="302"/>
      <c r="WU18" s="302"/>
      <c r="WV18" s="302"/>
      <c r="WW18" s="302"/>
      <c r="WX18" s="302"/>
      <c r="WY18" s="302"/>
      <c r="WZ18" s="302"/>
      <c r="XA18" s="302"/>
      <c r="XB18" s="302"/>
      <c r="XC18" s="302"/>
      <c r="XD18" s="302"/>
      <c r="XE18" s="302"/>
      <c r="XF18" s="302"/>
      <c r="XG18" s="302"/>
      <c r="XH18" s="302"/>
      <c r="XI18" s="302"/>
      <c r="XJ18" s="302"/>
      <c r="XK18" s="302"/>
      <c r="XL18" s="302"/>
      <c r="XM18" s="302"/>
      <c r="XN18" s="302"/>
      <c r="XO18" s="302"/>
      <c r="XP18" s="302"/>
      <c r="XQ18" s="302"/>
      <c r="XR18" s="302"/>
      <c r="XS18" s="302"/>
      <c r="XT18" s="302"/>
      <c r="XU18" s="302"/>
      <c r="XV18" s="302"/>
      <c r="XW18" s="302"/>
      <c r="XX18" s="302"/>
      <c r="XY18" s="302"/>
      <c r="XZ18" s="302"/>
      <c r="YA18" s="302"/>
      <c r="YB18" s="302"/>
      <c r="YC18" s="302"/>
      <c r="YD18" s="302"/>
      <c r="YE18" s="302"/>
      <c r="YF18" s="302"/>
      <c r="YG18" s="302"/>
      <c r="YH18" s="302"/>
      <c r="YI18" s="302"/>
      <c r="YJ18" s="302"/>
      <c r="YK18" s="302"/>
      <c r="YL18" s="302"/>
      <c r="YM18" s="302"/>
      <c r="YN18" s="302"/>
      <c r="YO18" s="302"/>
      <c r="YP18" s="302"/>
      <c r="YQ18" s="302"/>
      <c r="YR18" s="302"/>
      <c r="YS18" s="302"/>
      <c r="YT18" s="302"/>
      <c r="YU18" s="302"/>
      <c r="YV18" s="302"/>
      <c r="YW18" s="302"/>
      <c r="YX18" s="302"/>
      <c r="YY18" s="302"/>
      <c r="YZ18" s="302"/>
      <c r="ZA18" s="302"/>
      <c r="ZB18" s="302"/>
      <c r="ZC18" s="302"/>
      <c r="ZD18" s="302"/>
      <c r="ZE18" s="302"/>
      <c r="ZF18" s="302"/>
      <c r="ZG18" s="302"/>
      <c r="ZH18" s="302"/>
      <c r="ZI18" s="302"/>
      <c r="ZJ18" s="302"/>
      <c r="ZK18" s="302"/>
      <c r="ZL18" s="302"/>
      <c r="ZM18" s="302"/>
      <c r="ZN18" s="302"/>
      <c r="ZO18" s="302"/>
      <c r="ZP18" s="302"/>
      <c r="ZQ18" s="302"/>
      <c r="ZR18" s="302"/>
      <c r="ZS18" s="302"/>
      <c r="ZT18" s="302"/>
      <c r="ZU18" s="302"/>
      <c r="ZV18" s="302"/>
      <c r="ZW18" s="302"/>
      <c r="ZX18" s="302"/>
      <c r="ZY18" s="302"/>
      <c r="ZZ18" s="302"/>
      <c r="AAA18" s="302"/>
      <c r="AAB18" s="302"/>
      <c r="AAC18" s="302"/>
      <c r="AAD18" s="302"/>
      <c r="AAE18" s="302"/>
      <c r="AAF18" s="302"/>
      <c r="AAG18" s="302"/>
      <c r="AAH18" s="302"/>
      <c r="AAI18" s="302"/>
      <c r="AAJ18" s="302"/>
      <c r="AAK18" s="302"/>
      <c r="AAL18" s="302"/>
      <c r="AAM18" s="302"/>
      <c r="AAN18" s="302"/>
      <c r="AAO18" s="302"/>
      <c r="AAP18" s="302"/>
      <c r="AAQ18" s="302"/>
      <c r="AAR18" s="302"/>
      <c r="AAS18" s="302"/>
      <c r="AAT18" s="302"/>
      <c r="AAU18" s="302"/>
      <c r="AAV18" s="302"/>
      <c r="AAW18" s="302"/>
      <c r="AAX18" s="302"/>
      <c r="AAY18" s="302"/>
      <c r="AAZ18" s="302"/>
      <c r="ABA18" s="302"/>
      <c r="ABB18" s="302"/>
      <c r="ABC18" s="302"/>
      <c r="ABD18" s="302"/>
      <c r="ABE18" s="302"/>
      <c r="ABF18" s="302"/>
      <c r="ABG18" s="302"/>
      <c r="ABH18" s="302"/>
      <c r="ABI18" s="302"/>
      <c r="ABJ18" s="302"/>
      <c r="ABK18" s="302"/>
      <c r="ABL18" s="302"/>
      <c r="ABM18" s="302"/>
      <c r="ABN18" s="302"/>
      <c r="ABO18" s="302"/>
      <c r="ABP18" s="302"/>
      <c r="ABQ18" s="302"/>
      <c r="ABR18" s="302"/>
      <c r="ABS18" s="302"/>
      <c r="ABT18" s="302"/>
      <c r="ABU18" s="302"/>
      <c r="ABV18" s="302"/>
      <c r="ABW18" s="302"/>
      <c r="ABX18" s="302"/>
      <c r="ABY18" s="302"/>
      <c r="ABZ18" s="302"/>
      <c r="ACA18" s="302"/>
      <c r="ACB18" s="302"/>
      <c r="ACC18" s="302"/>
      <c r="ACD18" s="302"/>
      <c r="ACE18" s="302"/>
      <c r="ACF18" s="302"/>
      <c r="ACG18" s="302"/>
      <c r="ACH18" s="302"/>
      <c r="ACI18" s="302"/>
      <c r="ACJ18" s="302"/>
      <c r="ACK18" s="302"/>
      <c r="ACL18" s="302"/>
      <c r="ACM18" s="302"/>
      <c r="ACN18" s="302"/>
      <c r="ACO18" s="302"/>
      <c r="ACP18" s="302"/>
      <c r="ACQ18" s="302"/>
      <c r="ACR18" s="302"/>
      <c r="ACS18" s="302"/>
      <c r="ACT18" s="302"/>
      <c r="ACU18" s="302"/>
      <c r="ACV18" s="302"/>
      <c r="ACW18" s="302"/>
      <c r="ACX18" s="302"/>
      <c r="ACY18" s="302"/>
      <c r="ACZ18" s="302"/>
      <c r="ADA18" s="302"/>
      <c r="ADB18" s="302"/>
      <c r="ADC18" s="302"/>
      <c r="ADD18" s="302"/>
      <c r="ADE18" s="302"/>
      <c r="ADF18" s="302"/>
      <c r="ADG18" s="302"/>
      <c r="ADH18" s="302"/>
      <c r="ADI18" s="302"/>
      <c r="ADJ18" s="302"/>
      <c r="ADK18" s="302"/>
      <c r="ADL18" s="302"/>
      <c r="ADM18" s="302"/>
      <c r="ADN18" s="302"/>
      <c r="ADO18" s="302"/>
      <c r="ADP18" s="302"/>
      <c r="ADQ18" s="302"/>
      <c r="ADR18" s="302"/>
      <c r="ADS18" s="302"/>
      <c r="ADT18" s="302"/>
      <c r="ADU18" s="302"/>
      <c r="ADV18" s="302"/>
      <c r="ADW18" s="302"/>
      <c r="ADX18" s="302"/>
      <c r="ADY18" s="302"/>
      <c r="ADZ18" s="302"/>
      <c r="AEA18" s="302"/>
      <c r="AEB18" s="302"/>
      <c r="AEC18" s="302"/>
      <c r="AED18" s="302"/>
      <c r="AEE18" s="302"/>
      <c r="AEF18" s="302"/>
      <c r="AEG18" s="302"/>
      <c r="AEH18" s="302"/>
      <c r="AEI18" s="302"/>
      <c r="AEJ18" s="302"/>
      <c r="AEK18" s="302"/>
      <c r="AEL18" s="302"/>
      <c r="AEM18" s="302"/>
      <c r="AEN18" s="302"/>
      <c r="AEO18" s="302"/>
      <c r="AEP18" s="302"/>
      <c r="AEQ18" s="302"/>
      <c r="AER18" s="302"/>
      <c r="AES18" s="302"/>
      <c r="AET18" s="302"/>
      <c r="AEU18" s="302"/>
      <c r="AEV18" s="302"/>
      <c r="AEW18" s="302"/>
      <c r="AEX18" s="302"/>
      <c r="AEY18" s="302"/>
      <c r="AEZ18" s="302"/>
      <c r="AFA18" s="302"/>
      <c r="AFB18" s="302"/>
      <c r="AFC18" s="302"/>
      <c r="AFD18" s="302"/>
      <c r="AFE18" s="302"/>
      <c r="AFF18" s="302"/>
      <c r="AFG18" s="302"/>
      <c r="AFH18" s="302"/>
      <c r="AFI18" s="302"/>
      <c r="AFJ18" s="302"/>
      <c r="AFK18" s="302"/>
      <c r="AFL18" s="302"/>
      <c r="AFM18" s="302"/>
      <c r="AFN18" s="302"/>
      <c r="AFO18" s="302"/>
      <c r="AFP18" s="302"/>
      <c r="AFQ18" s="302"/>
      <c r="AFR18" s="302"/>
      <c r="AFS18" s="302"/>
      <c r="AFT18" s="302"/>
      <c r="AFU18" s="302"/>
      <c r="AFV18" s="302"/>
      <c r="AFW18" s="302"/>
      <c r="AFX18" s="302"/>
      <c r="AFY18" s="302"/>
      <c r="AFZ18" s="302"/>
      <c r="AGA18" s="302"/>
      <c r="AGB18" s="302"/>
      <c r="AGC18" s="302"/>
      <c r="AGD18" s="302"/>
      <c r="AGE18" s="302"/>
      <c r="AGF18" s="302"/>
      <c r="AGG18" s="302"/>
      <c r="AGH18" s="302"/>
      <c r="AGI18" s="302"/>
      <c r="AGJ18" s="302"/>
      <c r="AGK18" s="302"/>
      <c r="AGL18" s="302"/>
      <c r="AGM18" s="302"/>
      <c r="AGN18" s="302"/>
      <c r="AGO18" s="302"/>
      <c r="AGP18" s="302"/>
      <c r="AGQ18" s="302"/>
      <c r="AGR18" s="302"/>
      <c r="AGS18" s="302"/>
      <c r="AGT18" s="302"/>
      <c r="AGU18" s="302"/>
      <c r="AGV18" s="302"/>
      <c r="AGW18" s="302"/>
      <c r="AGX18" s="302"/>
      <c r="AGY18" s="302"/>
      <c r="AGZ18" s="302"/>
      <c r="AHA18" s="302"/>
      <c r="AHB18" s="302"/>
      <c r="AHC18" s="302"/>
      <c r="AHD18" s="302"/>
      <c r="AHE18" s="302"/>
      <c r="AHF18" s="302"/>
      <c r="AHG18" s="302"/>
      <c r="AHH18" s="302"/>
      <c r="AHI18" s="302"/>
      <c r="AHJ18" s="302"/>
      <c r="AHK18" s="302"/>
      <c r="AHL18" s="302"/>
      <c r="AHM18" s="302"/>
      <c r="AHN18" s="302"/>
      <c r="AHO18" s="302"/>
      <c r="AHP18" s="302"/>
      <c r="AHQ18" s="302"/>
      <c r="AHR18" s="302"/>
      <c r="AHS18" s="302"/>
      <c r="AHT18" s="302"/>
      <c r="AHU18" s="302"/>
      <c r="AHV18" s="302"/>
      <c r="AHW18" s="302"/>
      <c r="AHX18" s="302"/>
      <c r="AHY18" s="302"/>
      <c r="AHZ18" s="302"/>
      <c r="AIA18" s="302"/>
      <c r="AIB18" s="302"/>
      <c r="AIC18" s="302"/>
      <c r="AID18" s="302"/>
      <c r="AIE18" s="302"/>
      <c r="AIF18" s="302"/>
      <c r="AIG18" s="302"/>
      <c r="AIH18" s="302"/>
      <c r="AII18" s="302"/>
      <c r="AIJ18" s="302"/>
      <c r="AIK18" s="302"/>
      <c r="AIL18" s="302"/>
      <c r="AIM18" s="302"/>
      <c r="AIN18" s="302"/>
      <c r="AIO18" s="302"/>
      <c r="AIP18" s="302"/>
      <c r="AIQ18" s="302"/>
      <c r="AIR18" s="302"/>
      <c r="AIS18" s="302"/>
      <c r="AIT18" s="302"/>
      <c r="AIU18" s="302"/>
      <c r="AIV18" s="302"/>
      <c r="AIW18" s="302"/>
      <c r="AIX18" s="302"/>
      <c r="AIY18" s="302"/>
      <c r="AIZ18" s="302"/>
      <c r="AJA18" s="302"/>
      <c r="AJB18" s="302"/>
      <c r="AJC18" s="302"/>
      <c r="AJD18" s="302"/>
      <c r="AJE18" s="302"/>
      <c r="AJF18" s="302"/>
      <c r="AJG18" s="302"/>
      <c r="AJH18" s="302"/>
      <c r="AJI18" s="302"/>
      <c r="AJJ18" s="302"/>
      <c r="AJK18" s="302"/>
      <c r="AJL18" s="302"/>
      <c r="AJM18" s="302"/>
      <c r="AJN18" s="302"/>
      <c r="AJO18" s="302"/>
      <c r="AJP18" s="302"/>
      <c r="AJQ18" s="302"/>
      <c r="AJR18" s="302"/>
      <c r="AJS18" s="302"/>
      <c r="AJT18" s="302"/>
      <c r="AJU18" s="302"/>
      <c r="AJV18" s="302"/>
      <c r="AJW18" s="302"/>
      <c r="AJX18" s="302"/>
      <c r="AJY18" s="302"/>
      <c r="AJZ18" s="302"/>
      <c r="AKA18" s="302"/>
      <c r="AKB18" s="302"/>
      <c r="AKC18" s="302"/>
      <c r="AKD18" s="302"/>
      <c r="AKE18" s="302"/>
      <c r="AKF18" s="302"/>
      <c r="AKG18" s="302"/>
      <c r="AKH18" s="302"/>
      <c r="AKI18" s="302"/>
      <c r="AKJ18" s="302"/>
      <c r="AKK18" s="302"/>
      <c r="AKL18" s="302"/>
      <c r="AKM18" s="302"/>
      <c r="AKN18" s="302"/>
      <c r="AKO18" s="302"/>
      <c r="AKP18" s="302"/>
      <c r="AKQ18" s="302"/>
      <c r="AKR18" s="302"/>
      <c r="AKS18" s="302"/>
      <c r="AKT18" s="302"/>
      <c r="AKU18" s="302"/>
      <c r="AKV18" s="302"/>
      <c r="AKW18" s="302"/>
      <c r="AKX18" s="302"/>
      <c r="AKY18" s="302"/>
      <c r="AKZ18" s="302"/>
      <c r="ALA18" s="302"/>
      <c r="ALB18" s="302"/>
      <c r="ALC18" s="302"/>
      <c r="ALD18" s="302"/>
      <c r="ALE18" s="302"/>
      <c r="ALF18" s="302"/>
      <c r="ALG18" s="302"/>
      <c r="ALH18" s="302"/>
      <c r="ALI18" s="302"/>
      <c r="ALJ18" s="302"/>
      <c r="ALK18" s="302"/>
      <c r="ALL18" s="302"/>
      <c r="ALM18" s="302"/>
      <c r="ALN18" s="302"/>
      <c r="ALO18" s="302"/>
      <c r="ALP18" s="302"/>
      <c r="ALQ18" s="302"/>
      <c r="ALR18" s="302"/>
      <c r="ALS18" s="302"/>
      <c r="ALT18" s="302"/>
      <c r="ALU18" s="302"/>
      <c r="ALV18" s="302"/>
      <c r="ALW18" s="302"/>
      <c r="ALX18" s="302"/>
      <c r="ALY18" s="302"/>
      <c r="ALZ18" s="302"/>
      <c r="AMA18" s="302"/>
      <c r="AMB18" s="302"/>
      <c r="AMC18" s="302"/>
      <c r="AMD18" s="302"/>
      <c r="AME18" s="302"/>
      <c r="AMF18" s="302"/>
      <c r="AMG18" s="302"/>
      <c r="AMH18" s="302"/>
      <c r="AMI18" s="302"/>
      <c r="AMJ18" s="302"/>
      <c r="AMK18" s="302"/>
    </row>
    <row r="19" spans="1:1025" s="272" customFormat="1" ht="15.75" customHeight="1" x14ac:dyDescent="0.2">
      <c r="A19" s="302"/>
      <c r="B19" s="519"/>
      <c r="C19" s="294"/>
      <c r="D19" s="382"/>
      <c r="E19" s="294"/>
      <c r="F19" s="382"/>
      <c r="G19" s="678"/>
      <c r="H19" s="394"/>
      <c r="I19" s="382"/>
      <c r="J19" s="302"/>
      <c r="K19" s="302"/>
      <c r="L19" s="302"/>
      <c r="M19" s="302"/>
      <c r="N19" s="302"/>
      <c r="O19" s="302"/>
      <c r="P19" s="302"/>
      <c r="Q19" s="302"/>
      <c r="R19" s="302"/>
      <c r="S19" s="302"/>
      <c r="T19" s="302"/>
      <c r="U19" s="302"/>
      <c r="V19" s="302"/>
      <c r="W19" s="302"/>
      <c r="X19" s="302"/>
      <c r="Y19" s="302"/>
      <c r="Z19" s="302"/>
      <c r="AA19" s="302"/>
      <c r="AB19" s="302"/>
      <c r="AC19" s="302"/>
      <c r="AD19" s="302"/>
      <c r="AE19" s="302"/>
      <c r="AF19" s="302"/>
      <c r="AG19" s="302"/>
      <c r="AH19" s="302"/>
      <c r="AI19" s="302"/>
      <c r="AJ19" s="302"/>
      <c r="AK19" s="302"/>
      <c r="AL19" s="302"/>
      <c r="AM19" s="302"/>
      <c r="AN19" s="302"/>
      <c r="AO19" s="302"/>
      <c r="AP19" s="302"/>
      <c r="AQ19" s="302"/>
      <c r="AR19" s="302"/>
      <c r="AS19" s="302"/>
      <c r="AT19" s="302"/>
      <c r="AU19" s="302"/>
      <c r="AV19" s="302"/>
      <c r="AW19" s="302"/>
      <c r="AX19" s="302"/>
      <c r="AY19" s="302"/>
      <c r="AZ19" s="302"/>
      <c r="BA19" s="302"/>
      <c r="BB19" s="302"/>
      <c r="BC19" s="302"/>
      <c r="BD19" s="302"/>
      <c r="BE19" s="302"/>
      <c r="BF19" s="302"/>
      <c r="BG19" s="302"/>
      <c r="BH19" s="302"/>
      <c r="BI19" s="302"/>
      <c r="BJ19" s="302"/>
      <c r="BK19" s="302"/>
      <c r="BL19" s="302"/>
      <c r="BM19" s="302"/>
      <c r="BN19" s="302"/>
      <c r="BO19" s="302"/>
      <c r="BP19" s="302"/>
      <c r="BQ19" s="302"/>
      <c r="BR19" s="302"/>
      <c r="BS19" s="302"/>
      <c r="BT19" s="302"/>
      <c r="BU19" s="302"/>
      <c r="BV19" s="302"/>
      <c r="BW19" s="302"/>
      <c r="BX19" s="302"/>
      <c r="BY19" s="302"/>
      <c r="BZ19" s="302"/>
      <c r="CA19" s="302"/>
      <c r="CB19" s="302"/>
      <c r="CC19" s="302"/>
      <c r="CD19" s="302"/>
      <c r="CE19" s="302"/>
      <c r="CF19" s="302"/>
      <c r="CG19" s="302"/>
      <c r="CH19" s="302"/>
      <c r="CI19" s="302"/>
      <c r="CJ19" s="302"/>
      <c r="CK19" s="302"/>
      <c r="CL19" s="302"/>
      <c r="CM19" s="302"/>
      <c r="CN19" s="302"/>
      <c r="CO19" s="302"/>
      <c r="CP19" s="302"/>
      <c r="CQ19" s="302"/>
      <c r="CR19" s="302"/>
      <c r="CS19" s="302"/>
      <c r="CT19" s="302"/>
      <c r="CU19" s="302"/>
      <c r="CV19" s="302"/>
      <c r="CW19" s="302"/>
      <c r="CX19" s="302"/>
      <c r="CY19" s="302"/>
      <c r="CZ19" s="302"/>
      <c r="DA19" s="302"/>
      <c r="DB19" s="302"/>
      <c r="DC19" s="302"/>
      <c r="DD19" s="302"/>
      <c r="DE19" s="302"/>
      <c r="DF19" s="302"/>
      <c r="DG19" s="302"/>
      <c r="DH19" s="302"/>
      <c r="DI19" s="302"/>
      <c r="DJ19" s="302"/>
      <c r="DK19" s="302"/>
      <c r="DL19" s="302"/>
      <c r="DM19" s="302"/>
      <c r="DN19" s="302"/>
      <c r="DO19" s="302"/>
      <c r="DP19" s="302"/>
      <c r="DQ19" s="302"/>
      <c r="DR19" s="302"/>
      <c r="DS19" s="302"/>
      <c r="DT19" s="302"/>
      <c r="DU19" s="302"/>
      <c r="DV19" s="302"/>
      <c r="DW19" s="302"/>
      <c r="DX19" s="302"/>
      <c r="DY19" s="302"/>
      <c r="DZ19" s="302"/>
      <c r="EA19" s="302"/>
      <c r="EB19" s="302"/>
      <c r="EC19" s="302"/>
      <c r="ED19" s="302"/>
      <c r="EE19" s="302"/>
      <c r="EF19" s="302"/>
      <c r="EG19" s="302"/>
      <c r="EH19" s="302"/>
      <c r="EI19" s="302"/>
      <c r="EJ19" s="302"/>
      <c r="EK19" s="302"/>
      <c r="EL19" s="302"/>
      <c r="EM19" s="302"/>
      <c r="EN19" s="302"/>
      <c r="EO19" s="302"/>
      <c r="EP19" s="302"/>
      <c r="EQ19" s="302"/>
      <c r="ER19" s="302"/>
      <c r="ES19" s="302"/>
      <c r="ET19" s="302"/>
      <c r="EU19" s="302"/>
      <c r="EV19" s="302"/>
      <c r="EW19" s="302"/>
      <c r="EX19" s="302"/>
      <c r="EY19" s="302"/>
      <c r="EZ19" s="302"/>
      <c r="FA19" s="302"/>
      <c r="FB19" s="302"/>
      <c r="FC19" s="302"/>
      <c r="FD19" s="302"/>
      <c r="FE19" s="302"/>
      <c r="FF19" s="302"/>
      <c r="FG19" s="302"/>
      <c r="FH19" s="302"/>
      <c r="FI19" s="302"/>
      <c r="FJ19" s="302"/>
      <c r="FK19" s="302"/>
      <c r="FL19" s="302"/>
      <c r="FM19" s="302"/>
      <c r="FN19" s="302"/>
      <c r="FO19" s="302"/>
      <c r="FP19" s="302"/>
      <c r="FQ19" s="302"/>
      <c r="FR19" s="302"/>
      <c r="FS19" s="302"/>
      <c r="FT19" s="302"/>
      <c r="FU19" s="302"/>
      <c r="FV19" s="302"/>
      <c r="FW19" s="302"/>
      <c r="FX19" s="302"/>
      <c r="FY19" s="302"/>
      <c r="FZ19" s="302"/>
      <c r="GA19" s="302"/>
      <c r="GB19" s="302"/>
      <c r="GC19" s="302"/>
      <c r="GD19" s="302"/>
      <c r="GE19" s="302"/>
      <c r="GF19" s="302"/>
      <c r="GG19" s="302"/>
      <c r="GH19" s="302"/>
      <c r="GI19" s="302"/>
      <c r="GJ19" s="302"/>
      <c r="GK19" s="302"/>
      <c r="GL19" s="302"/>
      <c r="GM19" s="302"/>
      <c r="GN19" s="302"/>
      <c r="GO19" s="302"/>
      <c r="GP19" s="302"/>
      <c r="GQ19" s="302"/>
      <c r="GR19" s="302"/>
      <c r="GS19" s="302"/>
      <c r="GT19" s="302"/>
      <c r="GU19" s="302"/>
      <c r="GV19" s="302"/>
      <c r="GW19" s="302"/>
      <c r="GX19" s="302"/>
      <c r="GY19" s="302"/>
      <c r="GZ19" s="302"/>
      <c r="HA19" s="302"/>
      <c r="HB19" s="302"/>
      <c r="HC19" s="302"/>
      <c r="HD19" s="302"/>
      <c r="HE19" s="302"/>
      <c r="HF19" s="302"/>
      <c r="HG19" s="302"/>
      <c r="HH19" s="302"/>
      <c r="HI19" s="302"/>
      <c r="HJ19" s="302"/>
      <c r="HK19" s="302"/>
      <c r="HL19" s="302"/>
      <c r="HM19" s="302"/>
      <c r="HN19" s="302"/>
      <c r="HO19" s="302"/>
      <c r="HP19" s="302"/>
      <c r="HQ19" s="302"/>
      <c r="HR19" s="302"/>
      <c r="HS19" s="302"/>
      <c r="HT19" s="302"/>
      <c r="HU19" s="302"/>
      <c r="HV19" s="302"/>
      <c r="HW19" s="302"/>
      <c r="HX19" s="302"/>
      <c r="HY19" s="302"/>
      <c r="HZ19" s="302"/>
      <c r="IA19" s="302"/>
      <c r="IB19" s="302"/>
      <c r="IC19" s="302"/>
      <c r="ID19" s="302"/>
      <c r="IE19" s="302"/>
      <c r="IF19" s="302"/>
      <c r="IG19" s="302"/>
      <c r="IH19" s="302"/>
      <c r="II19" s="302"/>
      <c r="IJ19" s="302"/>
      <c r="IK19" s="302"/>
      <c r="IL19" s="302"/>
      <c r="IM19" s="302"/>
      <c r="IN19" s="302"/>
      <c r="IO19" s="302"/>
      <c r="IP19" s="302"/>
      <c r="IQ19" s="302"/>
      <c r="IR19" s="302"/>
      <c r="IS19" s="302"/>
      <c r="IT19" s="302"/>
      <c r="IU19" s="302"/>
      <c r="IV19" s="302"/>
      <c r="IW19" s="302"/>
      <c r="IX19" s="302"/>
      <c r="IY19" s="302"/>
      <c r="IZ19" s="302"/>
      <c r="JA19" s="302"/>
      <c r="JB19" s="302"/>
      <c r="JC19" s="302"/>
      <c r="JD19" s="302"/>
      <c r="JE19" s="302"/>
      <c r="JF19" s="302"/>
      <c r="JG19" s="302"/>
      <c r="JH19" s="302"/>
      <c r="JI19" s="302"/>
      <c r="JJ19" s="302"/>
      <c r="JK19" s="302"/>
      <c r="JL19" s="302"/>
      <c r="JM19" s="302"/>
      <c r="JN19" s="302"/>
      <c r="JO19" s="302"/>
      <c r="JP19" s="302"/>
      <c r="JQ19" s="302"/>
      <c r="JR19" s="302"/>
      <c r="JS19" s="302"/>
      <c r="JT19" s="302"/>
      <c r="JU19" s="302"/>
      <c r="JV19" s="302"/>
      <c r="JW19" s="302"/>
      <c r="JX19" s="302"/>
      <c r="JY19" s="302"/>
      <c r="JZ19" s="302"/>
      <c r="KA19" s="302"/>
      <c r="KB19" s="302"/>
      <c r="KC19" s="302"/>
      <c r="KD19" s="302"/>
      <c r="KE19" s="302"/>
      <c r="KF19" s="302"/>
      <c r="KG19" s="302"/>
      <c r="KH19" s="302"/>
      <c r="KI19" s="302"/>
      <c r="KJ19" s="302"/>
      <c r="KK19" s="302"/>
      <c r="KL19" s="302"/>
      <c r="KM19" s="302"/>
      <c r="KN19" s="302"/>
      <c r="KO19" s="302"/>
      <c r="KP19" s="302"/>
      <c r="KQ19" s="302"/>
      <c r="KR19" s="302"/>
      <c r="KS19" s="302"/>
      <c r="KT19" s="302"/>
      <c r="KU19" s="302"/>
      <c r="KV19" s="302"/>
      <c r="KW19" s="302"/>
      <c r="KX19" s="302"/>
      <c r="KY19" s="302"/>
      <c r="KZ19" s="302"/>
      <c r="LA19" s="302"/>
      <c r="LB19" s="302"/>
      <c r="LC19" s="302"/>
      <c r="LD19" s="302"/>
      <c r="LE19" s="302"/>
      <c r="LF19" s="302"/>
      <c r="LG19" s="302"/>
      <c r="LH19" s="302"/>
      <c r="LI19" s="302"/>
      <c r="LJ19" s="302"/>
      <c r="LK19" s="302"/>
      <c r="LL19" s="302"/>
      <c r="LM19" s="302"/>
      <c r="LN19" s="302"/>
      <c r="LO19" s="302"/>
      <c r="LP19" s="302"/>
      <c r="LQ19" s="302"/>
      <c r="LR19" s="302"/>
      <c r="LS19" s="302"/>
      <c r="LT19" s="302"/>
      <c r="LU19" s="302"/>
      <c r="LV19" s="302"/>
      <c r="LW19" s="302"/>
      <c r="LX19" s="302"/>
      <c r="LY19" s="302"/>
      <c r="LZ19" s="302"/>
      <c r="MA19" s="302"/>
      <c r="MB19" s="302"/>
      <c r="MC19" s="302"/>
      <c r="MD19" s="302"/>
      <c r="ME19" s="302"/>
      <c r="MF19" s="302"/>
      <c r="MG19" s="302"/>
      <c r="MH19" s="302"/>
      <c r="MI19" s="302"/>
      <c r="MJ19" s="302"/>
      <c r="MK19" s="302"/>
      <c r="ML19" s="302"/>
      <c r="MM19" s="302"/>
      <c r="MN19" s="302"/>
      <c r="MO19" s="302"/>
      <c r="MP19" s="302"/>
      <c r="MQ19" s="302"/>
      <c r="MR19" s="302"/>
      <c r="MS19" s="302"/>
      <c r="MT19" s="302"/>
      <c r="MU19" s="302"/>
      <c r="MV19" s="302"/>
      <c r="MW19" s="302"/>
      <c r="MX19" s="302"/>
      <c r="MY19" s="302"/>
      <c r="MZ19" s="302"/>
      <c r="NA19" s="302"/>
      <c r="NB19" s="302"/>
      <c r="NC19" s="302"/>
      <c r="ND19" s="302"/>
      <c r="NE19" s="302"/>
      <c r="NF19" s="302"/>
      <c r="NG19" s="302"/>
      <c r="NH19" s="302"/>
      <c r="NI19" s="302"/>
      <c r="NJ19" s="302"/>
      <c r="NK19" s="302"/>
      <c r="NL19" s="302"/>
      <c r="NM19" s="302"/>
      <c r="NN19" s="302"/>
      <c r="NO19" s="302"/>
      <c r="NP19" s="302"/>
      <c r="NQ19" s="302"/>
      <c r="NR19" s="302"/>
      <c r="NS19" s="302"/>
      <c r="NT19" s="302"/>
      <c r="NU19" s="302"/>
      <c r="NV19" s="302"/>
      <c r="NW19" s="302"/>
      <c r="NX19" s="302"/>
      <c r="NY19" s="302"/>
      <c r="NZ19" s="302"/>
      <c r="OA19" s="302"/>
      <c r="OB19" s="302"/>
      <c r="OC19" s="302"/>
      <c r="OD19" s="302"/>
      <c r="OE19" s="302"/>
      <c r="OF19" s="302"/>
      <c r="OG19" s="302"/>
      <c r="OH19" s="302"/>
      <c r="OI19" s="302"/>
      <c r="OJ19" s="302"/>
      <c r="OK19" s="302"/>
      <c r="OL19" s="302"/>
      <c r="OM19" s="302"/>
      <c r="ON19" s="302"/>
      <c r="OO19" s="302"/>
      <c r="OP19" s="302"/>
      <c r="OQ19" s="302"/>
      <c r="OR19" s="302"/>
      <c r="OS19" s="302"/>
      <c r="OT19" s="302"/>
      <c r="OU19" s="302"/>
      <c r="OV19" s="302"/>
      <c r="OW19" s="302"/>
      <c r="OX19" s="302"/>
      <c r="OY19" s="302"/>
      <c r="OZ19" s="302"/>
      <c r="PA19" s="302"/>
      <c r="PB19" s="302"/>
      <c r="PC19" s="302"/>
      <c r="PD19" s="302"/>
      <c r="PE19" s="302"/>
      <c r="PF19" s="302"/>
      <c r="PG19" s="302"/>
      <c r="PH19" s="302"/>
      <c r="PI19" s="302"/>
      <c r="PJ19" s="302"/>
      <c r="PK19" s="302"/>
      <c r="PL19" s="302"/>
      <c r="PM19" s="302"/>
      <c r="PN19" s="302"/>
      <c r="PO19" s="302"/>
      <c r="PP19" s="302"/>
      <c r="PQ19" s="302"/>
      <c r="PR19" s="302"/>
      <c r="PS19" s="302"/>
      <c r="PT19" s="302"/>
      <c r="PU19" s="302"/>
      <c r="PV19" s="302"/>
      <c r="PW19" s="302"/>
      <c r="PX19" s="302"/>
      <c r="PY19" s="302"/>
      <c r="PZ19" s="302"/>
      <c r="QA19" s="302"/>
      <c r="QB19" s="302"/>
      <c r="QC19" s="302"/>
      <c r="QD19" s="302"/>
      <c r="QE19" s="302"/>
      <c r="QF19" s="302"/>
      <c r="QG19" s="302"/>
      <c r="QH19" s="302"/>
      <c r="QI19" s="302"/>
      <c r="QJ19" s="302"/>
      <c r="QK19" s="302"/>
      <c r="QL19" s="302"/>
      <c r="QM19" s="302"/>
      <c r="QN19" s="302"/>
      <c r="QO19" s="302"/>
      <c r="QP19" s="302"/>
      <c r="QQ19" s="302"/>
      <c r="QR19" s="302"/>
      <c r="QS19" s="302"/>
      <c r="QT19" s="302"/>
      <c r="QU19" s="302"/>
      <c r="QV19" s="302"/>
      <c r="QW19" s="302"/>
      <c r="QX19" s="302"/>
      <c r="QY19" s="302"/>
      <c r="QZ19" s="302"/>
      <c r="RA19" s="302"/>
      <c r="RB19" s="302"/>
      <c r="RC19" s="302"/>
      <c r="RD19" s="302"/>
      <c r="RE19" s="302"/>
      <c r="RF19" s="302"/>
      <c r="RG19" s="302"/>
      <c r="RH19" s="302"/>
      <c r="RI19" s="302"/>
      <c r="RJ19" s="302"/>
      <c r="RK19" s="302"/>
      <c r="RL19" s="302"/>
      <c r="RM19" s="302"/>
      <c r="RN19" s="302"/>
      <c r="RO19" s="302"/>
      <c r="RP19" s="302"/>
      <c r="RQ19" s="302"/>
      <c r="RR19" s="302"/>
      <c r="RS19" s="302"/>
      <c r="RT19" s="302"/>
      <c r="RU19" s="302"/>
      <c r="RV19" s="302"/>
      <c r="RW19" s="302"/>
      <c r="RX19" s="302"/>
      <c r="RY19" s="302"/>
      <c r="RZ19" s="302"/>
      <c r="SA19" s="302"/>
      <c r="SB19" s="302"/>
      <c r="SC19" s="302"/>
      <c r="SD19" s="302"/>
      <c r="SE19" s="302"/>
      <c r="SF19" s="302"/>
      <c r="SG19" s="302"/>
      <c r="SH19" s="302"/>
      <c r="SI19" s="302"/>
      <c r="SJ19" s="302"/>
      <c r="SK19" s="302"/>
      <c r="SL19" s="302"/>
      <c r="SM19" s="302"/>
      <c r="SN19" s="302"/>
      <c r="SO19" s="302"/>
      <c r="SP19" s="302"/>
      <c r="SQ19" s="302"/>
      <c r="SR19" s="302"/>
      <c r="SS19" s="302"/>
      <c r="ST19" s="302"/>
      <c r="SU19" s="302"/>
      <c r="SV19" s="302"/>
      <c r="SW19" s="302"/>
      <c r="SX19" s="302"/>
      <c r="SY19" s="302"/>
      <c r="SZ19" s="302"/>
      <c r="TA19" s="302"/>
      <c r="TB19" s="302"/>
      <c r="TC19" s="302"/>
      <c r="TD19" s="302"/>
      <c r="TE19" s="302"/>
      <c r="TF19" s="302"/>
      <c r="TG19" s="302"/>
      <c r="TH19" s="302"/>
      <c r="TI19" s="302"/>
      <c r="TJ19" s="302"/>
      <c r="TK19" s="302"/>
      <c r="TL19" s="302"/>
      <c r="TM19" s="302"/>
      <c r="TN19" s="302"/>
      <c r="TO19" s="302"/>
      <c r="TP19" s="302"/>
      <c r="TQ19" s="302"/>
      <c r="TR19" s="302"/>
      <c r="TS19" s="302"/>
      <c r="TT19" s="302"/>
      <c r="TU19" s="302"/>
      <c r="TV19" s="302"/>
      <c r="TW19" s="302"/>
      <c r="TX19" s="302"/>
      <c r="TY19" s="302"/>
      <c r="TZ19" s="302"/>
      <c r="UA19" s="302"/>
      <c r="UB19" s="302"/>
      <c r="UC19" s="302"/>
      <c r="UD19" s="302"/>
      <c r="UE19" s="302"/>
      <c r="UF19" s="302"/>
      <c r="UG19" s="302"/>
      <c r="UH19" s="302"/>
      <c r="UI19" s="302"/>
      <c r="UJ19" s="302"/>
      <c r="UK19" s="302"/>
      <c r="UL19" s="302"/>
      <c r="UM19" s="302"/>
      <c r="UN19" s="302"/>
      <c r="UO19" s="302"/>
      <c r="UP19" s="302"/>
      <c r="UQ19" s="302"/>
      <c r="UR19" s="302"/>
      <c r="US19" s="302"/>
      <c r="UT19" s="302"/>
      <c r="UU19" s="302"/>
      <c r="UV19" s="302"/>
      <c r="UW19" s="302"/>
      <c r="UX19" s="302"/>
      <c r="UY19" s="302"/>
      <c r="UZ19" s="302"/>
      <c r="VA19" s="302"/>
      <c r="VB19" s="302"/>
      <c r="VC19" s="302"/>
      <c r="VD19" s="302"/>
      <c r="VE19" s="302"/>
      <c r="VF19" s="302"/>
      <c r="VG19" s="302"/>
      <c r="VH19" s="302"/>
      <c r="VI19" s="302"/>
      <c r="VJ19" s="302"/>
      <c r="VK19" s="302"/>
      <c r="VL19" s="302"/>
      <c r="VM19" s="302"/>
      <c r="VN19" s="302"/>
      <c r="VO19" s="302"/>
      <c r="VP19" s="302"/>
      <c r="VQ19" s="302"/>
      <c r="VR19" s="302"/>
      <c r="VS19" s="302"/>
      <c r="VT19" s="302"/>
      <c r="VU19" s="302"/>
      <c r="VV19" s="302"/>
      <c r="VW19" s="302"/>
      <c r="VX19" s="302"/>
      <c r="VY19" s="302"/>
      <c r="VZ19" s="302"/>
      <c r="WA19" s="302"/>
      <c r="WB19" s="302"/>
      <c r="WC19" s="302"/>
      <c r="WD19" s="302"/>
      <c r="WE19" s="302"/>
      <c r="WF19" s="302"/>
      <c r="WG19" s="302"/>
      <c r="WH19" s="302"/>
      <c r="WI19" s="302"/>
      <c r="WJ19" s="302"/>
      <c r="WK19" s="302"/>
      <c r="WL19" s="302"/>
      <c r="WM19" s="302"/>
      <c r="WN19" s="302"/>
      <c r="WO19" s="302"/>
      <c r="WP19" s="302"/>
      <c r="WQ19" s="302"/>
      <c r="WR19" s="302"/>
      <c r="WS19" s="302"/>
      <c r="WT19" s="302"/>
      <c r="WU19" s="302"/>
      <c r="WV19" s="302"/>
      <c r="WW19" s="302"/>
      <c r="WX19" s="302"/>
      <c r="WY19" s="302"/>
      <c r="WZ19" s="302"/>
      <c r="XA19" s="302"/>
      <c r="XB19" s="302"/>
      <c r="XC19" s="302"/>
      <c r="XD19" s="302"/>
      <c r="XE19" s="302"/>
      <c r="XF19" s="302"/>
      <c r="XG19" s="302"/>
      <c r="XH19" s="302"/>
      <c r="XI19" s="302"/>
      <c r="XJ19" s="302"/>
      <c r="XK19" s="302"/>
      <c r="XL19" s="302"/>
      <c r="XM19" s="302"/>
      <c r="XN19" s="302"/>
      <c r="XO19" s="302"/>
      <c r="XP19" s="302"/>
      <c r="XQ19" s="302"/>
      <c r="XR19" s="302"/>
      <c r="XS19" s="302"/>
      <c r="XT19" s="302"/>
      <c r="XU19" s="302"/>
      <c r="XV19" s="302"/>
      <c r="XW19" s="302"/>
      <c r="XX19" s="302"/>
      <c r="XY19" s="302"/>
      <c r="XZ19" s="302"/>
      <c r="YA19" s="302"/>
      <c r="YB19" s="302"/>
      <c r="YC19" s="302"/>
      <c r="YD19" s="302"/>
      <c r="YE19" s="302"/>
      <c r="YF19" s="302"/>
      <c r="YG19" s="302"/>
      <c r="YH19" s="302"/>
      <c r="YI19" s="302"/>
      <c r="YJ19" s="302"/>
      <c r="YK19" s="302"/>
      <c r="YL19" s="302"/>
      <c r="YM19" s="302"/>
      <c r="YN19" s="302"/>
      <c r="YO19" s="302"/>
      <c r="YP19" s="302"/>
      <c r="YQ19" s="302"/>
      <c r="YR19" s="302"/>
      <c r="YS19" s="302"/>
      <c r="YT19" s="302"/>
      <c r="YU19" s="302"/>
      <c r="YV19" s="302"/>
      <c r="YW19" s="302"/>
      <c r="YX19" s="302"/>
      <c r="YY19" s="302"/>
      <c r="YZ19" s="302"/>
      <c r="ZA19" s="302"/>
      <c r="ZB19" s="302"/>
      <c r="ZC19" s="302"/>
      <c r="ZD19" s="302"/>
      <c r="ZE19" s="302"/>
      <c r="ZF19" s="302"/>
      <c r="ZG19" s="302"/>
      <c r="ZH19" s="302"/>
      <c r="ZI19" s="302"/>
      <c r="ZJ19" s="302"/>
      <c r="ZK19" s="302"/>
      <c r="ZL19" s="302"/>
      <c r="ZM19" s="302"/>
      <c r="ZN19" s="302"/>
      <c r="ZO19" s="302"/>
      <c r="ZP19" s="302"/>
      <c r="ZQ19" s="302"/>
      <c r="ZR19" s="302"/>
      <c r="ZS19" s="302"/>
      <c r="ZT19" s="302"/>
      <c r="ZU19" s="302"/>
      <c r="ZV19" s="302"/>
      <c r="ZW19" s="302"/>
      <c r="ZX19" s="302"/>
      <c r="ZY19" s="302"/>
      <c r="ZZ19" s="302"/>
      <c r="AAA19" s="302"/>
      <c r="AAB19" s="302"/>
      <c r="AAC19" s="302"/>
      <c r="AAD19" s="302"/>
      <c r="AAE19" s="302"/>
      <c r="AAF19" s="302"/>
      <c r="AAG19" s="302"/>
      <c r="AAH19" s="302"/>
      <c r="AAI19" s="302"/>
      <c r="AAJ19" s="302"/>
      <c r="AAK19" s="302"/>
      <c r="AAL19" s="302"/>
      <c r="AAM19" s="302"/>
      <c r="AAN19" s="302"/>
      <c r="AAO19" s="302"/>
      <c r="AAP19" s="302"/>
      <c r="AAQ19" s="302"/>
      <c r="AAR19" s="302"/>
      <c r="AAS19" s="302"/>
      <c r="AAT19" s="302"/>
      <c r="AAU19" s="302"/>
      <c r="AAV19" s="302"/>
      <c r="AAW19" s="302"/>
      <c r="AAX19" s="302"/>
      <c r="AAY19" s="302"/>
      <c r="AAZ19" s="302"/>
      <c r="ABA19" s="302"/>
      <c r="ABB19" s="302"/>
      <c r="ABC19" s="302"/>
      <c r="ABD19" s="302"/>
      <c r="ABE19" s="302"/>
      <c r="ABF19" s="302"/>
      <c r="ABG19" s="302"/>
      <c r="ABH19" s="302"/>
      <c r="ABI19" s="302"/>
      <c r="ABJ19" s="302"/>
      <c r="ABK19" s="302"/>
      <c r="ABL19" s="302"/>
      <c r="ABM19" s="302"/>
      <c r="ABN19" s="302"/>
      <c r="ABO19" s="302"/>
      <c r="ABP19" s="302"/>
      <c r="ABQ19" s="302"/>
      <c r="ABR19" s="302"/>
      <c r="ABS19" s="302"/>
      <c r="ABT19" s="302"/>
      <c r="ABU19" s="302"/>
      <c r="ABV19" s="302"/>
      <c r="ABW19" s="302"/>
      <c r="ABX19" s="302"/>
      <c r="ABY19" s="302"/>
      <c r="ABZ19" s="302"/>
      <c r="ACA19" s="302"/>
      <c r="ACB19" s="302"/>
      <c r="ACC19" s="302"/>
      <c r="ACD19" s="302"/>
      <c r="ACE19" s="302"/>
      <c r="ACF19" s="302"/>
      <c r="ACG19" s="302"/>
      <c r="ACH19" s="302"/>
      <c r="ACI19" s="302"/>
      <c r="ACJ19" s="302"/>
      <c r="ACK19" s="302"/>
      <c r="ACL19" s="302"/>
      <c r="ACM19" s="302"/>
      <c r="ACN19" s="302"/>
      <c r="ACO19" s="302"/>
      <c r="ACP19" s="302"/>
      <c r="ACQ19" s="302"/>
      <c r="ACR19" s="302"/>
      <c r="ACS19" s="302"/>
      <c r="ACT19" s="302"/>
      <c r="ACU19" s="302"/>
      <c r="ACV19" s="302"/>
      <c r="ACW19" s="302"/>
      <c r="ACX19" s="302"/>
      <c r="ACY19" s="302"/>
      <c r="ACZ19" s="302"/>
      <c r="ADA19" s="302"/>
      <c r="ADB19" s="302"/>
      <c r="ADC19" s="302"/>
      <c r="ADD19" s="302"/>
      <c r="ADE19" s="302"/>
      <c r="ADF19" s="302"/>
      <c r="ADG19" s="302"/>
      <c r="ADH19" s="302"/>
      <c r="ADI19" s="302"/>
      <c r="ADJ19" s="302"/>
      <c r="ADK19" s="302"/>
      <c r="ADL19" s="302"/>
      <c r="ADM19" s="302"/>
      <c r="ADN19" s="302"/>
      <c r="ADO19" s="302"/>
      <c r="ADP19" s="302"/>
      <c r="ADQ19" s="302"/>
      <c r="ADR19" s="302"/>
      <c r="ADS19" s="302"/>
      <c r="ADT19" s="302"/>
      <c r="ADU19" s="302"/>
      <c r="ADV19" s="302"/>
      <c r="ADW19" s="302"/>
      <c r="ADX19" s="302"/>
      <c r="ADY19" s="302"/>
      <c r="ADZ19" s="302"/>
      <c r="AEA19" s="302"/>
      <c r="AEB19" s="302"/>
      <c r="AEC19" s="302"/>
      <c r="AED19" s="302"/>
      <c r="AEE19" s="302"/>
      <c r="AEF19" s="302"/>
      <c r="AEG19" s="302"/>
      <c r="AEH19" s="302"/>
      <c r="AEI19" s="302"/>
      <c r="AEJ19" s="302"/>
      <c r="AEK19" s="302"/>
      <c r="AEL19" s="302"/>
      <c r="AEM19" s="302"/>
      <c r="AEN19" s="302"/>
      <c r="AEO19" s="302"/>
      <c r="AEP19" s="302"/>
      <c r="AEQ19" s="302"/>
      <c r="AER19" s="302"/>
      <c r="AES19" s="302"/>
      <c r="AET19" s="302"/>
      <c r="AEU19" s="302"/>
      <c r="AEV19" s="302"/>
      <c r="AEW19" s="302"/>
      <c r="AEX19" s="302"/>
      <c r="AEY19" s="302"/>
      <c r="AEZ19" s="302"/>
      <c r="AFA19" s="302"/>
      <c r="AFB19" s="302"/>
      <c r="AFC19" s="302"/>
      <c r="AFD19" s="302"/>
      <c r="AFE19" s="302"/>
      <c r="AFF19" s="302"/>
      <c r="AFG19" s="302"/>
      <c r="AFH19" s="302"/>
      <c r="AFI19" s="302"/>
      <c r="AFJ19" s="302"/>
      <c r="AFK19" s="302"/>
      <c r="AFL19" s="302"/>
      <c r="AFM19" s="302"/>
      <c r="AFN19" s="302"/>
      <c r="AFO19" s="302"/>
      <c r="AFP19" s="302"/>
      <c r="AFQ19" s="302"/>
      <c r="AFR19" s="302"/>
      <c r="AFS19" s="302"/>
      <c r="AFT19" s="302"/>
      <c r="AFU19" s="302"/>
      <c r="AFV19" s="302"/>
      <c r="AFW19" s="302"/>
      <c r="AFX19" s="302"/>
      <c r="AFY19" s="302"/>
      <c r="AFZ19" s="302"/>
      <c r="AGA19" s="302"/>
      <c r="AGB19" s="302"/>
      <c r="AGC19" s="302"/>
      <c r="AGD19" s="302"/>
      <c r="AGE19" s="302"/>
      <c r="AGF19" s="302"/>
      <c r="AGG19" s="302"/>
      <c r="AGH19" s="302"/>
      <c r="AGI19" s="302"/>
      <c r="AGJ19" s="302"/>
      <c r="AGK19" s="302"/>
      <c r="AGL19" s="302"/>
      <c r="AGM19" s="302"/>
      <c r="AGN19" s="302"/>
      <c r="AGO19" s="302"/>
      <c r="AGP19" s="302"/>
      <c r="AGQ19" s="302"/>
      <c r="AGR19" s="302"/>
      <c r="AGS19" s="302"/>
      <c r="AGT19" s="302"/>
      <c r="AGU19" s="302"/>
      <c r="AGV19" s="302"/>
      <c r="AGW19" s="302"/>
      <c r="AGX19" s="302"/>
      <c r="AGY19" s="302"/>
      <c r="AGZ19" s="302"/>
      <c r="AHA19" s="302"/>
      <c r="AHB19" s="302"/>
      <c r="AHC19" s="302"/>
      <c r="AHD19" s="302"/>
      <c r="AHE19" s="302"/>
      <c r="AHF19" s="302"/>
      <c r="AHG19" s="302"/>
      <c r="AHH19" s="302"/>
      <c r="AHI19" s="302"/>
      <c r="AHJ19" s="302"/>
      <c r="AHK19" s="302"/>
      <c r="AHL19" s="302"/>
      <c r="AHM19" s="302"/>
      <c r="AHN19" s="302"/>
      <c r="AHO19" s="302"/>
      <c r="AHP19" s="302"/>
      <c r="AHQ19" s="302"/>
      <c r="AHR19" s="302"/>
      <c r="AHS19" s="302"/>
      <c r="AHT19" s="302"/>
      <c r="AHU19" s="302"/>
      <c r="AHV19" s="302"/>
      <c r="AHW19" s="302"/>
      <c r="AHX19" s="302"/>
      <c r="AHY19" s="302"/>
      <c r="AHZ19" s="302"/>
      <c r="AIA19" s="302"/>
      <c r="AIB19" s="302"/>
      <c r="AIC19" s="302"/>
      <c r="AID19" s="302"/>
      <c r="AIE19" s="302"/>
      <c r="AIF19" s="302"/>
      <c r="AIG19" s="302"/>
      <c r="AIH19" s="302"/>
      <c r="AII19" s="302"/>
      <c r="AIJ19" s="302"/>
      <c r="AIK19" s="302"/>
      <c r="AIL19" s="302"/>
      <c r="AIM19" s="302"/>
      <c r="AIN19" s="302"/>
      <c r="AIO19" s="302"/>
      <c r="AIP19" s="302"/>
      <c r="AIQ19" s="302"/>
      <c r="AIR19" s="302"/>
      <c r="AIS19" s="302"/>
      <c r="AIT19" s="302"/>
      <c r="AIU19" s="302"/>
      <c r="AIV19" s="302"/>
      <c r="AIW19" s="302"/>
      <c r="AIX19" s="302"/>
      <c r="AIY19" s="302"/>
      <c r="AIZ19" s="302"/>
      <c r="AJA19" s="302"/>
      <c r="AJB19" s="302"/>
      <c r="AJC19" s="302"/>
      <c r="AJD19" s="302"/>
      <c r="AJE19" s="302"/>
      <c r="AJF19" s="302"/>
      <c r="AJG19" s="302"/>
      <c r="AJH19" s="302"/>
      <c r="AJI19" s="302"/>
      <c r="AJJ19" s="302"/>
      <c r="AJK19" s="302"/>
      <c r="AJL19" s="302"/>
      <c r="AJM19" s="302"/>
      <c r="AJN19" s="302"/>
      <c r="AJO19" s="302"/>
      <c r="AJP19" s="302"/>
      <c r="AJQ19" s="302"/>
      <c r="AJR19" s="302"/>
      <c r="AJS19" s="302"/>
      <c r="AJT19" s="302"/>
      <c r="AJU19" s="302"/>
      <c r="AJV19" s="302"/>
      <c r="AJW19" s="302"/>
      <c r="AJX19" s="302"/>
      <c r="AJY19" s="302"/>
      <c r="AJZ19" s="302"/>
      <c r="AKA19" s="302"/>
      <c r="AKB19" s="302"/>
      <c r="AKC19" s="302"/>
      <c r="AKD19" s="302"/>
      <c r="AKE19" s="302"/>
      <c r="AKF19" s="302"/>
      <c r="AKG19" s="302"/>
      <c r="AKH19" s="302"/>
      <c r="AKI19" s="302"/>
      <c r="AKJ19" s="302"/>
      <c r="AKK19" s="302"/>
      <c r="AKL19" s="302"/>
      <c r="AKM19" s="302"/>
      <c r="AKN19" s="302"/>
      <c r="AKO19" s="302"/>
      <c r="AKP19" s="302"/>
      <c r="AKQ19" s="302"/>
      <c r="AKR19" s="302"/>
      <c r="AKS19" s="302"/>
      <c r="AKT19" s="302"/>
      <c r="AKU19" s="302"/>
      <c r="AKV19" s="302"/>
      <c r="AKW19" s="302"/>
      <c r="AKX19" s="302"/>
      <c r="AKY19" s="302"/>
      <c r="AKZ19" s="302"/>
      <c r="ALA19" s="302"/>
      <c r="ALB19" s="302"/>
      <c r="ALC19" s="302"/>
      <c r="ALD19" s="302"/>
      <c r="ALE19" s="302"/>
      <c r="ALF19" s="302"/>
      <c r="ALG19" s="302"/>
      <c r="ALH19" s="302"/>
      <c r="ALI19" s="302"/>
      <c r="ALJ19" s="302"/>
      <c r="ALK19" s="302"/>
      <c r="ALL19" s="302"/>
      <c r="ALM19" s="302"/>
      <c r="ALN19" s="302"/>
      <c r="ALO19" s="302"/>
      <c r="ALP19" s="302"/>
      <c r="ALQ19" s="302"/>
      <c r="ALR19" s="302"/>
      <c r="ALS19" s="302"/>
      <c r="ALT19" s="302"/>
      <c r="ALU19" s="302"/>
      <c r="ALV19" s="302"/>
      <c r="ALW19" s="302"/>
      <c r="ALX19" s="302"/>
      <c r="ALY19" s="302"/>
      <c r="ALZ19" s="302"/>
      <c r="AMA19" s="302"/>
      <c r="AMB19" s="302"/>
      <c r="AMC19" s="302"/>
      <c r="AMD19" s="302"/>
      <c r="AME19" s="302"/>
      <c r="AMF19" s="302"/>
      <c r="AMG19" s="302"/>
      <c r="AMH19" s="302"/>
      <c r="AMI19" s="302"/>
      <c r="AMJ19" s="302"/>
      <c r="AMK19" s="302"/>
    </row>
    <row r="20" spans="1:1025" s="305" customFormat="1" ht="17.25" customHeight="1" x14ac:dyDescent="0.2">
      <c r="B20" s="520" t="s">
        <v>70</v>
      </c>
      <c r="C20" s="346">
        <f>SUM(C18:C19)</f>
        <v>2213174212</v>
      </c>
      <c r="D20" s="346">
        <f>SUM(D18:D19)</f>
        <v>437147954</v>
      </c>
      <c r="E20" s="346">
        <f>SUM(E18:E19)</f>
        <v>234672147</v>
      </c>
      <c r="F20" s="346">
        <f>SUM(F18:F19)</f>
        <v>2415650019</v>
      </c>
      <c r="G20" s="679">
        <f>SUM(G18:G19)</f>
        <v>1962304322</v>
      </c>
      <c r="H20" s="521"/>
    </row>
    <row r="21" spans="1:1025" s="305" customFormat="1" ht="15.75" customHeight="1" x14ac:dyDescent="0.2">
      <c r="B21" s="522"/>
      <c r="C21" s="347"/>
      <c r="D21" s="390"/>
      <c r="E21" s="347"/>
      <c r="F21" s="390"/>
      <c r="G21" s="680"/>
      <c r="H21" s="521"/>
    </row>
    <row r="22" spans="1:1025" s="272" customFormat="1" ht="15.75" customHeight="1" x14ac:dyDescent="0.2">
      <c r="A22" s="302"/>
      <c r="B22" s="519" t="s">
        <v>270</v>
      </c>
      <c r="C22" s="348"/>
      <c r="D22" s="389"/>
      <c r="E22" s="348"/>
      <c r="F22" s="389"/>
      <c r="G22" s="677"/>
      <c r="H22" s="394"/>
      <c r="I22" s="302"/>
      <c r="J22" s="302"/>
      <c r="K22" s="302"/>
      <c r="L22" s="302"/>
      <c r="M22" s="302"/>
      <c r="N22" s="302"/>
      <c r="O22" s="302"/>
      <c r="P22" s="302"/>
      <c r="Q22" s="302"/>
      <c r="R22" s="302"/>
      <c r="S22" s="302"/>
      <c r="T22" s="302"/>
      <c r="U22" s="302"/>
      <c r="V22" s="302"/>
      <c r="W22" s="302"/>
      <c r="X22" s="302"/>
      <c r="Y22" s="302"/>
      <c r="Z22" s="302"/>
      <c r="AA22" s="302"/>
      <c r="AB22" s="302"/>
      <c r="AC22" s="302"/>
      <c r="AD22" s="302"/>
      <c r="AE22" s="302"/>
      <c r="AF22" s="302"/>
      <c r="AG22" s="302"/>
      <c r="AH22" s="302"/>
      <c r="AI22" s="302"/>
      <c r="AJ22" s="302"/>
      <c r="AK22" s="302"/>
      <c r="AL22" s="302"/>
      <c r="AM22" s="302"/>
      <c r="AN22" s="302"/>
      <c r="AO22" s="302"/>
      <c r="AP22" s="302"/>
      <c r="AQ22" s="302"/>
      <c r="AR22" s="302"/>
      <c r="AS22" s="302"/>
      <c r="AT22" s="302"/>
      <c r="AU22" s="302"/>
      <c r="AV22" s="302"/>
      <c r="AW22" s="302"/>
      <c r="AX22" s="302"/>
      <c r="AY22" s="302"/>
      <c r="AZ22" s="302"/>
      <c r="BA22" s="302"/>
      <c r="BB22" s="302"/>
      <c r="BC22" s="302"/>
      <c r="BD22" s="302"/>
      <c r="BE22" s="302"/>
      <c r="BF22" s="302"/>
      <c r="BG22" s="302"/>
      <c r="BH22" s="302"/>
      <c r="BI22" s="302"/>
      <c r="BJ22" s="302"/>
      <c r="BK22" s="302"/>
      <c r="BL22" s="302"/>
      <c r="BM22" s="302"/>
      <c r="BN22" s="302"/>
      <c r="BO22" s="302"/>
      <c r="BP22" s="302"/>
      <c r="BQ22" s="302"/>
      <c r="BR22" s="302"/>
      <c r="BS22" s="302"/>
      <c r="BT22" s="302"/>
      <c r="BU22" s="302"/>
      <c r="BV22" s="302"/>
      <c r="BW22" s="302"/>
      <c r="BX22" s="302"/>
      <c r="BY22" s="302"/>
      <c r="BZ22" s="302"/>
      <c r="CA22" s="302"/>
      <c r="CB22" s="302"/>
      <c r="CC22" s="302"/>
      <c r="CD22" s="302"/>
      <c r="CE22" s="302"/>
      <c r="CF22" s="302"/>
      <c r="CG22" s="302"/>
      <c r="CH22" s="302"/>
      <c r="CI22" s="302"/>
      <c r="CJ22" s="302"/>
      <c r="CK22" s="302"/>
      <c r="CL22" s="302"/>
      <c r="CM22" s="302"/>
      <c r="CN22" s="302"/>
      <c r="CO22" s="302"/>
      <c r="CP22" s="302"/>
      <c r="CQ22" s="302"/>
      <c r="CR22" s="302"/>
      <c r="CS22" s="302"/>
      <c r="CT22" s="302"/>
      <c r="CU22" s="302"/>
      <c r="CV22" s="302"/>
      <c r="CW22" s="302"/>
      <c r="CX22" s="302"/>
      <c r="CY22" s="302"/>
      <c r="CZ22" s="302"/>
      <c r="DA22" s="302"/>
      <c r="DB22" s="302"/>
      <c r="DC22" s="302"/>
      <c r="DD22" s="302"/>
      <c r="DE22" s="302"/>
      <c r="DF22" s="302"/>
      <c r="DG22" s="302"/>
      <c r="DH22" s="302"/>
      <c r="DI22" s="302"/>
      <c r="DJ22" s="302"/>
      <c r="DK22" s="302"/>
      <c r="DL22" s="302"/>
      <c r="DM22" s="302"/>
      <c r="DN22" s="302"/>
      <c r="DO22" s="302"/>
      <c r="DP22" s="302"/>
      <c r="DQ22" s="302"/>
      <c r="DR22" s="302"/>
      <c r="DS22" s="302"/>
      <c r="DT22" s="302"/>
      <c r="DU22" s="302"/>
      <c r="DV22" s="302"/>
      <c r="DW22" s="302"/>
      <c r="DX22" s="302"/>
      <c r="DY22" s="302"/>
      <c r="DZ22" s="302"/>
      <c r="EA22" s="302"/>
      <c r="EB22" s="302"/>
      <c r="EC22" s="302"/>
      <c r="ED22" s="302"/>
      <c r="EE22" s="302"/>
      <c r="EF22" s="302"/>
      <c r="EG22" s="302"/>
      <c r="EH22" s="302"/>
      <c r="EI22" s="302"/>
      <c r="EJ22" s="302"/>
      <c r="EK22" s="302"/>
      <c r="EL22" s="302"/>
      <c r="EM22" s="302"/>
      <c r="EN22" s="302"/>
      <c r="EO22" s="302"/>
      <c r="EP22" s="302"/>
      <c r="EQ22" s="302"/>
      <c r="ER22" s="302"/>
      <c r="ES22" s="302"/>
      <c r="ET22" s="302"/>
      <c r="EU22" s="302"/>
      <c r="EV22" s="302"/>
      <c r="EW22" s="302"/>
      <c r="EX22" s="302"/>
      <c r="EY22" s="302"/>
      <c r="EZ22" s="302"/>
      <c r="FA22" s="302"/>
      <c r="FB22" s="302"/>
      <c r="FC22" s="302"/>
      <c r="FD22" s="302"/>
      <c r="FE22" s="302"/>
      <c r="FF22" s="302"/>
      <c r="FG22" s="302"/>
      <c r="FH22" s="302"/>
      <c r="FI22" s="302"/>
      <c r="FJ22" s="302"/>
      <c r="FK22" s="302"/>
      <c r="FL22" s="302"/>
      <c r="FM22" s="302"/>
      <c r="FN22" s="302"/>
      <c r="FO22" s="302"/>
      <c r="FP22" s="302"/>
      <c r="FQ22" s="302"/>
      <c r="FR22" s="302"/>
      <c r="FS22" s="302"/>
      <c r="FT22" s="302"/>
      <c r="FU22" s="302"/>
      <c r="FV22" s="302"/>
      <c r="FW22" s="302"/>
      <c r="FX22" s="302"/>
      <c r="FY22" s="302"/>
      <c r="FZ22" s="302"/>
      <c r="GA22" s="302"/>
      <c r="GB22" s="302"/>
      <c r="GC22" s="302"/>
      <c r="GD22" s="302"/>
      <c r="GE22" s="302"/>
      <c r="GF22" s="302"/>
      <c r="GG22" s="302"/>
      <c r="GH22" s="302"/>
      <c r="GI22" s="302"/>
      <c r="GJ22" s="302"/>
      <c r="GK22" s="302"/>
      <c r="GL22" s="302"/>
      <c r="GM22" s="302"/>
      <c r="GN22" s="302"/>
      <c r="GO22" s="302"/>
      <c r="GP22" s="302"/>
      <c r="GQ22" s="302"/>
      <c r="GR22" s="302"/>
      <c r="GS22" s="302"/>
      <c r="GT22" s="302"/>
      <c r="GU22" s="302"/>
      <c r="GV22" s="302"/>
      <c r="GW22" s="302"/>
      <c r="GX22" s="302"/>
      <c r="GY22" s="302"/>
      <c r="GZ22" s="302"/>
      <c r="HA22" s="302"/>
      <c r="HB22" s="302"/>
      <c r="HC22" s="302"/>
      <c r="HD22" s="302"/>
      <c r="HE22" s="302"/>
      <c r="HF22" s="302"/>
      <c r="HG22" s="302"/>
      <c r="HH22" s="302"/>
      <c r="HI22" s="302"/>
      <c r="HJ22" s="302"/>
      <c r="HK22" s="302"/>
      <c r="HL22" s="302"/>
      <c r="HM22" s="302"/>
      <c r="HN22" s="302"/>
      <c r="HO22" s="302"/>
      <c r="HP22" s="302"/>
      <c r="HQ22" s="302"/>
      <c r="HR22" s="302"/>
      <c r="HS22" s="302"/>
      <c r="HT22" s="302"/>
      <c r="HU22" s="302"/>
      <c r="HV22" s="302"/>
      <c r="HW22" s="302"/>
      <c r="HX22" s="302"/>
      <c r="HY22" s="302"/>
      <c r="HZ22" s="302"/>
      <c r="IA22" s="302"/>
      <c r="IB22" s="302"/>
      <c r="IC22" s="302"/>
      <c r="ID22" s="302"/>
      <c r="IE22" s="302"/>
      <c r="IF22" s="302"/>
      <c r="IG22" s="302"/>
      <c r="IH22" s="302"/>
      <c r="II22" s="302"/>
      <c r="IJ22" s="302"/>
      <c r="IK22" s="302"/>
      <c r="IL22" s="302"/>
      <c r="IM22" s="302"/>
      <c r="IN22" s="302"/>
      <c r="IO22" s="302"/>
      <c r="IP22" s="302"/>
      <c r="IQ22" s="302"/>
      <c r="IR22" s="302"/>
      <c r="IS22" s="302"/>
      <c r="IT22" s="302"/>
      <c r="IU22" s="302"/>
      <c r="IV22" s="302"/>
      <c r="IW22" s="302"/>
      <c r="IX22" s="302"/>
      <c r="IY22" s="302"/>
      <c r="IZ22" s="302"/>
      <c r="JA22" s="302"/>
      <c r="JB22" s="302"/>
      <c r="JC22" s="302"/>
      <c r="JD22" s="302"/>
      <c r="JE22" s="302"/>
      <c r="JF22" s="302"/>
      <c r="JG22" s="302"/>
      <c r="JH22" s="302"/>
      <c r="JI22" s="302"/>
      <c r="JJ22" s="302"/>
      <c r="JK22" s="302"/>
      <c r="JL22" s="302"/>
      <c r="JM22" s="302"/>
      <c r="JN22" s="302"/>
      <c r="JO22" s="302"/>
      <c r="JP22" s="302"/>
      <c r="JQ22" s="302"/>
      <c r="JR22" s="302"/>
      <c r="JS22" s="302"/>
      <c r="JT22" s="302"/>
      <c r="JU22" s="302"/>
      <c r="JV22" s="302"/>
      <c r="JW22" s="302"/>
      <c r="JX22" s="302"/>
      <c r="JY22" s="302"/>
      <c r="JZ22" s="302"/>
      <c r="KA22" s="302"/>
      <c r="KB22" s="302"/>
      <c r="KC22" s="302"/>
      <c r="KD22" s="302"/>
      <c r="KE22" s="302"/>
      <c r="KF22" s="302"/>
      <c r="KG22" s="302"/>
      <c r="KH22" s="302"/>
      <c r="KI22" s="302"/>
      <c r="KJ22" s="302"/>
      <c r="KK22" s="302"/>
      <c r="KL22" s="302"/>
      <c r="KM22" s="302"/>
      <c r="KN22" s="302"/>
      <c r="KO22" s="302"/>
      <c r="KP22" s="302"/>
      <c r="KQ22" s="302"/>
      <c r="KR22" s="302"/>
      <c r="KS22" s="302"/>
      <c r="KT22" s="302"/>
      <c r="KU22" s="302"/>
      <c r="KV22" s="302"/>
      <c r="KW22" s="302"/>
      <c r="KX22" s="302"/>
      <c r="KY22" s="302"/>
      <c r="KZ22" s="302"/>
      <c r="LA22" s="302"/>
      <c r="LB22" s="302"/>
      <c r="LC22" s="302"/>
      <c r="LD22" s="302"/>
      <c r="LE22" s="302"/>
      <c r="LF22" s="302"/>
      <c r="LG22" s="302"/>
      <c r="LH22" s="302"/>
      <c r="LI22" s="302"/>
      <c r="LJ22" s="302"/>
      <c r="LK22" s="302"/>
      <c r="LL22" s="302"/>
      <c r="LM22" s="302"/>
      <c r="LN22" s="302"/>
      <c r="LO22" s="302"/>
      <c r="LP22" s="302"/>
      <c r="LQ22" s="302"/>
      <c r="LR22" s="302"/>
      <c r="LS22" s="302"/>
      <c r="LT22" s="302"/>
      <c r="LU22" s="302"/>
      <c r="LV22" s="302"/>
      <c r="LW22" s="302"/>
      <c r="LX22" s="302"/>
      <c r="LY22" s="302"/>
      <c r="LZ22" s="302"/>
      <c r="MA22" s="302"/>
      <c r="MB22" s="302"/>
      <c r="MC22" s="302"/>
      <c r="MD22" s="302"/>
      <c r="ME22" s="302"/>
      <c r="MF22" s="302"/>
      <c r="MG22" s="302"/>
      <c r="MH22" s="302"/>
      <c r="MI22" s="302"/>
      <c r="MJ22" s="302"/>
      <c r="MK22" s="302"/>
      <c r="ML22" s="302"/>
      <c r="MM22" s="302"/>
      <c r="MN22" s="302"/>
      <c r="MO22" s="302"/>
      <c r="MP22" s="302"/>
      <c r="MQ22" s="302"/>
      <c r="MR22" s="302"/>
      <c r="MS22" s="302"/>
      <c r="MT22" s="302"/>
      <c r="MU22" s="302"/>
      <c r="MV22" s="302"/>
      <c r="MW22" s="302"/>
      <c r="MX22" s="302"/>
      <c r="MY22" s="302"/>
      <c r="MZ22" s="302"/>
      <c r="NA22" s="302"/>
      <c r="NB22" s="302"/>
      <c r="NC22" s="302"/>
      <c r="ND22" s="302"/>
      <c r="NE22" s="302"/>
      <c r="NF22" s="302"/>
      <c r="NG22" s="302"/>
      <c r="NH22" s="302"/>
      <c r="NI22" s="302"/>
      <c r="NJ22" s="302"/>
      <c r="NK22" s="302"/>
      <c r="NL22" s="302"/>
      <c r="NM22" s="302"/>
      <c r="NN22" s="302"/>
      <c r="NO22" s="302"/>
      <c r="NP22" s="302"/>
      <c r="NQ22" s="302"/>
      <c r="NR22" s="302"/>
      <c r="NS22" s="302"/>
      <c r="NT22" s="302"/>
      <c r="NU22" s="302"/>
      <c r="NV22" s="302"/>
      <c r="NW22" s="302"/>
      <c r="NX22" s="302"/>
      <c r="NY22" s="302"/>
      <c r="NZ22" s="302"/>
      <c r="OA22" s="302"/>
      <c r="OB22" s="302"/>
      <c r="OC22" s="302"/>
      <c r="OD22" s="302"/>
      <c r="OE22" s="302"/>
      <c r="OF22" s="302"/>
      <c r="OG22" s="302"/>
      <c r="OH22" s="302"/>
      <c r="OI22" s="302"/>
      <c r="OJ22" s="302"/>
      <c r="OK22" s="302"/>
      <c r="OL22" s="302"/>
      <c r="OM22" s="302"/>
      <c r="ON22" s="302"/>
      <c r="OO22" s="302"/>
      <c r="OP22" s="302"/>
      <c r="OQ22" s="302"/>
      <c r="OR22" s="302"/>
      <c r="OS22" s="302"/>
      <c r="OT22" s="302"/>
      <c r="OU22" s="302"/>
      <c r="OV22" s="302"/>
      <c r="OW22" s="302"/>
      <c r="OX22" s="302"/>
      <c r="OY22" s="302"/>
      <c r="OZ22" s="302"/>
      <c r="PA22" s="302"/>
      <c r="PB22" s="302"/>
      <c r="PC22" s="302"/>
      <c r="PD22" s="302"/>
      <c r="PE22" s="302"/>
      <c r="PF22" s="302"/>
      <c r="PG22" s="302"/>
      <c r="PH22" s="302"/>
      <c r="PI22" s="302"/>
      <c r="PJ22" s="302"/>
      <c r="PK22" s="302"/>
      <c r="PL22" s="302"/>
      <c r="PM22" s="302"/>
      <c r="PN22" s="302"/>
      <c r="PO22" s="302"/>
      <c r="PP22" s="302"/>
      <c r="PQ22" s="302"/>
      <c r="PR22" s="302"/>
      <c r="PS22" s="302"/>
      <c r="PT22" s="302"/>
      <c r="PU22" s="302"/>
      <c r="PV22" s="302"/>
      <c r="PW22" s="302"/>
      <c r="PX22" s="302"/>
      <c r="PY22" s="302"/>
      <c r="PZ22" s="302"/>
      <c r="QA22" s="302"/>
      <c r="QB22" s="302"/>
      <c r="QC22" s="302"/>
      <c r="QD22" s="302"/>
      <c r="QE22" s="302"/>
      <c r="QF22" s="302"/>
      <c r="QG22" s="302"/>
      <c r="QH22" s="302"/>
      <c r="QI22" s="302"/>
      <c r="QJ22" s="302"/>
      <c r="QK22" s="302"/>
      <c r="QL22" s="302"/>
      <c r="QM22" s="302"/>
      <c r="QN22" s="302"/>
      <c r="QO22" s="302"/>
      <c r="QP22" s="302"/>
      <c r="QQ22" s="302"/>
      <c r="QR22" s="302"/>
      <c r="QS22" s="302"/>
      <c r="QT22" s="302"/>
      <c r="QU22" s="302"/>
      <c r="QV22" s="302"/>
      <c r="QW22" s="302"/>
      <c r="QX22" s="302"/>
      <c r="QY22" s="302"/>
      <c r="QZ22" s="302"/>
      <c r="RA22" s="302"/>
      <c r="RB22" s="302"/>
      <c r="RC22" s="302"/>
      <c r="RD22" s="302"/>
      <c r="RE22" s="302"/>
      <c r="RF22" s="302"/>
      <c r="RG22" s="302"/>
      <c r="RH22" s="302"/>
      <c r="RI22" s="302"/>
      <c r="RJ22" s="302"/>
      <c r="RK22" s="302"/>
      <c r="RL22" s="302"/>
      <c r="RM22" s="302"/>
      <c r="RN22" s="302"/>
      <c r="RO22" s="302"/>
      <c r="RP22" s="302"/>
      <c r="RQ22" s="302"/>
      <c r="RR22" s="302"/>
      <c r="RS22" s="302"/>
      <c r="RT22" s="302"/>
      <c r="RU22" s="302"/>
      <c r="RV22" s="302"/>
      <c r="RW22" s="302"/>
      <c r="RX22" s="302"/>
      <c r="RY22" s="302"/>
      <c r="RZ22" s="302"/>
      <c r="SA22" s="302"/>
      <c r="SB22" s="302"/>
      <c r="SC22" s="302"/>
      <c r="SD22" s="302"/>
      <c r="SE22" s="302"/>
      <c r="SF22" s="302"/>
      <c r="SG22" s="302"/>
      <c r="SH22" s="302"/>
      <c r="SI22" s="302"/>
      <c r="SJ22" s="302"/>
      <c r="SK22" s="302"/>
      <c r="SL22" s="302"/>
      <c r="SM22" s="302"/>
      <c r="SN22" s="302"/>
      <c r="SO22" s="302"/>
      <c r="SP22" s="302"/>
      <c r="SQ22" s="302"/>
      <c r="SR22" s="302"/>
      <c r="SS22" s="302"/>
      <c r="ST22" s="302"/>
      <c r="SU22" s="302"/>
      <c r="SV22" s="302"/>
      <c r="SW22" s="302"/>
      <c r="SX22" s="302"/>
      <c r="SY22" s="302"/>
      <c r="SZ22" s="302"/>
      <c r="TA22" s="302"/>
      <c r="TB22" s="302"/>
      <c r="TC22" s="302"/>
      <c r="TD22" s="302"/>
      <c r="TE22" s="302"/>
      <c r="TF22" s="302"/>
      <c r="TG22" s="302"/>
      <c r="TH22" s="302"/>
      <c r="TI22" s="302"/>
      <c r="TJ22" s="302"/>
      <c r="TK22" s="302"/>
      <c r="TL22" s="302"/>
      <c r="TM22" s="302"/>
      <c r="TN22" s="302"/>
      <c r="TO22" s="302"/>
      <c r="TP22" s="302"/>
      <c r="TQ22" s="302"/>
      <c r="TR22" s="302"/>
      <c r="TS22" s="302"/>
      <c r="TT22" s="302"/>
      <c r="TU22" s="302"/>
      <c r="TV22" s="302"/>
      <c r="TW22" s="302"/>
      <c r="TX22" s="302"/>
      <c r="TY22" s="302"/>
      <c r="TZ22" s="302"/>
      <c r="UA22" s="302"/>
      <c r="UB22" s="302"/>
      <c r="UC22" s="302"/>
      <c r="UD22" s="302"/>
      <c r="UE22" s="302"/>
      <c r="UF22" s="302"/>
      <c r="UG22" s="302"/>
      <c r="UH22" s="302"/>
      <c r="UI22" s="302"/>
      <c r="UJ22" s="302"/>
      <c r="UK22" s="302"/>
      <c r="UL22" s="302"/>
      <c r="UM22" s="302"/>
      <c r="UN22" s="302"/>
      <c r="UO22" s="302"/>
      <c r="UP22" s="302"/>
      <c r="UQ22" s="302"/>
      <c r="UR22" s="302"/>
      <c r="US22" s="302"/>
      <c r="UT22" s="302"/>
      <c r="UU22" s="302"/>
      <c r="UV22" s="302"/>
      <c r="UW22" s="302"/>
      <c r="UX22" s="302"/>
      <c r="UY22" s="302"/>
      <c r="UZ22" s="302"/>
      <c r="VA22" s="302"/>
      <c r="VB22" s="302"/>
      <c r="VC22" s="302"/>
      <c r="VD22" s="302"/>
      <c r="VE22" s="302"/>
      <c r="VF22" s="302"/>
      <c r="VG22" s="302"/>
      <c r="VH22" s="302"/>
      <c r="VI22" s="302"/>
      <c r="VJ22" s="302"/>
      <c r="VK22" s="302"/>
      <c r="VL22" s="302"/>
      <c r="VM22" s="302"/>
      <c r="VN22" s="302"/>
      <c r="VO22" s="302"/>
      <c r="VP22" s="302"/>
      <c r="VQ22" s="302"/>
      <c r="VR22" s="302"/>
      <c r="VS22" s="302"/>
      <c r="VT22" s="302"/>
      <c r="VU22" s="302"/>
      <c r="VV22" s="302"/>
      <c r="VW22" s="302"/>
      <c r="VX22" s="302"/>
      <c r="VY22" s="302"/>
      <c r="VZ22" s="302"/>
      <c r="WA22" s="302"/>
      <c r="WB22" s="302"/>
      <c r="WC22" s="302"/>
      <c r="WD22" s="302"/>
      <c r="WE22" s="302"/>
      <c r="WF22" s="302"/>
      <c r="WG22" s="302"/>
      <c r="WH22" s="302"/>
      <c r="WI22" s="302"/>
      <c r="WJ22" s="302"/>
      <c r="WK22" s="302"/>
      <c r="WL22" s="302"/>
      <c r="WM22" s="302"/>
      <c r="WN22" s="302"/>
      <c r="WO22" s="302"/>
      <c r="WP22" s="302"/>
      <c r="WQ22" s="302"/>
      <c r="WR22" s="302"/>
      <c r="WS22" s="302"/>
      <c r="WT22" s="302"/>
      <c r="WU22" s="302"/>
      <c r="WV22" s="302"/>
      <c r="WW22" s="302"/>
      <c r="WX22" s="302"/>
      <c r="WY22" s="302"/>
      <c r="WZ22" s="302"/>
      <c r="XA22" s="302"/>
      <c r="XB22" s="302"/>
      <c r="XC22" s="302"/>
      <c r="XD22" s="302"/>
      <c r="XE22" s="302"/>
      <c r="XF22" s="302"/>
      <c r="XG22" s="302"/>
      <c r="XH22" s="302"/>
      <c r="XI22" s="302"/>
      <c r="XJ22" s="302"/>
      <c r="XK22" s="302"/>
      <c r="XL22" s="302"/>
      <c r="XM22" s="302"/>
      <c r="XN22" s="302"/>
      <c r="XO22" s="302"/>
      <c r="XP22" s="302"/>
      <c r="XQ22" s="302"/>
      <c r="XR22" s="302"/>
      <c r="XS22" s="302"/>
      <c r="XT22" s="302"/>
      <c r="XU22" s="302"/>
      <c r="XV22" s="302"/>
      <c r="XW22" s="302"/>
      <c r="XX22" s="302"/>
      <c r="XY22" s="302"/>
      <c r="XZ22" s="302"/>
      <c r="YA22" s="302"/>
      <c r="YB22" s="302"/>
      <c r="YC22" s="302"/>
      <c r="YD22" s="302"/>
      <c r="YE22" s="302"/>
      <c r="YF22" s="302"/>
      <c r="YG22" s="302"/>
      <c r="YH22" s="302"/>
      <c r="YI22" s="302"/>
      <c r="YJ22" s="302"/>
      <c r="YK22" s="302"/>
      <c r="YL22" s="302"/>
      <c r="YM22" s="302"/>
      <c r="YN22" s="302"/>
      <c r="YO22" s="302"/>
      <c r="YP22" s="302"/>
      <c r="YQ22" s="302"/>
      <c r="YR22" s="302"/>
      <c r="YS22" s="302"/>
      <c r="YT22" s="302"/>
      <c r="YU22" s="302"/>
      <c r="YV22" s="302"/>
      <c r="YW22" s="302"/>
      <c r="YX22" s="302"/>
      <c r="YY22" s="302"/>
      <c r="YZ22" s="302"/>
      <c r="ZA22" s="302"/>
      <c r="ZB22" s="302"/>
      <c r="ZC22" s="302"/>
      <c r="ZD22" s="302"/>
      <c r="ZE22" s="302"/>
      <c r="ZF22" s="302"/>
      <c r="ZG22" s="302"/>
      <c r="ZH22" s="302"/>
      <c r="ZI22" s="302"/>
      <c r="ZJ22" s="302"/>
      <c r="ZK22" s="302"/>
      <c r="ZL22" s="302"/>
      <c r="ZM22" s="302"/>
      <c r="ZN22" s="302"/>
      <c r="ZO22" s="302"/>
      <c r="ZP22" s="302"/>
      <c r="ZQ22" s="302"/>
      <c r="ZR22" s="302"/>
      <c r="ZS22" s="302"/>
      <c r="ZT22" s="302"/>
      <c r="ZU22" s="302"/>
      <c r="ZV22" s="302"/>
      <c r="ZW22" s="302"/>
      <c r="ZX22" s="302"/>
      <c r="ZY22" s="302"/>
      <c r="ZZ22" s="302"/>
      <c r="AAA22" s="302"/>
      <c r="AAB22" s="302"/>
      <c r="AAC22" s="302"/>
      <c r="AAD22" s="302"/>
      <c r="AAE22" s="302"/>
      <c r="AAF22" s="302"/>
      <c r="AAG22" s="302"/>
      <c r="AAH22" s="302"/>
      <c r="AAI22" s="302"/>
      <c r="AAJ22" s="302"/>
      <c r="AAK22" s="302"/>
      <c r="AAL22" s="302"/>
      <c r="AAM22" s="302"/>
      <c r="AAN22" s="302"/>
      <c r="AAO22" s="302"/>
      <c r="AAP22" s="302"/>
      <c r="AAQ22" s="302"/>
      <c r="AAR22" s="302"/>
      <c r="AAS22" s="302"/>
      <c r="AAT22" s="302"/>
      <c r="AAU22" s="302"/>
      <c r="AAV22" s="302"/>
      <c r="AAW22" s="302"/>
      <c r="AAX22" s="302"/>
      <c r="AAY22" s="302"/>
      <c r="AAZ22" s="302"/>
      <c r="ABA22" s="302"/>
      <c r="ABB22" s="302"/>
      <c r="ABC22" s="302"/>
      <c r="ABD22" s="302"/>
      <c r="ABE22" s="302"/>
      <c r="ABF22" s="302"/>
      <c r="ABG22" s="302"/>
      <c r="ABH22" s="302"/>
      <c r="ABI22" s="302"/>
      <c r="ABJ22" s="302"/>
      <c r="ABK22" s="302"/>
      <c r="ABL22" s="302"/>
      <c r="ABM22" s="302"/>
      <c r="ABN22" s="302"/>
      <c r="ABO22" s="302"/>
      <c r="ABP22" s="302"/>
      <c r="ABQ22" s="302"/>
      <c r="ABR22" s="302"/>
      <c r="ABS22" s="302"/>
      <c r="ABT22" s="302"/>
      <c r="ABU22" s="302"/>
      <c r="ABV22" s="302"/>
      <c r="ABW22" s="302"/>
      <c r="ABX22" s="302"/>
      <c r="ABY22" s="302"/>
      <c r="ABZ22" s="302"/>
      <c r="ACA22" s="302"/>
      <c r="ACB22" s="302"/>
      <c r="ACC22" s="302"/>
      <c r="ACD22" s="302"/>
      <c r="ACE22" s="302"/>
      <c r="ACF22" s="302"/>
      <c r="ACG22" s="302"/>
      <c r="ACH22" s="302"/>
      <c r="ACI22" s="302"/>
      <c r="ACJ22" s="302"/>
      <c r="ACK22" s="302"/>
      <c r="ACL22" s="302"/>
      <c r="ACM22" s="302"/>
      <c r="ACN22" s="302"/>
      <c r="ACO22" s="302"/>
      <c r="ACP22" s="302"/>
      <c r="ACQ22" s="302"/>
      <c r="ACR22" s="302"/>
      <c r="ACS22" s="302"/>
      <c r="ACT22" s="302"/>
      <c r="ACU22" s="302"/>
      <c r="ACV22" s="302"/>
      <c r="ACW22" s="302"/>
      <c r="ACX22" s="302"/>
      <c r="ACY22" s="302"/>
      <c r="ACZ22" s="302"/>
      <c r="ADA22" s="302"/>
      <c r="ADB22" s="302"/>
      <c r="ADC22" s="302"/>
      <c r="ADD22" s="302"/>
      <c r="ADE22" s="302"/>
      <c r="ADF22" s="302"/>
      <c r="ADG22" s="302"/>
      <c r="ADH22" s="302"/>
      <c r="ADI22" s="302"/>
      <c r="ADJ22" s="302"/>
      <c r="ADK22" s="302"/>
      <c r="ADL22" s="302"/>
      <c r="ADM22" s="302"/>
      <c r="ADN22" s="302"/>
      <c r="ADO22" s="302"/>
      <c r="ADP22" s="302"/>
      <c r="ADQ22" s="302"/>
      <c r="ADR22" s="302"/>
      <c r="ADS22" s="302"/>
      <c r="ADT22" s="302"/>
      <c r="ADU22" s="302"/>
      <c r="ADV22" s="302"/>
      <c r="ADW22" s="302"/>
      <c r="ADX22" s="302"/>
      <c r="ADY22" s="302"/>
      <c r="ADZ22" s="302"/>
      <c r="AEA22" s="302"/>
      <c r="AEB22" s="302"/>
      <c r="AEC22" s="302"/>
      <c r="AED22" s="302"/>
      <c r="AEE22" s="302"/>
      <c r="AEF22" s="302"/>
      <c r="AEG22" s="302"/>
      <c r="AEH22" s="302"/>
      <c r="AEI22" s="302"/>
      <c r="AEJ22" s="302"/>
      <c r="AEK22" s="302"/>
      <c r="AEL22" s="302"/>
      <c r="AEM22" s="302"/>
      <c r="AEN22" s="302"/>
      <c r="AEO22" s="302"/>
      <c r="AEP22" s="302"/>
      <c r="AEQ22" s="302"/>
      <c r="AER22" s="302"/>
      <c r="AES22" s="302"/>
      <c r="AET22" s="302"/>
      <c r="AEU22" s="302"/>
      <c r="AEV22" s="302"/>
      <c r="AEW22" s="302"/>
      <c r="AEX22" s="302"/>
      <c r="AEY22" s="302"/>
      <c r="AEZ22" s="302"/>
      <c r="AFA22" s="302"/>
      <c r="AFB22" s="302"/>
      <c r="AFC22" s="302"/>
      <c r="AFD22" s="302"/>
      <c r="AFE22" s="302"/>
      <c r="AFF22" s="302"/>
      <c r="AFG22" s="302"/>
      <c r="AFH22" s="302"/>
      <c r="AFI22" s="302"/>
      <c r="AFJ22" s="302"/>
      <c r="AFK22" s="302"/>
      <c r="AFL22" s="302"/>
      <c r="AFM22" s="302"/>
      <c r="AFN22" s="302"/>
      <c r="AFO22" s="302"/>
      <c r="AFP22" s="302"/>
      <c r="AFQ22" s="302"/>
      <c r="AFR22" s="302"/>
      <c r="AFS22" s="302"/>
      <c r="AFT22" s="302"/>
      <c r="AFU22" s="302"/>
      <c r="AFV22" s="302"/>
      <c r="AFW22" s="302"/>
      <c r="AFX22" s="302"/>
      <c r="AFY22" s="302"/>
      <c r="AFZ22" s="302"/>
      <c r="AGA22" s="302"/>
      <c r="AGB22" s="302"/>
      <c r="AGC22" s="302"/>
      <c r="AGD22" s="302"/>
      <c r="AGE22" s="302"/>
      <c r="AGF22" s="302"/>
      <c r="AGG22" s="302"/>
      <c r="AGH22" s="302"/>
      <c r="AGI22" s="302"/>
      <c r="AGJ22" s="302"/>
      <c r="AGK22" s="302"/>
      <c r="AGL22" s="302"/>
      <c r="AGM22" s="302"/>
      <c r="AGN22" s="302"/>
      <c r="AGO22" s="302"/>
      <c r="AGP22" s="302"/>
      <c r="AGQ22" s="302"/>
      <c r="AGR22" s="302"/>
      <c r="AGS22" s="302"/>
      <c r="AGT22" s="302"/>
      <c r="AGU22" s="302"/>
      <c r="AGV22" s="302"/>
      <c r="AGW22" s="302"/>
      <c r="AGX22" s="302"/>
      <c r="AGY22" s="302"/>
      <c r="AGZ22" s="302"/>
      <c r="AHA22" s="302"/>
      <c r="AHB22" s="302"/>
      <c r="AHC22" s="302"/>
      <c r="AHD22" s="302"/>
      <c r="AHE22" s="302"/>
      <c r="AHF22" s="302"/>
      <c r="AHG22" s="302"/>
      <c r="AHH22" s="302"/>
      <c r="AHI22" s="302"/>
      <c r="AHJ22" s="302"/>
      <c r="AHK22" s="302"/>
      <c r="AHL22" s="302"/>
      <c r="AHM22" s="302"/>
      <c r="AHN22" s="302"/>
      <c r="AHO22" s="302"/>
      <c r="AHP22" s="302"/>
      <c r="AHQ22" s="302"/>
      <c r="AHR22" s="302"/>
      <c r="AHS22" s="302"/>
      <c r="AHT22" s="302"/>
      <c r="AHU22" s="302"/>
      <c r="AHV22" s="302"/>
      <c r="AHW22" s="302"/>
      <c r="AHX22" s="302"/>
      <c r="AHY22" s="302"/>
      <c r="AHZ22" s="302"/>
      <c r="AIA22" s="302"/>
      <c r="AIB22" s="302"/>
      <c r="AIC22" s="302"/>
      <c r="AID22" s="302"/>
      <c r="AIE22" s="302"/>
      <c r="AIF22" s="302"/>
      <c r="AIG22" s="302"/>
      <c r="AIH22" s="302"/>
      <c r="AII22" s="302"/>
      <c r="AIJ22" s="302"/>
      <c r="AIK22" s="302"/>
      <c r="AIL22" s="302"/>
      <c r="AIM22" s="302"/>
      <c r="AIN22" s="302"/>
      <c r="AIO22" s="302"/>
      <c r="AIP22" s="302"/>
      <c r="AIQ22" s="302"/>
      <c r="AIR22" s="302"/>
      <c r="AIS22" s="302"/>
      <c r="AIT22" s="302"/>
      <c r="AIU22" s="302"/>
      <c r="AIV22" s="302"/>
      <c r="AIW22" s="302"/>
      <c r="AIX22" s="302"/>
      <c r="AIY22" s="302"/>
      <c r="AIZ22" s="302"/>
      <c r="AJA22" s="302"/>
      <c r="AJB22" s="302"/>
      <c r="AJC22" s="302"/>
      <c r="AJD22" s="302"/>
      <c r="AJE22" s="302"/>
      <c r="AJF22" s="302"/>
      <c r="AJG22" s="302"/>
      <c r="AJH22" s="302"/>
      <c r="AJI22" s="302"/>
      <c r="AJJ22" s="302"/>
      <c r="AJK22" s="302"/>
      <c r="AJL22" s="302"/>
      <c r="AJM22" s="302"/>
      <c r="AJN22" s="302"/>
      <c r="AJO22" s="302"/>
      <c r="AJP22" s="302"/>
      <c r="AJQ22" s="302"/>
      <c r="AJR22" s="302"/>
      <c r="AJS22" s="302"/>
      <c r="AJT22" s="302"/>
      <c r="AJU22" s="302"/>
      <c r="AJV22" s="302"/>
      <c r="AJW22" s="302"/>
      <c r="AJX22" s="302"/>
      <c r="AJY22" s="302"/>
      <c r="AJZ22" s="302"/>
      <c r="AKA22" s="302"/>
      <c r="AKB22" s="302"/>
      <c r="AKC22" s="302"/>
      <c r="AKD22" s="302"/>
      <c r="AKE22" s="302"/>
      <c r="AKF22" s="302"/>
      <c r="AKG22" s="302"/>
      <c r="AKH22" s="302"/>
      <c r="AKI22" s="302"/>
      <c r="AKJ22" s="302"/>
      <c r="AKK22" s="302"/>
      <c r="AKL22" s="302"/>
      <c r="AKM22" s="302"/>
      <c r="AKN22" s="302"/>
      <c r="AKO22" s="302"/>
      <c r="AKP22" s="302"/>
      <c r="AKQ22" s="302"/>
      <c r="AKR22" s="302"/>
      <c r="AKS22" s="302"/>
      <c r="AKT22" s="302"/>
      <c r="AKU22" s="302"/>
      <c r="AKV22" s="302"/>
      <c r="AKW22" s="302"/>
      <c r="AKX22" s="302"/>
      <c r="AKY22" s="302"/>
      <c r="AKZ22" s="302"/>
      <c r="ALA22" s="302"/>
      <c r="ALB22" s="302"/>
      <c r="ALC22" s="302"/>
      <c r="ALD22" s="302"/>
      <c r="ALE22" s="302"/>
      <c r="ALF22" s="302"/>
      <c r="ALG22" s="302"/>
      <c r="ALH22" s="302"/>
      <c r="ALI22" s="302"/>
      <c r="ALJ22" s="302"/>
      <c r="ALK22" s="302"/>
      <c r="ALL22" s="302"/>
      <c r="ALM22" s="302"/>
      <c r="ALN22" s="302"/>
      <c r="ALO22" s="302"/>
      <c r="ALP22" s="302"/>
      <c r="ALQ22" s="302"/>
      <c r="ALR22" s="302"/>
      <c r="ALS22" s="302"/>
      <c r="ALT22" s="302"/>
      <c r="ALU22" s="302"/>
      <c r="ALV22" s="302"/>
      <c r="ALW22" s="302"/>
      <c r="ALX22" s="302"/>
      <c r="ALY22" s="302"/>
      <c r="ALZ22" s="302"/>
      <c r="AMA22" s="302"/>
      <c r="AMB22" s="302"/>
      <c r="AMC22" s="302"/>
      <c r="AMD22" s="302"/>
      <c r="AME22" s="302"/>
      <c r="AMF22" s="302"/>
      <c r="AMG22" s="302"/>
      <c r="AMH22" s="302"/>
      <c r="AMI22" s="302"/>
      <c r="AMJ22" s="302"/>
      <c r="AMK22" s="302"/>
    </row>
    <row r="23" spans="1:1025" s="272" customFormat="1" ht="15.75" customHeight="1" x14ac:dyDescent="0.2">
      <c r="A23" s="302"/>
      <c r="B23" s="456" t="s">
        <v>159</v>
      </c>
      <c r="C23" s="294">
        <v>1174161807</v>
      </c>
      <c r="D23" s="382">
        <v>61711572</v>
      </c>
      <c r="E23" s="294">
        <v>75310362</v>
      </c>
      <c r="F23" s="294">
        <f>+C23+D23-E23</f>
        <v>1160563017</v>
      </c>
      <c r="G23" s="678">
        <v>1119970605</v>
      </c>
      <c r="H23" s="394">
        <f>+F23-PASIVO!E45</f>
        <v>0</v>
      </c>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c r="AM23" s="302"/>
      <c r="AN23" s="302"/>
      <c r="AO23" s="302"/>
      <c r="AP23" s="302"/>
      <c r="AQ23" s="302"/>
      <c r="AR23" s="302"/>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c r="BO23" s="302"/>
      <c r="BP23" s="302"/>
      <c r="BQ23" s="302"/>
      <c r="BR23" s="302"/>
      <c r="BS23" s="302"/>
      <c r="BT23" s="302"/>
      <c r="BU23" s="302"/>
      <c r="BV23" s="302"/>
      <c r="BW23" s="302"/>
      <c r="BX23" s="302"/>
      <c r="BY23" s="302"/>
      <c r="BZ23" s="302"/>
      <c r="CA23" s="302"/>
      <c r="CB23" s="302"/>
      <c r="CC23" s="302"/>
      <c r="CD23" s="302"/>
      <c r="CE23" s="302"/>
      <c r="CF23" s="302"/>
      <c r="CG23" s="302"/>
      <c r="CH23" s="302"/>
      <c r="CI23" s="302"/>
      <c r="CJ23" s="302"/>
      <c r="CK23" s="302"/>
      <c r="CL23" s="302"/>
      <c r="CM23" s="302"/>
      <c r="CN23" s="302"/>
      <c r="CO23" s="302"/>
      <c r="CP23" s="302"/>
      <c r="CQ23" s="302"/>
      <c r="CR23" s="302"/>
      <c r="CS23" s="302"/>
      <c r="CT23" s="302"/>
      <c r="CU23" s="302"/>
      <c r="CV23" s="302"/>
      <c r="CW23" s="302"/>
      <c r="CX23" s="302"/>
      <c r="CY23" s="302"/>
      <c r="CZ23" s="302"/>
      <c r="DA23" s="302"/>
      <c r="DB23" s="302"/>
      <c r="DC23" s="302"/>
      <c r="DD23" s="302"/>
      <c r="DE23" s="302"/>
      <c r="DF23" s="302"/>
      <c r="DG23" s="302"/>
      <c r="DH23" s="302"/>
      <c r="DI23" s="302"/>
      <c r="DJ23" s="302"/>
      <c r="DK23" s="302"/>
      <c r="DL23" s="302"/>
      <c r="DM23" s="302"/>
      <c r="DN23" s="302"/>
      <c r="DO23" s="302"/>
      <c r="DP23" s="302"/>
      <c r="DQ23" s="302"/>
      <c r="DR23" s="302"/>
      <c r="DS23" s="302"/>
      <c r="DT23" s="302"/>
      <c r="DU23" s="302"/>
      <c r="DV23" s="302"/>
      <c r="DW23" s="302"/>
      <c r="DX23" s="302"/>
      <c r="DY23" s="302"/>
      <c r="DZ23" s="302"/>
      <c r="EA23" s="302"/>
      <c r="EB23" s="302"/>
      <c r="EC23" s="302"/>
      <c r="ED23" s="302"/>
      <c r="EE23" s="302"/>
      <c r="EF23" s="302"/>
      <c r="EG23" s="302"/>
      <c r="EH23" s="302"/>
      <c r="EI23" s="302"/>
      <c r="EJ23" s="302"/>
      <c r="EK23" s="302"/>
      <c r="EL23" s="302"/>
      <c r="EM23" s="302"/>
      <c r="EN23" s="302"/>
      <c r="EO23" s="302"/>
      <c r="EP23" s="302"/>
      <c r="EQ23" s="302"/>
      <c r="ER23" s="302"/>
      <c r="ES23" s="302"/>
      <c r="ET23" s="302"/>
      <c r="EU23" s="302"/>
      <c r="EV23" s="302"/>
      <c r="EW23" s="302"/>
      <c r="EX23" s="302"/>
      <c r="EY23" s="302"/>
      <c r="EZ23" s="302"/>
      <c r="FA23" s="302"/>
      <c r="FB23" s="302"/>
      <c r="FC23" s="302"/>
      <c r="FD23" s="302"/>
      <c r="FE23" s="302"/>
      <c r="FF23" s="302"/>
      <c r="FG23" s="302"/>
      <c r="FH23" s="302"/>
      <c r="FI23" s="302"/>
      <c r="FJ23" s="302"/>
      <c r="FK23" s="302"/>
      <c r="FL23" s="302"/>
      <c r="FM23" s="302"/>
      <c r="FN23" s="302"/>
      <c r="FO23" s="302"/>
      <c r="FP23" s="302"/>
      <c r="FQ23" s="302"/>
      <c r="FR23" s="302"/>
      <c r="FS23" s="302"/>
      <c r="FT23" s="302"/>
      <c r="FU23" s="302"/>
      <c r="FV23" s="302"/>
      <c r="FW23" s="302"/>
      <c r="FX23" s="302"/>
      <c r="FY23" s="302"/>
      <c r="FZ23" s="302"/>
      <c r="GA23" s="302"/>
      <c r="GB23" s="302"/>
      <c r="GC23" s="302"/>
      <c r="GD23" s="302"/>
      <c r="GE23" s="302"/>
      <c r="GF23" s="302"/>
      <c r="GG23" s="302"/>
      <c r="GH23" s="302"/>
      <c r="GI23" s="302"/>
      <c r="GJ23" s="302"/>
      <c r="GK23" s="302"/>
      <c r="GL23" s="302"/>
      <c r="GM23" s="302"/>
      <c r="GN23" s="302"/>
      <c r="GO23" s="302"/>
      <c r="GP23" s="302"/>
      <c r="GQ23" s="302"/>
      <c r="GR23" s="302"/>
      <c r="GS23" s="302"/>
      <c r="GT23" s="302"/>
      <c r="GU23" s="302"/>
      <c r="GV23" s="302"/>
      <c r="GW23" s="302"/>
      <c r="GX23" s="302"/>
      <c r="GY23" s="302"/>
      <c r="GZ23" s="302"/>
      <c r="HA23" s="302"/>
      <c r="HB23" s="302"/>
      <c r="HC23" s="302"/>
      <c r="HD23" s="302"/>
      <c r="HE23" s="302"/>
      <c r="HF23" s="302"/>
      <c r="HG23" s="302"/>
      <c r="HH23" s="302"/>
      <c r="HI23" s="302"/>
      <c r="HJ23" s="302"/>
      <c r="HK23" s="302"/>
      <c r="HL23" s="302"/>
      <c r="HM23" s="302"/>
      <c r="HN23" s="302"/>
      <c r="HO23" s="302"/>
      <c r="HP23" s="302"/>
      <c r="HQ23" s="302"/>
      <c r="HR23" s="302"/>
      <c r="HS23" s="302"/>
      <c r="HT23" s="302"/>
      <c r="HU23" s="302"/>
      <c r="HV23" s="302"/>
      <c r="HW23" s="302"/>
      <c r="HX23" s="302"/>
      <c r="HY23" s="302"/>
      <c r="HZ23" s="302"/>
      <c r="IA23" s="302"/>
      <c r="IB23" s="302"/>
      <c r="IC23" s="302"/>
      <c r="ID23" s="302"/>
      <c r="IE23" s="302"/>
      <c r="IF23" s="302"/>
      <c r="IG23" s="302"/>
      <c r="IH23" s="302"/>
      <c r="II23" s="302"/>
      <c r="IJ23" s="302"/>
      <c r="IK23" s="302"/>
      <c r="IL23" s="302"/>
      <c r="IM23" s="302"/>
      <c r="IN23" s="302"/>
      <c r="IO23" s="302"/>
      <c r="IP23" s="302"/>
      <c r="IQ23" s="302"/>
      <c r="IR23" s="302"/>
      <c r="IS23" s="302"/>
      <c r="IT23" s="302"/>
      <c r="IU23" s="302"/>
      <c r="IV23" s="302"/>
      <c r="IW23" s="302"/>
      <c r="IX23" s="302"/>
      <c r="IY23" s="302"/>
      <c r="IZ23" s="302"/>
      <c r="JA23" s="302"/>
      <c r="JB23" s="302"/>
      <c r="JC23" s="302"/>
      <c r="JD23" s="302"/>
      <c r="JE23" s="302"/>
      <c r="JF23" s="302"/>
      <c r="JG23" s="302"/>
      <c r="JH23" s="302"/>
      <c r="JI23" s="302"/>
      <c r="JJ23" s="302"/>
      <c r="JK23" s="302"/>
      <c r="JL23" s="302"/>
      <c r="JM23" s="302"/>
      <c r="JN23" s="302"/>
      <c r="JO23" s="302"/>
      <c r="JP23" s="302"/>
      <c r="JQ23" s="302"/>
      <c r="JR23" s="302"/>
      <c r="JS23" s="302"/>
      <c r="JT23" s="302"/>
      <c r="JU23" s="302"/>
      <c r="JV23" s="302"/>
      <c r="JW23" s="302"/>
      <c r="JX23" s="302"/>
      <c r="JY23" s="302"/>
      <c r="JZ23" s="302"/>
      <c r="KA23" s="302"/>
      <c r="KB23" s="302"/>
      <c r="KC23" s="302"/>
      <c r="KD23" s="302"/>
      <c r="KE23" s="302"/>
      <c r="KF23" s="302"/>
      <c r="KG23" s="302"/>
      <c r="KH23" s="302"/>
      <c r="KI23" s="302"/>
      <c r="KJ23" s="302"/>
      <c r="KK23" s="302"/>
      <c r="KL23" s="302"/>
      <c r="KM23" s="302"/>
      <c r="KN23" s="302"/>
      <c r="KO23" s="302"/>
      <c r="KP23" s="302"/>
      <c r="KQ23" s="302"/>
      <c r="KR23" s="302"/>
      <c r="KS23" s="302"/>
      <c r="KT23" s="302"/>
      <c r="KU23" s="302"/>
      <c r="KV23" s="302"/>
      <c r="KW23" s="302"/>
      <c r="KX23" s="302"/>
      <c r="KY23" s="302"/>
      <c r="KZ23" s="302"/>
      <c r="LA23" s="302"/>
      <c r="LB23" s="302"/>
      <c r="LC23" s="302"/>
      <c r="LD23" s="302"/>
      <c r="LE23" s="302"/>
      <c r="LF23" s="302"/>
      <c r="LG23" s="302"/>
      <c r="LH23" s="302"/>
      <c r="LI23" s="302"/>
      <c r="LJ23" s="302"/>
      <c r="LK23" s="302"/>
      <c r="LL23" s="302"/>
      <c r="LM23" s="302"/>
      <c r="LN23" s="302"/>
      <c r="LO23" s="302"/>
      <c r="LP23" s="302"/>
      <c r="LQ23" s="302"/>
      <c r="LR23" s="302"/>
      <c r="LS23" s="302"/>
      <c r="LT23" s="302"/>
      <c r="LU23" s="302"/>
      <c r="LV23" s="302"/>
      <c r="LW23" s="302"/>
      <c r="LX23" s="302"/>
      <c r="LY23" s="302"/>
      <c r="LZ23" s="302"/>
      <c r="MA23" s="302"/>
      <c r="MB23" s="302"/>
      <c r="MC23" s="302"/>
      <c r="MD23" s="302"/>
      <c r="ME23" s="302"/>
      <c r="MF23" s="302"/>
      <c r="MG23" s="302"/>
      <c r="MH23" s="302"/>
      <c r="MI23" s="302"/>
      <c r="MJ23" s="302"/>
      <c r="MK23" s="302"/>
      <c r="ML23" s="302"/>
      <c r="MM23" s="302"/>
      <c r="MN23" s="302"/>
      <c r="MO23" s="302"/>
      <c r="MP23" s="302"/>
      <c r="MQ23" s="302"/>
      <c r="MR23" s="302"/>
      <c r="MS23" s="302"/>
      <c r="MT23" s="302"/>
      <c r="MU23" s="302"/>
      <c r="MV23" s="302"/>
      <c r="MW23" s="302"/>
      <c r="MX23" s="302"/>
      <c r="MY23" s="302"/>
      <c r="MZ23" s="302"/>
      <c r="NA23" s="302"/>
      <c r="NB23" s="302"/>
      <c r="NC23" s="302"/>
      <c r="ND23" s="302"/>
      <c r="NE23" s="302"/>
      <c r="NF23" s="302"/>
      <c r="NG23" s="302"/>
      <c r="NH23" s="302"/>
      <c r="NI23" s="302"/>
      <c r="NJ23" s="302"/>
      <c r="NK23" s="302"/>
      <c r="NL23" s="302"/>
      <c r="NM23" s="302"/>
      <c r="NN23" s="302"/>
      <c r="NO23" s="302"/>
      <c r="NP23" s="302"/>
      <c r="NQ23" s="302"/>
      <c r="NR23" s="302"/>
      <c r="NS23" s="302"/>
      <c r="NT23" s="302"/>
      <c r="NU23" s="302"/>
      <c r="NV23" s="302"/>
      <c r="NW23" s="302"/>
      <c r="NX23" s="302"/>
      <c r="NY23" s="302"/>
      <c r="NZ23" s="302"/>
      <c r="OA23" s="302"/>
      <c r="OB23" s="302"/>
      <c r="OC23" s="302"/>
      <c r="OD23" s="302"/>
      <c r="OE23" s="302"/>
      <c r="OF23" s="302"/>
      <c r="OG23" s="302"/>
      <c r="OH23" s="302"/>
      <c r="OI23" s="302"/>
      <c r="OJ23" s="302"/>
      <c r="OK23" s="302"/>
      <c r="OL23" s="302"/>
      <c r="OM23" s="302"/>
      <c r="ON23" s="302"/>
      <c r="OO23" s="302"/>
      <c r="OP23" s="302"/>
      <c r="OQ23" s="302"/>
      <c r="OR23" s="302"/>
      <c r="OS23" s="302"/>
      <c r="OT23" s="302"/>
      <c r="OU23" s="302"/>
      <c r="OV23" s="302"/>
      <c r="OW23" s="302"/>
      <c r="OX23" s="302"/>
      <c r="OY23" s="302"/>
      <c r="OZ23" s="302"/>
      <c r="PA23" s="302"/>
      <c r="PB23" s="302"/>
      <c r="PC23" s="302"/>
      <c r="PD23" s="302"/>
      <c r="PE23" s="302"/>
      <c r="PF23" s="302"/>
      <c r="PG23" s="302"/>
      <c r="PH23" s="302"/>
      <c r="PI23" s="302"/>
      <c r="PJ23" s="302"/>
      <c r="PK23" s="302"/>
      <c r="PL23" s="302"/>
      <c r="PM23" s="302"/>
      <c r="PN23" s="302"/>
      <c r="PO23" s="302"/>
      <c r="PP23" s="302"/>
      <c r="PQ23" s="302"/>
      <c r="PR23" s="302"/>
      <c r="PS23" s="302"/>
      <c r="PT23" s="302"/>
      <c r="PU23" s="302"/>
      <c r="PV23" s="302"/>
      <c r="PW23" s="302"/>
      <c r="PX23" s="302"/>
      <c r="PY23" s="302"/>
      <c r="PZ23" s="302"/>
      <c r="QA23" s="302"/>
      <c r="QB23" s="302"/>
      <c r="QC23" s="302"/>
      <c r="QD23" s="302"/>
      <c r="QE23" s="302"/>
      <c r="QF23" s="302"/>
      <c r="QG23" s="302"/>
      <c r="QH23" s="302"/>
      <c r="QI23" s="302"/>
      <c r="QJ23" s="302"/>
      <c r="QK23" s="302"/>
      <c r="QL23" s="302"/>
      <c r="QM23" s="302"/>
      <c r="QN23" s="302"/>
      <c r="QO23" s="302"/>
      <c r="QP23" s="302"/>
      <c r="QQ23" s="302"/>
      <c r="QR23" s="302"/>
      <c r="QS23" s="302"/>
      <c r="QT23" s="302"/>
      <c r="QU23" s="302"/>
      <c r="QV23" s="302"/>
      <c r="QW23" s="302"/>
      <c r="QX23" s="302"/>
      <c r="QY23" s="302"/>
      <c r="QZ23" s="302"/>
      <c r="RA23" s="302"/>
      <c r="RB23" s="302"/>
      <c r="RC23" s="302"/>
      <c r="RD23" s="302"/>
      <c r="RE23" s="302"/>
      <c r="RF23" s="302"/>
      <c r="RG23" s="302"/>
      <c r="RH23" s="302"/>
      <c r="RI23" s="302"/>
      <c r="RJ23" s="302"/>
      <c r="RK23" s="302"/>
      <c r="RL23" s="302"/>
      <c r="RM23" s="302"/>
      <c r="RN23" s="302"/>
      <c r="RO23" s="302"/>
      <c r="RP23" s="302"/>
      <c r="RQ23" s="302"/>
      <c r="RR23" s="302"/>
      <c r="RS23" s="302"/>
      <c r="RT23" s="302"/>
      <c r="RU23" s="302"/>
      <c r="RV23" s="302"/>
      <c r="RW23" s="302"/>
      <c r="RX23" s="302"/>
      <c r="RY23" s="302"/>
      <c r="RZ23" s="302"/>
      <c r="SA23" s="302"/>
      <c r="SB23" s="302"/>
      <c r="SC23" s="302"/>
      <c r="SD23" s="302"/>
      <c r="SE23" s="302"/>
      <c r="SF23" s="302"/>
      <c r="SG23" s="302"/>
      <c r="SH23" s="302"/>
      <c r="SI23" s="302"/>
      <c r="SJ23" s="302"/>
      <c r="SK23" s="302"/>
      <c r="SL23" s="302"/>
      <c r="SM23" s="302"/>
      <c r="SN23" s="302"/>
      <c r="SO23" s="302"/>
      <c r="SP23" s="302"/>
      <c r="SQ23" s="302"/>
      <c r="SR23" s="302"/>
      <c r="SS23" s="302"/>
      <c r="ST23" s="302"/>
      <c r="SU23" s="302"/>
      <c r="SV23" s="302"/>
      <c r="SW23" s="302"/>
      <c r="SX23" s="302"/>
      <c r="SY23" s="302"/>
      <c r="SZ23" s="302"/>
      <c r="TA23" s="302"/>
      <c r="TB23" s="302"/>
      <c r="TC23" s="302"/>
      <c r="TD23" s="302"/>
      <c r="TE23" s="302"/>
      <c r="TF23" s="302"/>
      <c r="TG23" s="302"/>
      <c r="TH23" s="302"/>
      <c r="TI23" s="302"/>
      <c r="TJ23" s="302"/>
      <c r="TK23" s="302"/>
      <c r="TL23" s="302"/>
      <c r="TM23" s="302"/>
      <c r="TN23" s="302"/>
      <c r="TO23" s="302"/>
      <c r="TP23" s="302"/>
      <c r="TQ23" s="302"/>
      <c r="TR23" s="302"/>
      <c r="TS23" s="302"/>
      <c r="TT23" s="302"/>
      <c r="TU23" s="302"/>
      <c r="TV23" s="302"/>
      <c r="TW23" s="302"/>
      <c r="TX23" s="302"/>
      <c r="TY23" s="302"/>
      <c r="TZ23" s="302"/>
      <c r="UA23" s="302"/>
      <c r="UB23" s="302"/>
      <c r="UC23" s="302"/>
      <c r="UD23" s="302"/>
      <c r="UE23" s="302"/>
      <c r="UF23" s="302"/>
      <c r="UG23" s="302"/>
      <c r="UH23" s="302"/>
      <c r="UI23" s="302"/>
      <c r="UJ23" s="302"/>
      <c r="UK23" s="302"/>
      <c r="UL23" s="302"/>
      <c r="UM23" s="302"/>
      <c r="UN23" s="302"/>
      <c r="UO23" s="302"/>
      <c r="UP23" s="302"/>
      <c r="UQ23" s="302"/>
      <c r="UR23" s="302"/>
      <c r="US23" s="302"/>
      <c r="UT23" s="302"/>
      <c r="UU23" s="302"/>
      <c r="UV23" s="302"/>
      <c r="UW23" s="302"/>
      <c r="UX23" s="302"/>
      <c r="UY23" s="302"/>
      <c r="UZ23" s="302"/>
      <c r="VA23" s="302"/>
      <c r="VB23" s="302"/>
      <c r="VC23" s="302"/>
      <c r="VD23" s="302"/>
      <c r="VE23" s="302"/>
      <c r="VF23" s="302"/>
      <c r="VG23" s="302"/>
      <c r="VH23" s="302"/>
      <c r="VI23" s="302"/>
      <c r="VJ23" s="302"/>
      <c r="VK23" s="302"/>
      <c r="VL23" s="302"/>
      <c r="VM23" s="302"/>
      <c r="VN23" s="302"/>
      <c r="VO23" s="302"/>
      <c r="VP23" s="302"/>
      <c r="VQ23" s="302"/>
      <c r="VR23" s="302"/>
      <c r="VS23" s="302"/>
      <c r="VT23" s="302"/>
      <c r="VU23" s="302"/>
      <c r="VV23" s="302"/>
      <c r="VW23" s="302"/>
      <c r="VX23" s="302"/>
      <c r="VY23" s="302"/>
      <c r="VZ23" s="302"/>
      <c r="WA23" s="302"/>
      <c r="WB23" s="302"/>
      <c r="WC23" s="302"/>
      <c r="WD23" s="302"/>
      <c r="WE23" s="302"/>
      <c r="WF23" s="302"/>
      <c r="WG23" s="302"/>
      <c r="WH23" s="302"/>
      <c r="WI23" s="302"/>
      <c r="WJ23" s="302"/>
      <c r="WK23" s="302"/>
      <c r="WL23" s="302"/>
      <c r="WM23" s="302"/>
      <c r="WN23" s="302"/>
      <c r="WO23" s="302"/>
      <c r="WP23" s="302"/>
      <c r="WQ23" s="302"/>
      <c r="WR23" s="302"/>
      <c r="WS23" s="302"/>
      <c r="WT23" s="302"/>
      <c r="WU23" s="302"/>
      <c r="WV23" s="302"/>
      <c r="WW23" s="302"/>
      <c r="WX23" s="302"/>
      <c r="WY23" s="302"/>
      <c r="WZ23" s="302"/>
      <c r="XA23" s="302"/>
      <c r="XB23" s="302"/>
      <c r="XC23" s="302"/>
      <c r="XD23" s="302"/>
      <c r="XE23" s="302"/>
      <c r="XF23" s="302"/>
      <c r="XG23" s="302"/>
      <c r="XH23" s="302"/>
      <c r="XI23" s="302"/>
      <c r="XJ23" s="302"/>
      <c r="XK23" s="302"/>
      <c r="XL23" s="302"/>
      <c r="XM23" s="302"/>
      <c r="XN23" s="302"/>
      <c r="XO23" s="302"/>
      <c r="XP23" s="302"/>
      <c r="XQ23" s="302"/>
      <c r="XR23" s="302"/>
      <c r="XS23" s="302"/>
      <c r="XT23" s="302"/>
      <c r="XU23" s="302"/>
      <c r="XV23" s="302"/>
      <c r="XW23" s="302"/>
      <c r="XX23" s="302"/>
      <c r="XY23" s="302"/>
      <c r="XZ23" s="302"/>
      <c r="YA23" s="302"/>
      <c r="YB23" s="302"/>
      <c r="YC23" s="302"/>
      <c r="YD23" s="302"/>
      <c r="YE23" s="302"/>
      <c r="YF23" s="302"/>
      <c r="YG23" s="302"/>
      <c r="YH23" s="302"/>
      <c r="YI23" s="302"/>
      <c r="YJ23" s="302"/>
      <c r="YK23" s="302"/>
      <c r="YL23" s="302"/>
      <c r="YM23" s="302"/>
      <c r="YN23" s="302"/>
      <c r="YO23" s="302"/>
      <c r="YP23" s="302"/>
      <c r="YQ23" s="302"/>
      <c r="YR23" s="302"/>
      <c r="YS23" s="302"/>
      <c r="YT23" s="302"/>
      <c r="YU23" s="302"/>
      <c r="YV23" s="302"/>
      <c r="YW23" s="302"/>
      <c r="YX23" s="302"/>
      <c r="YY23" s="302"/>
      <c r="YZ23" s="302"/>
      <c r="ZA23" s="302"/>
      <c r="ZB23" s="302"/>
      <c r="ZC23" s="302"/>
      <c r="ZD23" s="302"/>
      <c r="ZE23" s="302"/>
      <c r="ZF23" s="302"/>
      <c r="ZG23" s="302"/>
      <c r="ZH23" s="302"/>
      <c r="ZI23" s="302"/>
      <c r="ZJ23" s="302"/>
      <c r="ZK23" s="302"/>
      <c r="ZL23" s="302"/>
      <c r="ZM23" s="302"/>
      <c r="ZN23" s="302"/>
      <c r="ZO23" s="302"/>
      <c r="ZP23" s="302"/>
      <c r="ZQ23" s="302"/>
      <c r="ZR23" s="302"/>
      <c r="ZS23" s="302"/>
      <c r="ZT23" s="302"/>
      <c r="ZU23" s="302"/>
      <c r="ZV23" s="302"/>
      <c r="ZW23" s="302"/>
      <c r="ZX23" s="302"/>
      <c r="ZY23" s="302"/>
      <c r="ZZ23" s="302"/>
      <c r="AAA23" s="302"/>
      <c r="AAB23" s="302"/>
      <c r="AAC23" s="302"/>
      <c r="AAD23" s="302"/>
      <c r="AAE23" s="302"/>
      <c r="AAF23" s="302"/>
      <c r="AAG23" s="302"/>
      <c r="AAH23" s="302"/>
      <c r="AAI23" s="302"/>
      <c r="AAJ23" s="302"/>
      <c r="AAK23" s="302"/>
      <c r="AAL23" s="302"/>
      <c r="AAM23" s="302"/>
      <c r="AAN23" s="302"/>
      <c r="AAO23" s="302"/>
      <c r="AAP23" s="302"/>
      <c r="AAQ23" s="302"/>
      <c r="AAR23" s="302"/>
      <c r="AAS23" s="302"/>
      <c r="AAT23" s="302"/>
      <c r="AAU23" s="302"/>
      <c r="AAV23" s="302"/>
      <c r="AAW23" s="302"/>
      <c r="AAX23" s="302"/>
      <c r="AAY23" s="302"/>
      <c r="AAZ23" s="302"/>
      <c r="ABA23" s="302"/>
      <c r="ABB23" s="302"/>
      <c r="ABC23" s="302"/>
      <c r="ABD23" s="302"/>
      <c r="ABE23" s="302"/>
      <c r="ABF23" s="302"/>
      <c r="ABG23" s="302"/>
      <c r="ABH23" s="302"/>
      <c r="ABI23" s="302"/>
      <c r="ABJ23" s="302"/>
      <c r="ABK23" s="302"/>
      <c r="ABL23" s="302"/>
      <c r="ABM23" s="302"/>
      <c r="ABN23" s="302"/>
      <c r="ABO23" s="302"/>
      <c r="ABP23" s="302"/>
      <c r="ABQ23" s="302"/>
      <c r="ABR23" s="302"/>
      <c r="ABS23" s="302"/>
      <c r="ABT23" s="302"/>
      <c r="ABU23" s="302"/>
      <c r="ABV23" s="302"/>
      <c r="ABW23" s="302"/>
      <c r="ABX23" s="302"/>
      <c r="ABY23" s="302"/>
      <c r="ABZ23" s="302"/>
      <c r="ACA23" s="302"/>
      <c r="ACB23" s="302"/>
      <c r="ACC23" s="302"/>
      <c r="ACD23" s="302"/>
      <c r="ACE23" s="302"/>
      <c r="ACF23" s="302"/>
      <c r="ACG23" s="302"/>
      <c r="ACH23" s="302"/>
      <c r="ACI23" s="302"/>
      <c r="ACJ23" s="302"/>
      <c r="ACK23" s="302"/>
      <c r="ACL23" s="302"/>
      <c r="ACM23" s="302"/>
      <c r="ACN23" s="302"/>
      <c r="ACO23" s="302"/>
      <c r="ACP23" s="302"/>
      <c r="ACQ23" s="302"/>
      <c r="ACR23" s="302"/>
      <c r="ACS23" s="302"/>
      <c r="ACT23" s="302"/>
      <c r="ACU23" s="302"/>
      <c r="ACV23" s="302"/>
      <c r="ACW23" s="302"/>
      <c r="ACX23" s="302"/>
      <c r="ACY23" s="302"/>
      <c r="ACZ23" s="302"/>
      <c r="ADA23" s="302"/>
      <c r="ADB23" s="302"/>
      <c r="ADC23" s="302"/>
      <c r="ADD23" s="302"/>
      <c r="ADE23" s="302"/>
      <c r="ADF23" s="302"/>
      <c r="ADG23" s="302"/>
      <c r="ADH23" s="302"/>
      <c r="ADI23" s="302"/>
      <c r="ADJ23" s="302"/>
      <c r="ADK23" s="302"/>
      <c r="ADL23" s="302"/>
      <c r="ADM23" s="302"/>
      <c r="ADN23" s="302"/>
      <c r="ADO23" s="302"/>
      <c r="ADP23" s="302"/>
      <c r="ADQ23" s="302"/>
      <c r="ADR23" s="302"/>
      <c r="ADS23" s="302"/>
      <c r="ADT23" s="302"/>
      <c r="ADU23" s="302"/>
      <c r="ADV23" s="302"/>
      <c r="ADW23" s="302"/>
      <c r="ADX23" s="302"/>
      <c r="ADY23" s="302"/>
      <c r="ADZ23" s="302"/>
      <c r="AEA23" s="302"/>
      <c r="AEB23" s="302"/>
      <c r="AEC23" s="302"/>
      <c r="AED23" s="302"/>
      <c r="AEE23" s="302"/>
      <c r="AEF23" s="302"/>
      <c r="AEG23" s="302"/>
      <c r="AEH23" s="302"/>
      <c r="AEI23" s="302"/>
      <c r="AEJ23" s="302"/>
      <c r="AEK23" s="302"/>
      <c r="AEL23" s="302"/>
      <c r="AEM23" s="302"/>
      <c r="AEN23" s="302"/>
      <c r="AEO23" s="302"/>
      <c r="AEP23" s="302"/>
      <c r="AEQ23" s="302"/>
      <c r="AER23" s="302"/>
      <c r="AES23" s="302"/>
      <c r="AET23" s="302"/>
      <c r="AEU23" s="302"/>
      <c r="AEV23" s="302"/>
      <c r="AEW23" s="302"/>
      <c r="AEX23" s="302"/>
      <c r="AEY23" s="302"/>
      <c r="AEZ23" s="302"/>
      <c r="AFA23" s="302"/>
      <c r="AFB23" s="302"/>
      <c r="AFC23" s="302"/>
      <c r="AFD23" s="302"/>
      <c r="AFE23" s="302"/>
      <c r="AFF23" s="302"/>
      <c r="AFG23" s="302"/>
      <c r="AFH23" s="302"/>
      <c r="AFI23" s="302"/>
      <c r="AFJ23" s="302"/>
      <c r="AFK23" s="302"/>
      <c r="AFL23" s="302"/>
      <c r="AFM23" s="302"/>
      <c r="AFN23" s="302"/>
      <c r="AFO23" s="302"/>
      <c r="AFP23" s="302"/>
      <c r="AFQ23" s="302"/>
      <c r="AFR23" s="302"/>
      <c r="AFS23" s="302"/>
      <c r="AFT23" s="302"/>
      <c r="AFU23" s="302"/>
      <c r="AFV23" s="302"/>
      <c r="AFW23" s="302"/>
      <c r="AFX23" s="302"/>
      <c r="AFY23" s="302"/>
      <c r="AFZ23" s="302"/>
      <c r="AGA23" s="302"/>
      <c r="AGB23" s="302"/>
      <c r="AGC23" s="302"/>
      <c r="AGD23" s="302"/>
      <c r="AGE23" s="302"/>
      <c r="AGF23" s="302"/>
      <c r="AGG23" s="302"/>
      <c r="AGH23" s="302"/>
      <c r="AGI23" s="302"/>
      <c r="AGJ23" s="302"/>
      <c r="AGK23" s="302"/>
      <c r="AGL23" s="302"/>
      <c r="AGM23" s="302"/>
      <c r="AGN23" s="302"/>
      <c r="AGO23" s="302"/>
      <c r="AGP23" s="302"/>
      <c r="AGQ23" s="302"/>
      <c r="AGR23" s="302"/>
      <c r="AGS23" s="302"/>
      <c r="AGT23" s="302"/>
      <c r="AGU23" s="302"/>
      <c r="AGV23" s="302"/>
      <c r="AGW23" s="302"/>
      <c r="AGX23" s="302"/>
      <c r="AGY23" s="302"/>
      <c r="AGZ23" s="302"/>
      <c r="AHA23" s="302"/>
      <c r="AHB23" s="302"/>
      <c r="AHC23" s="302"/>
      <c r="AHD23" s="302"/>
      <c r="AHE23" s="302"/>
      <c r="AHF23" s="302"/>
      <c r="AHG23" s="302"/>
      <c r="AHH23" s="302"/>
      <c r="AHI23" s="302"/>
      <c r="AHJ23" s="302"/>
      <c r="AHK23" s="302"/>
      <c r="AHL23" s="302"/>
      <c r="AHM23" s="302"/>
      <c r="AHN23" s="302"/>
      <c r="AHO23" s="302"/>
      <c r="AHP23" s="302"/>
      <c r="AHQ23" s="302"/>
      <c r="AHR23" s="302"/>
      <c r="AHS23" s="302"/>
      <c r="AHT23" s="302"/>
      <c r="AHU23" s="302"/>
      <c r="AHV23" s="302"/>
      <c r="AHW23" s="302"/>
      <c r="AHX23" s="302"/>
      <c r="AHY23" s="302"/>
      <c r="AHZ23" s="302"/>
      <c r="AIA23" s="302"/>
      <c r="AIB23" s="302"/>
      <c r="AIC23" s="302"/>
      <c r="AID23" s="302"/>
      <c r="AIE23" s="302"/>
      <c r="AIF23" s="302"/>
      <c r="AIG23" s="302"/>
      <c r="AIH23" s="302"/>
      <c r="AII23" s="302"/>
      <c r="AIJ23" s="302"/>
      <c r="AIK23" s="302"/>
      <c r="AIL23" s="302"/>
      <c r="AIM23" s="302"/>
      <c r="AIN23" s="302"/>
      <c r="AIO23" s="302"/>
      <c r="AIP23" s="302"/>
      <c r="AIQ23" s="302"/>
      <c r="AIR23" s="302"/>
      <c r="AIS23" s="302"/>
      <c r="AIT23" s="302"/>
      <c r="AIU23" s="302"/>
      <c r="AIV23" s="302"/>
      <c r="AIW23" s="302"/>
      <c r="AIX23" s="302"/>
      <c r="AIY23" s="302"/>
      <c r="AIZ23" s="302"/>
      <c r="AJA23" s="302"/>
      <c r="AJB23" s="302"/>
      <c r="AJC23" s="302"/>
      <c r="AJD23" s="302"/>
      <c r="AJE23" s="302"/>
      <c r="AJF23" s="302"/>
      <c r="AJG23" s="302"/>
      <c r="AJH23" s="302"/>
      <c r="AJI23" s="302"/>
      <c r="AJJ23" s="302"/>
      <c r="AJK23" s="302"/>
      <c r="AJL23" s="302"/>
      <c r="AJM23" s="302"/>
      <c r="AJN23" s="302"/>
      <c r="AJO23" s="302"/>
      <c r="AJP23" s="302"/>
      <c r="AJQ23" s="302"/>
      <c r="AJR23" s="302"/>
      <c r="AJS23" s="302"/>
      <c r="AJT23" s="302"/>
      <c r="AJU23" s="302"/>
      <c r="AJV23" s="302"/>
      <c r="AJW23" s="302"/>
      <c r="AJX23" s="302"/>
      <c r="AJY23" s="302"/>
      <c r="AJZ23" s="302"/>
      <c r="AKA23" s="302"/>
      <c r="AKB23" s="302"/>
      <c r="AKC23" s="302"/>
      <c r="AKD23" s="302"/>
      <c r="AKE23" s="302"/>
      <c r="AKF23" s="302"/>
      <c r="AKG23" s="302"/>
      <c r="AKH23" s="302"/>
      <c r="AKI23" s="302"/>
      <c r="AKJ23" s="302"/>
      <c r="AKK23" s="302"/>
      <c r="AKL23" s="302"/>
      <c r="AKM23" s="302"/>
      <c r="AKN23" s="302"/>
      <c r="AKO23" s="302"/>
      <c r="AKP23" s="302"/>
      <c r="AKQ23" s="302"/>
      <c r="AKR23" s="302"/>
      <c r="AKS23" s="302"/>
      <c r="AKT23" s="302"/>
      <c r="AKU23" s="302"/>
      <c r="AKV23" s="302"/>
      <c r="AKW23" s="302"/>
      <c r="AKX23" s="302"/>
      <c r="AKY23" s="302"/>
      <c r="AKZ23" s="302"/>
      <c r="ALA23" s="302"/>
      <c r="ALB23" s="302"/>
      <c r="ALC23" s="302"/>
      <c r="ALD23" s="302"/>
      <c r="ALE23" s="302"/>
      <c r="ALF23" s="302"/>
      <c r="ALG23" s="302"/>
      <c r="ALH23" s="302"/>
      <c r="ALI23" s="302"/>
      <c r="ALJ23" s="302"/>
      <c r="ALK23" s="302"/>
      <c r="ALL23" s="302"/>
      <c r="ALM23" s="302"/>
      <c r="ALN23" s="302"/>
      <c r="ALO23" s="302"/>
      <c r="ALP23" s="302"/>
      <c r="ALQ23" s="302"/>
      <c r="ALR23" s="302"/>
      <c r="ALS23" s="302"/>
      <c r="ALT23" s="302"/>
      <c r="ALU23" s="302"/>
      <c r="ALV23" s="302"/>
      <c r="ALW23" s="302"/>
      <c r="ALX23" s="302"/>
      <c r="ALY23" s="302"/>
      <c r="ALZ23" s="302"/>
      <c r="AMA23" s="302"/>
      <c r="AMB23" s="302"/>
      <c r="AMC23" s="302"/>
      <c r="AMD23" s="302"/>
      <c r="AME23" s="302"/>
      <c r="AMF23" s="302"/>
      <c r="AMG23" s="302"/>
      <c r="AMH23" s="302"/>
      <c r="AMI23" s="302"/>
      <c r="AMJ23" s="302"/>
      <c r="AMK23" s="302"/>
    </row>
    <row r="24" spans="1:1025" ht="15.75" customHeight="1" x14ac:dyDescent="0.2">
      <c r="B24" s="243"/>
      <c r="C24" s="245"/>
      <c r="D24" s="308"/>
      <c r="E24" s="245"/>
      <c r="F24" s="308"/>
      <c r="G24" s="681"/>
      <c r="H24" s="235"/>
    </row>
    <row r="25" spans="1:1025" ht="17.25" customHeight="1" x14ac:dyDescent="0.2">
      <c r="B25" s="244" t="s">
        <v>70</v>
      </c>
      <c r="C25" s="246">
        <f>SUM(C23:C24)</f>
        <v>1174161807</v>
      </c>
      <c r="D25" s="391">
        <f>SUM(D23:D24)</f>
        <v>61711572</v>
      </c>
      <c r="E25" s="246">
        <f>SUM(E23:E24)</f>
        <v>75310362</v>
      </c>
      <c r="F25" s="391">
        <f>SUM(F23:F24)</f>
        <v>1160563017</v>
      </c>
      <c r="G25" s="682">
        <f>SUM(G23:G24)</f>
        <v>1119970605</v>
      </c>
      <c r="H25" s="235"/>
    </row>
    <row r="27" spans="1:1025" s="416" customFormat="1" x14ac:dyDescent="0.2">
      <c r="A27" s="213"/>
      <c r="B27" s="213"/>
      <c r="C27" s="213"/>
      <c r="D27" s="213"/>
      <c r="E27" s="213"/>
      <c r="F27" s="213"/>
      <c r="G27" s="309"/>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c r="BQ27" s="213"/>
      <c r="BR27" s="213"/>
      <c r="BS27" s="213"/>
      <c r="BT27" s="213"/>
      <c r="BU27" s="213"/>
      <c r="BV27" s="213"/>
      <c r="BW27" s="213"/>
      <c r="BX27" s="213"/>
      <c r="BY27" s="213"/>
      <c r="BZ27" s="213"/>
      <c r="CA27" s="213"/>
      <c r="CB27" s="213"/>
      <c r="CC27" s="213"/>
      <c r="CD27" s="213"/>
      <c r="CE27" s="213"/>
      <c r="CF27" s="213"/>
      <c r="CG27" s="213"/>
      <c r="CH27" s="213"/>
      <c r="CI27" s="213"/>
      <c r="CJ27" s="213"/>
      <c r="CK27" s="213"/>
      <c r="CL27" s="213"/>
      <c r="CM27" s="213"/>
      <c r="CN27" s="213"/>
      <c r="CO27" s="213"/>
      <c r="CP27" s="213"/>
      <c r="CQ27" s="213"/>
      <c r="CR27" s="213"/>
      <c r="CS27" s="213"/>
      <c r="CT27" s="213"/>
      <c r="CU27" s="213"/>
      <c r="CV27" s="213"/>
      <c r="CW27" s="213"/>
      <c r="CX27" s="213"/>
      <c r="CY27" s="213"/>
      <c r="CZ27" s="213"/>
      <c r="DA27" s="213"/>
      <c r="DB27" s="213"/>
      <c r="DC27" s="213"/>
      <c r="DD27" s="213"/>
      <c r="DE27" s="213"/>
      <c r="DF27" s="213"/>
      <c r="DG27" s="213"/>
      <c r="DH27" s="213"/>
      <c r="DI27" s="213"/>
      <c r="DJ27" s="213"/>
      <c r="DK27" s="213"/>
      <c r="DL27" s="213"/>
      <c r="DM27" s="213"/>
      <c r="DN27" s="213"/>
      <c r="DO27" s="213"/>
      <c r="DP27" s="213"/>
      <c r="DQ27" s="213"/>
      <c r="DR27" s="213"/>
      <c r="DS27" s="213"/>
      <c r="DT27" s="213"/>
      <c r="DU27" s="213"/>
      <c r="DV27" s="213"/>
      <c r="DW27" s="213"/>
      <c r="DX27" s="213"/>
      <c r="DY27" s="213"/>
      <c r="DZ27" s="213"/>
      <c r="EA27" s="213"/>
      <c r="EB27" s="213"/>
      <c r="EC27" s="213"/>
      <c r="ED27" s="213"/>
      <c r="EE27" s="213"/>
      <c r="EF27" s="213"/>
      <c r="EG27" s="213"/>
      <c r="EH27" s="213"/>
      <c r="EI27" s="213"/>
      <c r="EJ27" s="213"/>
      <c r="EK27" s="213"/>
      <c r="EL27" s="213"/>
      <c r="EM27" s="213"/>
      <c r="EN27" s="213"/>
      <c r="EO27" s="213"/>
      <c r="EP27" s="213"/>
      <c r="EQ27" s="213"/>
      <c r="ER27" s="213"/>
      <c r="ES27" s="213"/>
      <c r="ET27" s="213"/>
      <c r="EU27" s="213"/>
      <c r="EV27" s="213"/>
      <c r="EW27" s="213"/>
      <c r="EX27" s="213"/>
      <c r="EY27" s="213"/>
      <c r="EZ27" s="213"/>
      <c r="FA27" s="213"/>
      <c r="FB27" s="213"/>
      <c r="FC27" s="213"/>
      <c r="FD27" s="213"/>
      <c r="FE27" s="213"/>
      <c r="FF27" s="213"/>
      <c r="FG27" s="213"/>
      <c r="FH27" s="213"/>
      <c r="FI27" s="213"/>
      <c r="FJ27" s="213"/>
      <c r="FK27" s="213"/>
      <c r="FL27" s="213"/>
      <c r="FM27" s="213"/>
      <c r="FN27" s="213"/>
      <c r="FO27" s="213"/>
      <c r="FP27" s="213"/>
      <c r="FQ27" s="213"/>
      <c r="FR27" s="213"/>
      <c r="FS27" s="213"/>
      <c r="FT27" s="213"/>
      <c r="FU27" s="213"/>
      <c r="FV27" s="213"/>
      <c r="FW27" s="213"/>
      <c r="FX27" s="213"/>
      <c r="FY27" s="213"/>
      <c r="FZ27" s="213"/>
      <c r="GA27" s="213"/>
      <c r="GB27" s="213"/>
      <c r="GC27" s="213"/>
      <c r="GD27" s="213"/>
      <c r="GE27" s="213"/>
      <c r="GF27" s="213"/>
      <c r="GG27" s="213"/>
      <c r="GH27" s="213"/>
      <c r="GI27" s="213"/>
      <c r="GJ27" s="213"/>
      <c r="GK27" s="213"/>
      <c r="GL27" s="213"/>
      <c r="GM27" s="213"/>
      <c r="GN27" s="213"/>
      <c r="GO27" s="213"/>
      <c r="GP27" s="213"/>
      <c r="GQ27" s="213"/>
      <c r="GR27" s="213"/>
      <c r="GS27" s="213"/>
      <c r="GT27" s="213"/>
      <c r="GU27" s="213"/>
      <c r="GV27" s="213"/>
      <c r="GW27" s="213"/>
      <c r="GX27" s="213"/>
      <c r="GY27" s="213"/>
      <c r="GZ27" s="213"/>
      <c r="HA27" s="213"/>
      <c r="HB27" s="213"/>
      <c r="HC27" s="213"/>
      <c r="HD27" s="213"/>
      <c r="HE27" s="213"/>
      <c r="HF27" s="213"/>
      <c r="HG27" s="213"/>
      <c r="HH27" s="213"/>
      <c r="HI27" s="213"/>
      <c r="HJ27" s="213"/>
      <c r="HK27" s="213"/>
      <c r="HL27" s="213"/>
      <c r="HM27" s="213"/>
      <c r="HN27" s="213"/>
      <c r="HO27" s="213"/>
      <c r="HP27" s="213"/>
      <c r="HQ27" s="213"/>
      <c r="HR27" s="213"/>
      <c r="HS27" s="213"/>
      <c r="HT27" s="213"/>
      <c r="HU27" s="213"/>
      <c r="HV27" s="213"/>
      <c r="HW27" s="213"/>
      <c r="HX27" s="213"/>
      <c r="HY27" s="213"/>
      <c r="HZ27" s="213"/>
      <c r="IA27" s="213"/>
      <c r="IB27" s="213"/>
      <c r="IC27" s="213"/>
      <c r="ID27" s="213"/>
      <c r="IE27" s="213"/>
      <c r="IF27" s="213"/>
      <c r="IG27" s="213"/>
      <c r="IH27" s="213"/>
      <c r="II27" s="213"/>
      <c r="IJ27" s="213"/>
      <c r="IK27" s="213"/>
      <c r="IL27" s="213"/>
      <c r="IM27" s="213"/>
      <c r="IN27" s="213"/>
      <c r="IO27" s="213"/>
      <c r="IP27" s="213"/>
      <c r="IQ27" s="213"/>
      <c r="IR27" s="213"/>
      <c r="IS27" s="213"/>
      <c r="IT27" s="213"/>
      <c r="IU27" s="213"/>
      <c r="IV27" s="213"/>
      <c r="IW27" s="213"/>
      <c r="IX27" s="213"/>
      <c r="IY27" s="213"/>
      <c r="IZ27" s="213"/>
      <c r="JA27" s="213"/>
      <c r="JB27" s="213"/>
      <c r="JC27" s="213"/>
      <c r="JD27" s="213"/>
      <c r="JE27" s="213"/>
      <c r="JF27" s="213"/>
      <c r="JG27" s="213"/>
      <c r="JH27" s="213"/>
      <c r="JI27" s="213"/>
      <c r="JJ27" s="213"/>
      <c r="JK27" s="213"/>
      <c r="JL27" s="213"/>
      <c r="JM27" s="213"/>
      <c r="JN27" s="213"/>
      <c r="JO27" s="213"/>
      <c r="JP27" s="213"/>
      <c r="JQ27" s="213"/>
      <c r="JR27" s="213"/>
      <c r="JS27" s="213"/>
      <c r="JT27" s="213"/>
      <c r="JU27" s="213"/>
      <c r="JV27" s="213"/>
      <c r="JW27" s="213"/>
      <c r="JX27" s="213"/>
      <c r="JY27" s="213"/>
      <c r="JZ27" s="213"/>
      <c r="KA27" s="213"/>
      <c r="KB27" s="213"/>
      <c r="KC27" s="213"/>
      <c r="KD27" s="213"/>
      <c r="KE27" s="213"/>
      <c r="KF27" s="213"/>
      <c r="KG27" s="213"/>
      <c r="KH27" s="213"/>
      <c r="KI27" s="213"/>
      <c r="KJ27" s="213"/>
      <c r="KK27" s="213"/>
      <c r="KL27" s="213"/>
      <c r="KM27" s="213"/>
      <c r="KN27" s="213"/>
      <c r="KO27" s="213"/>
      <c r="KP27" s="213"/>
      <c r="KQ27" s="213"/>
      <c r="KR27" s="213"/>
      <c r="KS27" s="213"/>
      <c r="KT27" s="213"/>
      <c r="KU27" s="213"/>
      <c r="KV27" s="213"/>
      <c r="KW27" s="213"/>
      <c r="KX27" s="213"/>
      <c r="KY27" s="213"/>
      <c r="KZ27" s="213"/>
      <c r="LA27" s="213"/>
      <c r="LB27" s="213"/>
      <c r="LC27" s="213"/>
      <c r="LD27" s="213"/>
      <c r="LE27" s="213"/>
      <c r="LF27" s="213"/>
      <c r="LG27" s="213"/>
      <c r="LH27" s="213"/>
      <c r="LI27" s="213"/>
      <c r="LJ27" s="213"/>
      <c r="LK27" s="213"/>
      <c r="LL27" s="213"/>
      <c r="LM27" s="213"/>
      <c r="LN27" s="213"/>
      <c r="LO27" s="213"/>
      <c r="LP27" s="213"/>
      <c r="LQ27" s="213"/>
      <c r="LR27" s="213"/>
      <c r="LS27" s="213"/>
      <c r="LT27" s="213"/>
      <c r="LU27" s="213"/>
      <c r="LV27" s="213"/>
      <c r="LW27" s="213"/>
      <c r="LX27" s="213"/>
      <c r="LY27" s="213"/>
      <c r="LZ27" s="213"/>
      <c r="MA27" s="213"/>
      <c r="MB27" s="213"/>
      <c r="MC27" s="213"/>
      <c r="MD27" s="213"/>
      <c r="ME27" s="213"/>
      <c r="MF27" s="213"/>
      <c r="MG27" s="213"/>
      <c r="MH27" s="213"/>
      <c r="MI27" s="213"/>
      <c r="MJ27" s="213"/>
      <c r="MK27" s="213"/>
      <c r="ML27" s="213"/>
      <c r="MM27" s="213"/>
      <c r="MN27" s="213"/>
      <c r="MO27" s="213"/>
      <c r="MP27" s="213"/>
      <c r="MQ27" s="213"/>
      <c r="MR27" s="213"/>
      <c r="MS27" s="213"/>
      <c r="MT27" s="213"/>
      <c r="MU27" s="213"/>
      <c r="MV27" s="213"/>
      <c r="MW27" s="213"/>
      <c r="MX27" s="213"/>
      <c r="MY27" s="213"/>
      <c r="MZ27" s="213"/>
      <c r="NA27" s="213"/>
      <c r="NB27" s="213"/>
      <c r="NC27" s="213"/>
      <c r="ND27" s="213"/>
      <c r="NE27" s="213"/>
      <c r="NF27" s="213"/>
      <c r="NG27" s="213"/>
      <c r="NH27" s="213"/>
      <c r="NI27" s="213"/>
      <c r="NJ27" s="213"/>
      <c r="NK27" s="213"/>
      <c r="NL27" s="213"/>
      <c r="NM27" s="213"/>
      <c r="NN27" s="213"/>
      <c r="NO27" s="213"/>
      <c r="NP27" s="213"/>
      <c r="NQ27" s="213"/>
      <c r="NR27" s="213"/>
      <c r="NS27" s="213"/>
      <c r="NT27" s="213"/>
      <c r="NU27" s="213"/>
      <c r="NV27" s="213"/>
      <c r="NW27" s="213"/>
      <c r="NX27" s="213"/>
      <c r="NY27" s="213"/>
      <c r="NZ27" s="213"/>
      <c r="OA27" s="213"/>
      <c r="OB27" s="213"/>
      <c r="OC27" s="213"/>
      <c r="OD27" s="213"/>
      <c r="OE27" s="213"/>
      <c r="OF27" s="213"/>
      <c r="OG27" s="213"/>
      <c r="OH27" s="213"/>
      <c r="OI27" s="213"/>
      <c r="OJ27" s="213"/>
      <c r="OK27" s="213"/>
      <c r="OL27" s="213"/>
      <c r="OM27" s="213"/>
      <c r="ON27" s="213"/>
      <c r="OO27" s="213"/>
      <c r="OP27" s="213"/>
      <c r="OQ27" s="213"/>
      <c r="OR27" s="213"/>
      <c r="OS27" s="213"/>
      <c r="OT27" s="213"/>
      <c r="OU27" s="213"/>
      <c r="OV27" s="213"/>
      <c r="OW27" s="213"/>
      <c r="OX27" s="213"/>
      <c r="OY27" s="213"/>
      <c r="OZ27" s="213"/>
      <c r="PA27" s="213"/>
      <c r="PB27" s="213"/>
      <c r="PC27" s="213"/>
      <c r="PD27" s="213"/>
      <c r="PE27" s="213"/>
      <c r="PF27" s="213"/>
      <c r="PG27" s="213"/>
      <c r="PH27" s="213"/>
      <c r="PI27" s="213"/>
      <c r="PJ27" s="213"/>
      <c r="PK27" s="213"/>
      <c r="PL27" s="213"/>
      <c r="PM27" s="213"/>
      <c r="PN27" s="213"/>
      <c r="PO27" s="213"/>
      <c r="PP27" s="213"/>
      <c r="PQ27" s="213"/>
      <c r="PR27" s="213"/>
      <c r="PS27" s="213"/>
      <c r="PT27" s="213"/>
      <c r="PU27" s="213"/>
      <c r="PV27" s="213"/>
      <c r="PW27" s="213"/>
      <c r="PX27" s="213"/>
      <c r="PY27" s="213"/>
      <c r="PZ27" s="213"/>
      <c r="QA27" s="213"/>
      <c r="QB27" s="213"/>
      <c r="QC27" s="213"/>
      <c r="QD27" s="213"/>
      <c r="QE27" s="213"/>
      <c r="QF27" s="213"/>
      <c r="QG27" s="213"/>
      <c r="QH27" s="213"/>
      <c r="QI27" s="213"/>
      <c r="QJ27" s="213"/>
      <c r="QK27" s="213"/>
      <c r="QL27" s="213"/>
      <c r="QM27" s="213"/>
      <c r="QN27" s="213"/>
      <c r="QO27" s="213"/>
      <c r="QP27" s="213"/>
      <c r="QQ27" s="213"/>
      <c r="QR27" s="213"/>
      <c r="QS27" s="213"/>
      <c r="QT27" s="213"/>
      <c r="QU27" s="213"/>
      <c r="QV27" s="213"/>
      <c r="QW27" s="213"/>
      <c r="QX27" s="213"/>
      <c r="QY27" s="213"/>
      <c r="QZ27" s="213"/>
      <c r="RA27" s="213"/>
      <c r="RB27" s="213"/>
      <c r="RC27" s="213"/>
      <c r="RD27" s="213"/>
      <c r="RE27" s="213"/>
      <c r="RF27" s="213"/>
      <c r="RG27" s="213"/>
      <c r="RH27" s="213"/>
      <c r="RI27" s="213"/>
      <c r="RJ27" s="213"/>
      <c r="RK27" s="213"/>
      <c r="RL27" s="213"/>
      <c r="RM27" s="213"/>
      <c r="RN27" s="213"/>
      <c r="RO27" s="213"/>
      <c r="RP27" s="213"/>
      <c r="RQ27" s="213"/>
      <c r="RR27" s="213"/>
      <c r="RS27" s="213"/>
      <c r="RT27" s="213"/>
      <c r="RU27" s="213"/>
      <c r="RV27" s="213"/>
      <c r="RW27" s="213"/>
      <c r="RX27" s="213"/>
      <c r="RY27" s="213"/>
      <c r="RZ27" s="213"/>
      <c r="SA27" s="213"/>
      <c r="SB27" s="213"/>
      <c r="SC27" s="213"/>
      <c r="SD27" s="213"/>
      <c r="SE27" s="213"/>
      <c r="SF27" s="213"/>
      <c r="SG27" s="213"/>
      <c r="SH27" s="213"/>
      <c r="SI27" s="213"/>
      <c r="SJ27" s="213"/>
      <c r="SK27" s="213"/>
      <c r="SL27" s="213"/>
      <c r="SM27" s="213"/>
      <c r="SN27" s="213"/>
      <c r="SO27" s="213"/>
      <c r="SP27" s="213"/>
      <c r="SQ27" s="213"/>
      <c r="SR27" s="213"/>
      <c r="SS27" s="213"/>
      <c r="ST27" s="213"/>
      <c r="SU27" s="213"/>
      <c r="SV27" s="213"/>
      <c r="SW27" s="213"/>
      <c r="SX27" s="213"/>
      <c r="SY27" s="213"/>
      <c r="SZ27" s="213"/>
      <c r="TA27" s="213"/>
      <c r="TB27" s="213"/>
      <c r="TC27" s="213"/>
      <c r="TD27" s="213"/>
      <c r="TE27" s="213"/>
      <c r="TF27" s="213"/>
      <c r="TG27" s="213"/>
      <c r="TH27" s="213"/>
      <c r="TI27" s="213"/>
      <c r="TJ27" s="213"/>
      <c r="TK27" s="213"/>
      <c r="TL27" s="213"/>
      <c r="TM27" s="213"/>
      <c r="TN27" s="213"/>
      <c r="TO27" s="213"/>
      <c r="TP27" s="213"/>
      <c r="TQ27" s="213"/>
      <c r="TR27" s="213"/>
      <c r="TS27" s="213"/>
      <c r="TT27" s="213"/>
      <c r="TU27" s="213"/>
      <c r="TV27" s="213"/>
      <c r="TW27" s="213"/>
      <c r="TX27" s="213"/>
      <c r="TY27" s="213"/>
      <c r="TZ27" s="213"/>
      <c r="UA27" s="213"/>
      <c r="UB27" s="213"/>
      <c r="UC27" s="213"/>
      <c r="UD27" s="213"/>
      <c r="UE27" s="213"/>
      <c r="UF27" s="213"/>
      <c r="UG27" s="213"/>
      <c r="UH27" s="213"/>
      <c r="UI27" s="213"/>
      <c r="UJ27" s="213"/>
      <c r="UK27" s="213"/>
      <c r="UL27" s="213"/>
      <c r="UM27" s="213"/>
      <c r="UN27" s="213"/>
      <c r="UO27" s="213"/>
      <c r="UP27" s="213"/>
      <c r="UQ27" s="213"/>
      <c r="UR27" s="213"/>
      <c r="US27" s="213"/>
      <c r="UT27" s="213"/>
      <c r="UU27" s="213"/>
      <c r="UV27" s="213"/>
      <c r="UW27" s="213"/>
      <c r="UX27" s="213"/>
      <c r="UY27" s="213"/>
      <c r="UZ27" s="213"/>
      <c r="VA27" s="213"/>
      <c r="VB27" s="213"/>
      <c r="VC27" s="213"/>
      <c r="VD27" s="213"/>
      <c r="VE27" s="213"/>
      <c r="VF27" s="213"/>
      <c r="VG27" s="213"/>
      <c r="VH27" s="213"/>
      <c r="VI27" s="213"/>
      <c r="VJ27" s="213"/>
      <c r="VK27" s="213"/>
      <c r="VL27" s="213"/>
      <c r="VM27" s="213"/>
      <c r="VN27" s="213"/>
      <c r="VO27" s="213"/>
      <c r="VP27" s="213"/>
      <c r="VQ27" s="213"/>
      <c r="VR27" s="213"/>
      <c r="VS27" s="213"/>
      <c r="VT27" s="213"/>
      <c r="VU27" s="213"/>
      <c r="VV27" s="213"/>
      <c r="VW27" s="213"/>
      <c r="VX27" s="213"/>
      <c r="VY27" s="213"/>
      <c r="VZ27" s="213"/>
      <c r="WA27" s="213"/>
      <c r="WB27" s="213"/>
      <c r="WC27" s="213"/>
      <c r="WD27" s="213"/>
      <c r="WE27" s="213"/>
      <c r="WF27" s="213"/>
      <c r="WG27" s="213"/>
      <c r="WH27" s="213"/>
      <c r="WI27" s="213"/>
      <c r="WJ27" s="213"/>
      <c r="WK27" s="213"/>
      <c r="WL27" s="213"/>
      <c r="WM27" s="213"/>
      <c r="WN27" s="213"/>
      <c r="WO27" s="213"/>
      <c r="WP27" s="213"/>
      <c r="WQ27" s="213"/>
      <c r="WR27" s="213"/>
      <c r="WS27" s="213"/>
      <c r="WT27" s="213"/>
      <c r="WU27" s="213"/>
      <c r="WV27" s="213"/>
      <c r="WW27" s="213"/>
      <c r="WX27" s="213"/>
      <c r="WY27" s="213"/>
      <c r="WZ27" s="213"/>
      <c r="XA27" s="213"/>
      <c r="XB27" s="213"/>
      <c r="XC27" s="213"/>
      <c r="XD27" s="213"/>
      <c r="XE27" s="213"/>
      <c r="XF27" s="213"/>
      <c r="XG27" s="213"/>
      <c r="XH27" s="213"/>
      <c r="XI27" s="213"/>
      <c r="XJ27" s="213"/>
      <c r="XK27" s="213"/>
      <c r="XL27" s="213"/>
      <c r="XM27" s="213"/>
      <c r="XN27" s="213"/>
      <c r="XO27" s="213"/>
      <c r="XP27" s="213"/>
      <c r="XQ27" s="213"/>
      <c r="XR27" s="213"/>
      <c r="XS27" s="213"/>
      <c r="XT27" s="213"/>
      <c r="XU27" s="213"/>
      <c r="XV27" s="213"/>
      <c r="XW27" s="213"/>
      <c r="XX27" s="213"/>
      <c r="XY27" s="213"/>
      <c r="XZ27" s="213"/>
      <c r="YA27" s="213"/>
      <c r="YB27" s="213"/>
      <c r="YC27" s="213"/>
      <c r="YD27" s="213"/>
      <c r="YE27" s="213"/>
      <c r="YF27" s="213"/>
      <c r="YG27" s="213"/>
      <c r="YH27" s="213"/>
      <c r="YI27" s="213"/>
      <c r="YJ27" s="213"/>
      <c r="YK27" s="213"/>
      <c r="YL27" s="213"/>
      <c r="YM27" s="213"/>
      <c r="YN27" s="213"/>
      <c r="YO27" s="213"/>
      <c r="YP27" s="213"/>
      <c r="YQ27" s="213"/>
      <c r="YR27" s="213"/>
      <c r="YS27" s="213"/>
      <c r="YT27" s="213"/>
      <c r="YU27" s="213"/>
      <c r="YV27" s="213"/>
      <c r="YW27" s="213"/>
      <c r="YX27" s="213"/>
      <c r="YY27" s="213"/>
      <c r="YZ27" s="213"/>
      <c r="ZA27" s="213"/>
      <c r="ZB27" s="213"/>
      <c r="ZC27" s="213"/>
      <c r="ZD27" s="213"/>
      <c r="ZE27" s="213"/>
      <c r="ZF27" s="213"/>
      <c r="ZG27" s="213"/>
      <c r="ZH27" s="213"/>
      <c r="ZI27" s="213"/>
      <c r="ZJ27" s="213"/>
      <c r="ZK27" s="213"/>
      <c r="ZL27" s="213"/>
      <c r="ZM27" s="213"/>
      <c r="ZN27" s="213"/>
      <c r="ZO27" s="213"/>
      <c r="ZP27" s="213"/>
      <c r="ZQ27" s="213"/>
      <c r="ZR27" s="213"/>
      <c r="ZS27" s="213"/>
      <c r="ZT27" s="213"/>
      <c r="ZU27" s="213"/>
      <c r="ZV27" s="213"/>
      <c r="ZW27" s="213"/>
      <c r="ZX27" s="213"/>
      <c r="ZY27" s="213"/>
      <c r="ZZ27" s="213"/>
      <c r="AAA27" s="213"/>
      <c r="AAB27" s="213"/>
      <c r="AAC27" s="213"/>
      <c r="AAD27" s="213"/>
      <c r="AAE27" s="213"/>
      <c r="AAF27" s="213"/>
      <c r="AAG27" s="213"/>
      <c r="AAH27" s="213"/>
      <c r="AAI27" s="213"/>
      <c r="AAJ27" s="213"/>
      <c r="AAK27" s="213"/>
      <c r="AAL27" s="213"/>
      <c r="AAM27" s="213"/>
      <c r="AAN27" s="213"/>
      <c r="AAO27" s="213"/>
      <c r="AAP27" s="213"/>
      <c r="AAQ27" s="213"/>
      <c r="AAR27" s="213"/>
      <c r="AAS27" s="213"/>
      <c r="AAT27" s="213"/>
      <c r="AAU27" s="213"/>
      <c r="AAV27" s="213"/>
      <c r="AAW27" s="213"/>
      <c r="AAX27" s="213"/>
      <c r="AAY27" s="213"/>
      <c r="AAZ27" s="213"/>
      <c r="ABA27" s="213"/>
      <c r="ABB27" s="213"/>
      <c r="ABC27" s="213"/>
      <c r="ABD27" s="213"/>
      <c r="ABE27" s="213"/>
      <c r="ABF27" s="213"/>
      <c r="ABG27" s="213"/>
      <c r="ABH27" s="213"/>
      <c r="ABI27" s="213"/>
      <c r="ABJ27" s="213"/>
      <c r="ABK27" s="213"/>
      <c r="ABL27" s="213"/>
      <c r="ABM27" s="213"/>
      <c r="ABN27" s="213"/>
      <c r="ABO27" s="213"/>
      <c r="ABP27" s="213"/>
      <c r="ABQ27" s="213"/>
      <c r="ABR27" s="213"/>
      <c r="ABS27" s="213"/>
      <c r="ABT27" s="213"/>
      <c r="ABU27" s="213"/>
      <c r="ABV27" s="213"/>
      <c r="ABW27" s="213"/>
      <c r="ABX27" s="213"/>
      <c r="ABY27" s="213"/>
      <c r="ABZ27" s="213"/>
      <c r="ACA27" s="213"/>
      <c r="ACB27" s="213"/>
      <c r="ACC27" s="213"/>
      <c r="ACD27" s="213"/>
      <c r="ACE27" s="213"/>
      <c r="ACF27" s="213"/>
      <c r="ACG27" s="213"/>
      <c r="ACH27" s="213"/>
      <c r="ACI27" s="213"/>
      <c r="ACJ27" s="213"/>
      <c r="ACK27" s="213"/>
      <c r="ACL27" s="213"/>
      <c r="ACM27" s="213"/>
      <c r="ACN27" s="213"/>
      <c r="ACO27" s="213"/>
      <c r="ACP27" s="213"/>
      <c r="ACQ27" s="213"/>
      <c r="ACR27" s="213"/>
      <c r="ACS27" s="213"/>
      <c r="ACT27" s="213"/>
      <c r="ACU27" s="213"/>
      <c r="ACV27" s="213"/>
      <c r="ACW27" s="213"/>
      <c r="ACX27" s="213"/>
      <c r="ACY27" s="213"/>
      <c r="ACZ27" s="213"/>
      <c r="ADA27" s="213"/>
      <c r="ADB27" s="213"/>
      <c r="ADC27" s="213"/>
      <c r="ADD27" s="213"/>
      <c r="ADE27" s="213"/>
      <c r="ADF27" s="213"/>
      <c r="ADG27" s="213"/>
      <c r="ADH27" s="213"/>
      <c r="ADI27" s="213"/>
      <c r="ADJ27" s="213"/>
      <c r="ADK27" s="213"/>
      <c r="ADL27" s="213"/>
      <c r="ADM27" s="213"/>
      <c r="ADN27" s="213"/>
      <c r="ADO27" s="213"/>
      <c r="ADP27" s="213"/>
      <c r="ADQ27" s="213"/>
      <c r="ADR27" s="213"/>
      <c r="ADS27" s="213"/>
      <c r="ADT27" s="213"/>
      <c r="ADU27" s="213"/>
      <c r="ADV27" s="213"/>
      <c r="ADW27" s="213"/>
      <c r="ADX27" s="213"/>
      <c r="ADY27" s="213"/>
      <c r="ADZ27" s="213"/>
      <c r="AEA27" s="213"/>
      <c r="AEB27" s="213"/>
      <c r="AEC27" s="213"/>
      <c r="AED27" s="213"/>
      <c r="AEE27" s="213"/>
      <c r="AEF27" s="213"/>
      <c r="AEG27" s="213"/>
      <c r="AEH27" s="213"/>
      <c r="AEI27" s="213"/>
      <c r="AEJ27" s="213"/>
      <c r="AEK27" s="213"/>
      <c r="AEL27" s="213"/>
      <c r="AEM27" s="213"/>
      <c r="AEN27" s="213"/>
      <c r="AEO27" s="213"/>
      <c r="AEP27" s="213"/>
      <c r="AEQ27" s="213"/>
      <c r="AER27" s="213"/>
      <c r="AES27" s="213"/>
      <c r="AET27" s="213"/>
      <c r="AEU27" s="213"/>
      <c r="AEV27" s="213"/>
      <c r="AEW27" s="213"/>
      <c r="AEX27" s="213"/>
      <c r="AEY27" s="213"/>
      <c r="AEZ27" s="213"/>
      <c r="AFA27" s="213"/>
      <c r="AFB27" s="213"/>
      <c r="AFC27" s="213"/>
      <c r="AFD27" s="213"/>
      <c r="AFE27" s="213"/>
      <c r="AFF27" s="213"/>
      <c r="AFG27" s="213"/>
      <c r="AFH27" s="213"/>
      <c r="AFI27" s="213"/>
      <c r="AFJ27" s="213"/>
      <c r="AFK27" s="213"/>
      <c r="AFL27" s="213"/>
      <c r="AFM27" s="213"/>
      <c r="AFN27" s="213"/>
      <c r="AFO27" s="213"/>
      <c r="AFP27" s="213"/>
      <c r="AFQ27" s="213"/>
      <c r="AFR27" s="213"/>
      <c r="AFS27" s="213"/>
      <c r="AFT27" s="213"/>
      <c r="AFU27" s="213"/>
      <c r="AFV27" s="213"/>
      <c r="AFW27" s="213"/>
      <c r="AFX27" s="213"/>
      <c r="AFY27" s="213"/>
      <c r="AFZ27" s="213"/>
      <c r="AGA27" s="213"/>
      <c r="AGB27" s="213"/>
      <c r="AGC27" s="213"/>
      <c r="AGD27" s="213"/>
      <c r="AGE27" s="213"/>
      <c r="AGF27" s="213"/>
      <c r="AGG27" s="213"/>
      <c r="AGH27" s="213"/>
      <c r="AGI27" s="213"/>
      <c r="AGJ27" s="213"/>
      <c r="AGK27" s="213"/>
      <c r="AGL27" s="213"/>
      <c r="AGM27" s="213"/>
      <c r="AGN27" s="213"/>
      <c r="AGO27" s="213"/>
      <c r="AGP27" s="213"/>
      <c r="AGQ27" s="213"/>
      <c r="AGR27" s="213"/>
      <c r="AGS27" s="213"/>
      <c r="AGT27" s="213"/>
      <c r="AGU27" s="213"/>
      <c r="AGV27" s="213"/>
      <c r="AGW27" s="213"/>
      <c r="AGX27" s="213"/>
      <c r="AGY27" s="213"/>
      <c r="AGZ27" s="213"/>
      <c r="AHA27" s="213"/>
      <c r="AHB27" s="213"/>
      <c r="AHC27" s="213"/>
      <c r="AHD27" s="213"/>
      <c r="AHE27" s="213"/>
      <c r="AHF27" s="213"/>
      <c r="AHG27" s="213"/>
      <c r="AHH27" s="213"/>
      <c r="AHI27" s="213"/>
      <c r="AHJ27" s="213"/>
      <c r="AHK27" s="213"/>
      <c r="AHL27" s="213"/>
      <c r="AHM27" s="213"/>
      <c r="AHN27" s="213"/>
      <c r="AHO27" s="213"/>
      <c r="AHP27" s="213"/>
      <c r="AHQ27" s="213"/>
      <c r="AHR27" s="213"/>
      <c r="AHS27" s="213"/>
      <c r="AHT27" s="213"/>
      <c r="AHU27" s="213"/>
      <c r="AHV27" s="213"/>
      <c r="AHW27" s="213"/>
      <c r="AHX27" s="213"/>
      <c r="AHY27" s="213"/>
      <c r="AHZ27" s="213"/>
      <c r="AIA27" s="213"/>
      <c r="AIB27" s="213"/>
      <c r="AIC27" s="213"/>
      <c r="AID27" s="213"/>
      <c r="AIE27" s="213"/>
      <c r="AIF27" s="213"/>
      <c r="AIG27" s="213"/>
      <c r="AIH27" s="213"/>
      <c r="AII27" s="213"/>
      <c r="AIJ27" s="213"/>
      <c r="AIK27" s="213"/>
      <c r="AIL27" s="213"/>
      <c r="AIM27" s="213"/>
      <c r="AIN27" s="213"/>
      <c r="AIO27" s="213"/>
      <c r="AIP27" s="213"/>
      <c r="AIQ27" s="213"/>
      <c r="AIR27" s="213"/>
      <c r="AIS27" s="213"/>
      <c r="AIT27" s="213"/>
      <c r="AIU27" s="213"/>
      <c r="AIV27" s="213"/>
      <c r="AIW27" s="213"/>
      <c r="AIX27" s="213"/>
      <c r="AIY27" s="213"/>
      <c r="AIZ27" s="213"/>
      <c r="AJA27" s="213"/>
      <c r="AJB27" s="213"/>
      <c r="AJC27" s="213"/>
      <c r="AJD27" s="213"/>
      <c r="AJE27" s="213"/>
      <c r="AJF27" s="213"/>
      <c r="AJG27" s="213"/>
      <c r="AJH27" s="213"/>
      <c r="AJI27" s="213"/>
      <c r="AJJ27" s="213"/>
      <c r="AJK27" s="213"/>
      <c r="AJL27" s="213"/>
      <c r="AJM27" s="213"/>
      <c r="AJN27" s="213"/>
      <c r="AJO27" s="213"/>
      <c r="AJP27" s="213"/>
      <c r="AJQ27" s="213"/>
      <c r="AJR27" s="213"/>
      <c r="AJS27" s="213"/>
      <c r="AJT27" s="213"/>
      <c r="AJU27" s="213"/>
      <c r="AJV27" s="213"/>
      <c r="AJW27" s="213"/>
      <c r="AJX27" s="213"/>
      <c r="AJY27" s="213"/>
      <c r="AJZ27" s="213"/>
      <c r="AKA27" s="213"/>
      <c r="AKB27" s="213"/>
      <c r="AKC27" s="213"/>
      <c r="AKD27" s="213"/>
      <c r="AKE27" s="213"/>
      <c r="AKF27" s="213"/>
      <c r="AKG27" s="213"/>
      <c r="AKH27" s="213"/>
      <c r="AKI27" s="213"/>
      <c r="AKJ27" s="213"/>
      <c r="AKK27" s="213"/>
      <c r="AKL27" s="213"/>
      <c r="AKM27" s="213"/>
      <c r="AKN27" s="213"/>
      <c r="AKO27" s="213"/>
      <c r="AKP27" s="213"/>
      <c r="AKQ27" s="213"/>
      <c r="AKR27" s="213"/>
      <c r="AKS27" s="213"/>
      <c r="AKT27" s="213"/>
      <c r="AKU27" s="213"/>
      <c r="AKV27" s="213"/>
      <c r="AKW27" s="213"/>
      <c r="AKX27" s="213"/>
      <c r="AKY27" s="213"/>
      <c r="AKZ27" s="213"/>
      <c r="ALA27" s="213"/>
      <c r="ALB27" s="213"/>
      <c r="ALC27" s="213"/>
      <c r="ALD27" s="213"/>
      <c r="ALE27" s="213"/>
      <c r="ALF27" s="213"/>
      <c r="ALG27" s="213"/>
      <c r="ALH27" s="213"/>
      <c r="ALI27" s="213"/>
      <c r="ALJ27" s="213"/>
      <c r="ALK27" s="213"/>
      <c r="ALL27" s="213"/>
      <c r="ALM27" s="213"/>
      <c r="ALN27" s="213"/>
      <c r="ALO27" s="213"/>
      <c r="ALP27" s="213"/>
      <c r="ALQ27" s="213"/>
      <c r="ALR27" s="213"/>
      <c r="ALS27" s="213"/>
      <c r="ALT27" s="213"/>
      <c r="ALU27" s="213"/>
      <c r="ALV27" s="213"/>
      <c r="ALW27" s="213"/>
      <c r="ALX27" s="213"/>
      <c r="ALY27" s="213"/>
      <c r="ALZ27" s="213"/>
      <c r="AMA27" s="213"/>
      <c r="AMB27" s="213"/>
      <c r="AMC27" s="213"/>
      <c r="AMD27" s="213"/>
      <c r="AME27" s="213"/>
      <c r="AMF27" s="213"/>
      <c r="AMG27" s="213"/>
      <c r="AMH27" s="213"/>
      <c r="AMI27" s="213"/>
      <c r="AMJ27" s="213"/>
      <c r="AMK27" s="213"/>
    </row>
    <row r="28" spans="1:1025" x14ac:dyDescent="0.2">
      <c r="A28" s="793" t="s">
        <v>508</v>
      </c>
      <c r="B28" s="793"/>
      <c r="C28" s="793"/>
      <c r="D28" s="793"/>
      <c r="E28" s="793"/>
      <c r="F28" s="793"/>
      <c r="G28" s="793"/>
    </row>
    <row r="34" spans="2:7" x14ac:dyDescent="0.2">
      <c r="B34" s="857"/>
      <c r="C34" s="857"/>
      <c r="D34" s="855"/>
      <c r="E34" s="855"/>
      <c r="F34" s="855"/>
      <c r="G34" s="855"/>
    </row>
    <row r="35" spans="2:7" x14ac:dyDescent="0.2">
      <c r="B35" s="856"/>
      <c r="C35" s="856"/>
      <c r="D35" s="856"/>
      <c r="E35" s="856"/>
      <c r="F35" s="856"/>
      <c r="G35" s="856"/>
    </row>
    <row r="36" spans="2:7" ht="19.5" x14ac:dyDescent="0.25">
      <c r="D36" s="392"/>
      <c r="E36" s="343"/>
      <c r="F36" s="343"/>
      <c r="G36" s="683"/>
    </row>
    <row r="37" spans="2:7" ht="19.5" x14ac:dyDescent="0.25">
      <c r="B37" s="215"/>
      <c r="C37" s="215"/>
      <c r="D37" s="298"/>
      <c r="E37" s="344"/>
      <c r="F37" s="345"/>
    </row>
    <row r="42" spans="2:7" x14ac:dyDescent="0.2">
      <c r="D42" s="393"/>
    </row>
    <row r="48" spans="2:7" x14ac:dyDescent="0.2">
      <c r="B48" s="309"/>
      <c r="C48" s="309"/>
      <c r="E48" s="309"/>
    </row>
    <row r="49" spans="2:7" x14ac:dyDescent="0.2">
      <c r="B49" s="309"/>
      <c r="C49" s="309"/>
      <c r="D49" s="394"/>
      <c r="E49" s="354"/>
      <c r="G49" s="354"/>
    </row>
    <row r="50" spans="2:7" x14ac:dyDescent="0.2">
      <c r="B50" s="309"/>
      <c r="C50" s="309"/>
      <c r="D50" s="395"/>
      <c r="E50" s="354"/>
      <c r="F50" s="354"/>
      <c r="G50" s="354"/>
    </row>
    <row r="51" spans="2:7" x14ac:dyDescent="0.2">
      <c r="B51" s="309"/>
      <c r="C51" s="309"/>
      <c r="D51" s="395"/>
      <c r="E51" s="354"/>
      <c r="F51" s="353"/>
      <c r="G51" s="354"/>
    </row>
    <row r="52" spans="2:7" x14ac:dyDescent="0.2">
      <c r="B52" s="309"/>
      <c r="C52" s="309"/>
      <c r="D52" s="395"/>
      <c r="E52" s="354"/>
      <c r="F52" s="354"/>
      <c r="G52" s="354"/>
    </row>
    <row r="53" spans="2:7" x14ac:dyDescent="0.2">
      <c r="B53" s="309"/>
      <c r="C53" s="309"/>
      <c r="D53" s="395"/>
      <c r="E53" s="354"/>
      <c r="F53" s="353"/>
      <c r="G53" s="354"/>
    </row>
    <row r="54" spans="2:7" x14ac:dyDescent="0.2">
      <c r="B54" s="309"/>
      <c r="C54" s="309"/>
      <c r="D54" s="395"/>
      <c r="E54" s="353"/>
      <c r="F54" s="354"/>
      <c r="G54" s="354"/>
    </row>
    <row r="55" spans="2:7" x14ac:dyDescent="0.2">
      <c r="B55" s="309"/>
      <c r="C55" s="309"/>
      <c r="D55" s="395"/>
      <c r="E55" s="354"/>
      <c r="F55" s="354"/>
      <c r="G55" s="354"/>
    </row>
    <row r="56" spans="2:7" x14ac:dyDescent="0.2">
      <c r="B56" s="309"/>
      <c r="C56" s="309"/>
      <c r="D56" s="394"/>
      <c r="E56" s="354"/>
      <c r="F56" s="354"/>
      <c r="G56" s="354"/>
    </row>
    <row r="57" spans="2:7" x14ac:dyDescent="0.2">
      <c r="B57" s="309"/>
      <c r="C57" s="309"/>
      <c r="D57" s="394"/>
      <c r="E57" s="354"/>
      <c r="F57" s="354"/>
      <c r="G57" s="354"/>
    </row>
    <row r="58" spans="2:7" x14ac:dyDescent="0.2">
      <c r="B58" s="309"/>
      <c r="C58" s="309"/>
      <c r="D58" s="394"/>
      <c r="E58" s="354"/>
      <c r="F58" s="354"/>
      <c r="G58" s="354"/>
    </row>
    <row r="59" spans="2:7" x14ac:dyDescent="0.2">
      <c r="B59" s="309"/>
      <c r="C59" s="309"/>
      <c r="D59" s="394"/>
      <c r="E59" s="354"/>
      <c r="F59" s="354"/>
      <c r="G59" s="354"/>
    </row>
    <row r="60" spans="2:7" x14ac:dyDescent="0.2">
      <c r="B60" s="309"/>
      <c r="C60" s="309"/>
      <c r="E60" s="309"/>
      <c r="F60" s="309"/>
    </row>
    <row r="61" spans="2:7" x14ac:dyDescent="0.2">
      <c r="E61" s="350"/>
    </row>
    <row r="62" spans="2:7" x14ac:dyDescent="0.2">
      <c r="E62" s="349"/>
    </row>
    <row r="63" spans="2:7" x14ac:dyDescent="0.2">
      <c r="E63" s="350"/>
    </row>
    <row r="64" spans="2:7" x14ac:dyDescent="0.2">
      <c r="E64" s="349"/>
    </row>
    <row r="65" spans="3:5" ht="18" x14ac:dyDescent="0.25">
      <c r="E65" s="352"/>
    </row>
    <row r="66" spans="3:5" ht="18" x14ac:dyDescent="0.25">
      <c r="E66" s="15"/>
    </row>
    <row r="67" spans="3:5" x14ac:dyDescent="0.2">
      <c r="E67" s="350"/>
    </row>
    <row r="69" spans="3:5" x14ac:dyDescent="0.2">
      <c r="C69" s="350"/>
    </row>
    <row r="70" spans="3:5" x14ac:dyDescent="0.2">
      <c r="C70" s="349"/>
    </row>
    <row r="71" spans="3:5" x14ac:dyDescent="0.2">
      <c r="C71" s="350"/>
    </row>
  </sheetData>
  <mergeCells count="13">
    <mergeCell ref="F34:G34"/>
    <mergeCell ref="B35:C35"/>
    <mergeCell ref="D35:E35"/>
    <mergeCell ref="F35:G35"/>
    <mergeCell ref="B34:C34"/>
    <mergeCell ref="D34:E34"/>
    <mergeCell ref="A28:G28"/>
    <mergeCell ref="B4:G4"/>
    <mergeCell ref="F13:G14"/>
    <mergeCell ref="B5:G5"/>
    <mergeCell ref="B10:G10"/>
    <mergeCell ref="B6:G6"/>
    <mergeCell ref="B8:G8"/>
  </mergeCells>
  <phoneticPr fontId="21" type="noConversion"/>
  <printOptions horizontalCentered="1"/>
  <pageMargins left="0.98425196850393704" right="0.78740157480314965" top="2.75" bottom="2.5590551181102366" header="0" footer="0"/>
  <pageSetup paperSize="9" scale="57" orientation="portrait" horizontalDpi="300" verticalDpi="300"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K81"/>
  <sheetViews>
    <sheetView showGridLines="0" topLeftCell="A47" workbookViewId="0">
      <selection activeCell="G77" sqref="G77"/>
    </sheetView>
  </sheetViews>
  <sheetFormatPr baseColWidth="10" defaultRowHeight="12.75" outlineLevelRow="1" x14ac:dyDescent="0.2"/>
  <cols>
    <col min="1" max="1" width="2.140625" style="29" customWidth="1"/>
    <col min="2" max="2" width="5" style="29" customWidth="1"/>
    <col min="3" max="3" width="39.85546875" style="29" customWidth="1"/>
    <col min="4" max="4" width="15.7109375" style="453" customWidth="1"/>
    <col min="5" max="5" width="18.140625" style="453" customWidth="1"/>
    <col min="6" max="6" width="15.85546875" style="453" customWidth="1"/>
    <col min="7" max="7" width="19" style="453" customWidth="1"/>
    <col min="8" max="9" width="15.140625" style="29" bestFit="1" customWidth="1"/>
    <col min="10" max="10" width="11.42578125" style="29"/>
    <col min="11" max="11" width="14.7109375" style="29" customWidth="1"/>
    <col min="12" max="16384" width="11.42578125" style="29"/>
  </cols>
  <sheetData>
    <row r="1" spans="1:8" s="93" customFormat="1" ht="18" x14ac:dyDescent="0.25">
      <c r="A1" s="247"/>
      <c r="B1" s="195"/>
      <c r="C1" s="195"/>
      <c r="D1" s="531"/>
      <c r="E1" s="531"/>
      <c r="F1" s="531"/>
      <c r="G1" s="532" t="s">
        <v>142</v>
      </c>
    </row>
    <row r="2" spans="1:8" ht="18" x14ac:dyDescent="0.25">
      <c r="A2" s="634"/>
      <c r="B2" s="247"/>
      <c r="C2" s="247"/>
      <c r="D2" s="533"/>
      <c r="E2" s="533"/>
      <c r="F2" s="533"/>
      <c r="G2" s="533"/>
      <c r="H2" s="30"/>
    </row>
    <row r="3" spans="1:8" ht="15" x14ac:dyDescent="0.2">
      <c r="A3" s="634"/>
      <c r="B3" s="863" t="str">
        <f>+[5]E!B4</f>
        <v>BALANCE GENERAL</v>
      </c>
      <c r="C3" s="863"/>
      <c r="D3" s="863"/>
      <c r="E3" s="863"/>
      <c r="F3" s="863"/>
      <c r="G3" s="863"/>
      <c r="H3" s="30"/>
    </row>
    <row r="4" spans="1:8" ht="15" x14ac:dyDescent="0.2">
      <c r="A4" s="634"/>
      <c r="B4" s="863" t="s">
        <v>792</v>
      </c>
      <c r="C4" s="863"/>
      <c r="D4" s="863"/>
      <c r="E4" s="863"/>
      <c r="F4" s="863"/>
      <c r="G4" s="863"/>
      <c r="H4" s="30"/>
    </row>
    <row r="5" spans="1:8" ht="15" x14ac:dyDescent="0.2">
      <c r="A5" s="634"/>
      <c r="B5" s="863" t="s">
        <v>37</v>
      </c>
      <c r="C5" s="863"/>
      <c r="D5" s="863"/>
      <c r="E5" s="863"/>
      <c r="F5" s="863"/>
      <c r="G5" s="863"/>
      <c r="H5" s="30"/>
    </row>
    <row r="6" spans="1:8" ht="9" customHeight="1" x14ac:dyDescent="0.25">
      <c r="A6" s="634"/>
      <c r="B6" s="121"/>
      <c r="C6" s="121"/>
      <c r="D6" s="452"/>
      <c r="E6" s="452"/>
      <c r="F6" s="452"/>
      <c r="G6" s="452"/>
      <c r="H6" s="30"/>
    </row>
    <row r="7" spans="1:8" ht="15.75" x14ac:dyDescent="0.25">
      <c r="A7" s="727"/>
      <c r="B7" s="800" t="s">
        <v>812</v>
      </c>
      <c r="C7" s="800"/>
      <c r="D7" s="800"/>
      <c r="E7" s="800"/>
      <c r="F7" s="800"/>
      <c r="G7" s="800"/>
      <c r="H7" s="731"/>
    </row>
    <row r="8" spans="1:8" ht="15.75" x14ac:dyDescent="0.25">
      <c r="A8" s="727"/>
      <c r="B8" s="730"/>
      <c r="C8" s="730"/>
      <c r="D8" s="730"/>
      <c r="E8" s="730"/>
      <c r="F8" s="730"/>
      <c r="G8" s="730"/>
      <c r="H8" s="731"/>
    </row>
    <row r="9" spans="1:8" ht="15" x14ac:dyDescent="0.2">
      <c r="A9" s="634"/>
      <c r="B9" s="863" t="s">
        <v>204</v>
      </c>
      <c r="C9" s="863"/>
      <c r="D9" s="863"/>
      <c r="E9" s="863"/>
      <c r="F9" s="863"/>
      <c r="G9" s="863"/>
      <c r="H9" s="30"/>
    </row>
    <row r="10" spans="1:8" ht="15" x14ac:dyDescent="0.2">
      <c r="A10" s="634"/>
      <c r="B10" s="863" t="s">
        <v>205</v>
      </c>
      <c r="C10" s="863"/>
      <c r="D10" s="863"/>
      <c r="E10" s="863"/>
      <c r="F10" s="863"/>
      <c r="G10" s="863"/>
      <c r="H10" s="30"/>
    </row>
    <row r="11" spans="1:8" ht="18" x14ac:dyDescent="0.25">
      <c r="A11" s="634"/>
      <c r="B11" s="247"/>
      <c r="C11" s="247"/>
      <c r="D11" s="533"/>
      <c r="E11" s="533"/>
      <c r="F11" s="533"/>
      <c r="G11" s="533"/>
    </row>
    <row r="12" spans="1:8" ht="15.75" customHeight="1" x14ac:dyDescent="0.2">
      <c r="A12" s="634"/>
      <c r="B12" s="124"/>
      <c r="C12" s="125"/>
      <c r="D12" s="860" t="s">
        <v>24</v>
      </c>
      <c r="E12" s="861"/>
      <c r="F12" s="861"/>
      <c r="G12" s="862"/>
    </row>
    <row r="13" spans="1:8" ht="15" x14ac:dyDescent="0.2">
      <c r="A13" s="634"/>
      <c r="B13" s="126"/>
      <c r="C13" s="127" t="s">
        <v>92</v>
      </c>
      <c r="D13" s="858">
        <v>2020</v>
      </c>
      <c r="E13" s="859"/>
      <c r="F13" s="858">
        <v>2019</v>
      </c>
      <c r="G13" s="859"/>
    </row>
    <row r="14" spans="1:8" ht="15" x14ac:dyDescent="0.2">
      <c r="A14" s="634"/>
      <c r="B14" s="196"/>
      <c r="C14" s="197"/>
      <c r="D14" s="538"/>
      <c r="E14" s="534"/>
      <c r="F14" s="287"/>
      <c r="G14" s="534"/>
    </row>
    <row r="15" spans="1:8" ht="15" x14ac:dyDescent="0.2">
      <c r="A15" s="634"/>
      <c r="B15" s="198" t="s">
        <v>429</v>
      </c>
      <c r="C15" s="50" t="s">
        <v>244</v>
      </c>
      <c r="D15" s="538"/>
      <c r="E15" s="534"/>
      <c r="F15" s="287"/>
      <c r="G15" s="534"/>
    </row>
    <row r="16" spans="1:8" ht="15" x14ac:dyDescent="0.2">
      <c r="A16" s="634"/>
      <c r="B16" s="199"/>
      <c r="C16" s="50" t="s">
        <v>162</v>
      </c>
      <c r="D16" s="538"/>
      <c r="E16" s="534"/>
      <c r="F16" s="287"/>
      <c r="G16" s="534"/>
    </row>
    <row r="17" spans="1:11" ht="15" x14ac:dyDescent="0.2">
      <c r="A17" s="634"/>
      <c r="B17" s="48"/>
      <c r="C17" s="1"/>
      <c r="D17" s="538"/>
      <c r="E17" s="534"/>
      <c r="F17" s="287"/>
      <c r="G17" s="534"/>
    </row>
    <row r="18" spans="1:11" ht="15" x14ac:dyDescent="0.2">
      <c r="A18" s="634"/>
      <c r="B18" s="198" t="s">
        <v>165</v>
      </c>
      <c r="C18" s="50"/>
      <c r="D18" s="538"/>
      <c r="E18" s="534"/>
      <c r="F18" s="287"/>
      <c r="G18" s="534"/>
    </row>
    <row r="19" spans="1:11" ht="15" x14ac:dyDescent="0.2">
      <c r="A19" s="634"/>
      <c r="B19" s="48"/>
      <c r="C19" s="1" t="s">
        <v>93</v>
      </c>
      <c r="D19" s="535">
        <f>-F61</f>
        <v>-16042051567</v>
      </c>
      <c r="E19" s="534"/>
      <c r="F19" s="535">
        <v>14932773455</v>
      </c>
      <c r="G19" s="534"/>
    </row>
    <row r="20" spans="1:11" ht="15" x14ac:dyDescent="0.2">
      <c r="A20" s="634"/>
      <c r="B20" s="48"/>
      <c r="C20" s="1" t="s">
        <v>94</v>
      </c>
      <c r="D20" s="535"/>
      <c r="E20" s="534"/>
      <c r="F20" s="287"/>
      <c r="G20" s="534"/>
      <c r="K20" s="207"/>
    </row>
    <row r="21" spans="1:11" ht="15" x14ac:dyDescent="0.2">
      <c r="A21" s="634"/>
      <c r="B21" s="48"/>
      <c r="C21" s="1" t="s">
        <v>95</v>
      </c>
      <c r="D21" s="547"/>
      <c r="E21" s="536"/>
      <c r="F21" s="536"/>
      <c r="G21" s="536"/>
      <c r="K21" s="207"/>
    </row>
    <row r="22" spans="1:11" ht="15" x14ac:dyDescent="0.2">
      <c r="A22" s="634"/>
      <c r="B22" s="48"/>
      <c r="C22" s="1"/>
      <c r="D22" s="548"/>
      <c r="E22" s="537">
        <f>SUM(D19:D21)</f>
        <v>-16042051567</v>
      </c>
      <c r="F22" s="381"/>
      <c r="G22" s="537">
        <f>SUM(F19:F21)</f>
        <v>14932773455</v>
      </c>
      <c r="K22" s="207">
        <v>398034093</v>
      </c>
    </row>
    <row r="23" spans="1:11" ht="15" x14ac:dyDescent="0.2">
      <c r="A23" s="634"/>
      <c r="B23" s="48"/>
      <c r="C23" s="1"/>
      <c r="D23" s="538"/>
      <c r="E23" s="534"/>
      <c r="F23" s="287"/>
      <c r="G23" s="534"/>
      <c r="K23" s="207">
        <v>21257638</v>
      </c>
    </row>
    <row r="24" spans="1:11" ht="15" x14ac:dyDescent="0.2">
      <c r="A24" s="634"/>
      <c r="B24" s="198" t="s">
        <v>202</v>
      </c>
      <c r="C24" s="3"/>
      <c r="D24" s="538"/>
      <c r="E24" s="534"/>
      <c r="F24" s="287"/>
      <c r="G24" s="534"/>
      <c r="K24" s="207">
        <v>177355540</v>
      </c>
    </row>
    <row r="25" spans="1:11" ht="15" x14ac:dyDescent="0.2">
      <c r="A25" s="634"/>
      <c r="B25" s="198" t="s">
        <v>24</v>
      </c>
      <c r="C25" s="3"/>
      <c r="D25" s="538"/>
      <c r="E25" s="534"/>
      <c r="F25" s="287"/>
      <c r="G25" s="534"/>
      <c r="K25" s="207">
        <v>794815372</v>
      </c>
    </row>
    <row r="26" spans="1:11" ht="15" x14ac:dyDescent="0.2">
      <c r="A26" s="634"/>
      <c r="B26" s="48"/>
      <c r="C26" s="1" t="s">
        <v>96</v>
      </c>
      <c r="D26" s="538">
        <f>+F66</f>
        <v>38923438356</v>
      </c>
      <c r="E26" s="534"/>
      <c r="F26" s="538">
        <v>6382391809</v>
      </c>
      <c r="G26" s="534"/>
      <c r="K26" s="207">
        <v>28761432</v>
      </c>
    </row>
    <row r="27" spans="1:11" ht="15" x14ac:dyDescent="0.2">
      <c r="A27" s="634"/>
      <c r="B27" s="48"/>
      <c r="C27" s="1" t="s">
        <v>221</v>
      </c>
      <c r="D27" s="538">
        <v>0</v>
      </c>
      <c r="E27" s="538"/>
      <c r="F27" s="538">
        <v>0</v>
      </c>
      <c r="G27" s="534"/>
      <c r="K27" s="207">
        <v>319017766</v>
      </c>
    </row>
    <row r="28" spans="1:11" ht="15" x14ac:dyDescent="0.2">
      <c r="A28" s="634"/>
      <c r="B28" s="48"/>
      <c r="C28" s="1"/>
      <c r="D28" s="538"/>
      <c r="E28" s="534"/>
      <c r="F28" s="381"/>
      <c r="G28" s="534"/>
      <c r="K28" s="207">
        <v>269987037</v>
      </c>
    </row>
    <row r="29" spans="1:11" ht="15" hidden="1" x14ac:dyDescent="0.2">
      <c r="A29" s="634"/>
      <c r="B29" s="48"/>
      <c r="C29" s="1" t="s">
        <v>97</v>
      </c>
      <c r="D29" s="538">
        <v>0</v>
      </c>
      <c r="E29" s="534"/>
      <c r="F29" s="287">
        <v>0</v>
      </c>
      <c r="G29" s="534"/>
      <c r="K29" s="207">
        <v>37057556</v>
      </c>
    </row>
    <row r="30" spans="1:11" ht="15" hidden="1" x14ac:dyDescent="0.2">
      <c r="A30" s="634"/>
      <c r="B30" s="48"/>
      <c r="C30" s="1" t="s">
        <v>252</v>
      </c>
      <c r="D30" s="549">
        <v>0</v>
      </c>
      <c r="E30" s="536"/>
      <c r="F30" s="539">
        <v>0</v>
      </c>
      <c r="G30" s="536"/>
      <c r="K30" s="207">
        <v>532850906</v>
      </c>
    </row>
    <row r="31" spans="1:11" ht="15" x14ac:dyDescent="0.2">
      <c r="A31" s="634"/>
      <c r="B31" s="48"/>
      <c r="C31" s="1"/>
      <c r="D31" s="548"/>
      <c r="E31" s="537">
        <f>SUM(D26:D30)</f>
        <v>38923438356</v>
      </c>
      <c r="F31" s="381"/>
      <c r="G31" s="537">
        <f>SUM(F26:F30)</f>
        <v>6382391809</v>
      </c>
      <c r="K31" s="207">
        <f>SUM(K22:K30)</f>
        <v>2579137340</v>
      </c>
    </row>
    <row r="32" spans="1:11" ht="15" x14ac:dyDescent="0.2">
      <c r="A32" s="634"/>
      <c r="B32" s="198" t="s">
        <v>203</v>
      </c>
      <c r="C32" s="3"/>
      <c r="D32" s="548"/>
      <c r="E32" s="534"/>
      <c r="F32" s="287"/>
      <c r="G32" s="534"/>
      <c r="K32" s="207"/>
    </row>
    <row r="33" spans="1:11" ht="15" x14ac:dyDescent="0.2">
      <c r="A33" s="634"/>
      <c r="B33" s="48"/>
      <c r="C33" s="1" t="s">
        <v>93</v>
      </c>
      <c r="D33" s="535">
        <f>-F63</f>
        <v>-17744124566</v>
      </c>
      <c r="E33" s="534"/>
      <c r="F33" s="538">
        <v>-16103107926</v>
      </c>
      <c r="G33" s="534"/>
      <c r="K33" s="207"/>
    </row>
    <row r="34" spans="1:11" ht="15" x14ac:dyDescent="0.2">
      <c r="A34" s="634"/>
      <c r="B34" s="48"/>
      <c r="C34" s="1" t="s">
        <v>94</v>
      </c>
      <c r="D34" s="548"/>
      <c r="E34" s="534"/>
      <c r="F34" s="287">
        <v>0</v>
      </c>
      <c r="G34" s="534"/>
      <c r="K34" s="207"/>
    </row>
    <row r="35" spans="1:11" ht="15" x14ac:dyDescent="0.2">
      <c r="A35" s="634"/>
      <c r="B35" s="48"/>
      <c r="C35" s="202" t="s">
        <v>95</v>
      </c>
      <c r="D35" s="544"/>
      <c r="E35" s="534"/>
      <c r="F35" s="534"/>
      <c r="G35" s="534"/>
    </row>
    <row r="36" spans="1:11" ht="15" x14ac:dyDescent="0.2">
      <c r="A36" s="634"/>
      <c r="B36" s="48"/>
      <c r="C36" s="202"/>
      <c r="D36" s="550"/>
      <c r="E36" s="541">
        <f>SUM(D33:D35)</f>
        <v>-17744124566</v>
      </c>
      <c r="F36" s="540"/>
      <c r="G36" s="541">
        <f>SUM(F33:F35)</f>
        <v>-16103107926</v>
      </c>
    </row>
    <row r="37" spans="1:11" ht="15" x14ac:dyDescent="0.2">
      <c r="A37" s="634"/>
      <c r="B37" s="48"/>
      <c r="C37" s="202"/>
      <c r="D37" s="287"/>
      <c r="E37" s="534"/>
      <c r="F37" s="287"/>
      <c r="G37" s="534"/>
    </row>
    <row r="38" spans="1:11" ht="15" x14ac:dyDescent="0.2">
      <c r="A38" s="634"/>
      <c r="B38" s="198" t="s">
        <v>98</v>
      </c>
      <c r="C38" s="203" t="s">
        <v>163</v>
      </c>
      <c r="D38" s="287"/>
      <c r="E38" s="534"/>
      <c r="F38" s="287"/>
      <c r="G38" s="534"/>
    </row>
    <row r="39" spans="1:11" ht="15" x14ac:dyDescent="0.2">
      <c r="A39" s="634"/>
      <c r="B39" s="204"/>
      <c r="C39" s="205" t="s">
        <v>164</v>
      </c>
      <c r="D39" s="539"/>
      <c r="E39" s="536"/>
      <c r="F39" s="539"/>
      <c r="G39" s="536"/>
    </row>
    <row r="40" spans="1:11" ht="15" x14ac:dyDescent="0.2">
      <c r="A40" s="634"/>
      <c r="B40" s="196"/>
      <c r="C40" s="197"/>
      <c r="D40" s="542"/>
      <c r="E40" s="550"/>
      <c r="F40" s="542"/>
      <c r="G40" s="543"/>
    </row>
    <row r="41" spans="1:11" ht="15" x14ac:dyDescent="0.2">
      <c r="A41" s="634"/>
      <c r="B41" s="48"/>
      <c r="C41" s="50" t="s">
        <v>166</v>
      </c>
      <c r="D41" s="534"/>
      <c r="E41" s="287"/>
      <c r="F41" s="534"/>
      <c r="G41" s="544"/>
    </row>
    <row r="42" spans="1:11" ht="15" x14ac:dyDescent="0.2">
      <c r="A42" s="634"/>
      <c r="B42" s="48"/>
      <c r="C42" s="50" t="s">
        <v>167</v>
      </c>
      <c r="D42" s="534"/>
      <c r="E42" s="287"/>
      <c r="F42" s="534"/>
      <c r="G42" s="544"/>
    </row>
    <row r="43" spans="1:11" ht="15" x14ac:dyDescent="0.2">
      <c r="A43" s="634"/>
      <c r="B43" s="48"/>
      <c r="C43" s="50" t="s">
        <v>168</v>
      </c>
      <c r="D43" s="534"/>
      <c r="E43" s="381">
        <f>SUM(E22:E37)</f>
        <v>5137262223</v>
      </c>
      <c r="F43" s="537"/>
      <c r="G43" s="537">
        <f>SUM(G22:G37)</f>
        <v>5212057338</v>
      </c>
    </row>
    <row r="44" spans="1:11" ht="15" x14ac:dyDescent="0.2">
      <c r="A44" s="634"/>
      <c r="B44" s="200"/>
      <c r="C44" s="201"/>
      <c r="D44" s="536"/>
      <c r="E44" s="539"/>
      <c r="F44" s="536"/>
      <c r="G44" s="545"/>
    </row>
    <row r="45" spans="1:11" ht="15" customHeight="1" x14ac:dyDescent="0.2">
      <c r="A45" s="634"/>
      <c r="B45" s="1"/>
      <c r="C45" s="1"/>
      <c r="D45" s="287"/>
      <c r="E45" s="287"/>
      <c r="F45" s="287"/>
      <c r="G45" s="287"/>
    </row>
    <row r="46" spans="1:11" ht="15" customHeight="1" x14ac:dyDescent="0.2">
      <c r="A46" s="634"/>
      <c r="B46" s="1"/>
      <c r="C46" s="1"/>
      <c r="D46" s="287"/>
      <c r="E46" s="287"/>
      <c r="F46" s="287"/>
      <c r="G46" s="287"/>
    </row>
    <row r="47" spans="1:11" ht="15" customHeight="1" x14ac:dyDescent="0.2">
      <c r="A47" s="797" t="s">
        <v>508</v>
      </c>
      <c r="B47" s="797"/>
      <c r="C47" s="797"/>
      <c r="D47" s="797"/>
      <c r="E47" s="797"/>
      <c r="F47" s="797"/>
      <c r="G47" s="797"/>
    </row>
    <row r="48" spans="1:11" ht="15" customHeight="1" x14ac:dyDescent="0.2">
      <c r="A48" s="634"/>
      <c r="B48" s="1"/>
      <c r="C48" s="1"/>
      <c r="D48" s="287"/>
      <c r="E48" s="287"/>
      <c r="F48" s="287"/>
      <c r="G48" s="287"/>
    </row>
    <row r="49" spans="1:11" ht="15" customHeight="1" x14ac:dyDescent="0.2">
      <c r="A49" s="634"/>
      <c r="B49" s="1"/>
      <c r="C49" s="1"/>
      <c r="D49" s="287"/>
      <c r="E49" s="287"/>
      <c r="F49" s="287"/>
      <c r="G49" s="287"/>
    </row>
    <row r="50" spans="1:11" ht="15" customHeight="1" x14ac:dyDescent="0.2">
      <c r="A50" s="634"/>
      <c r="B50" s="1"/>
      <c r="C50" s="1"/>
      <c r="D50" s="287"/>
      <c r="E50" s="287"/>
      <c r="F50" s="287"/>
      <c r="G50" s="287"/>
    </row>
    <row r="51" spans="1:11" ht="15" customHeight="1" x14ac:dyDescent="0.2">
      <c r="A51" s="634"/>
      <c r="B51" s="1"/>
      <c r="C51" s="1"/>
      <c r="D51" s="287"/>
      <c r="E51" s="287"/>
      <c r="F51" s="287"/>
      <c r="G51" s="287"/>
    </row>
    <row r="52" spans="1:11" ht="15" x14ac:dyDescent="0.2">
      <c r="A52" s="634"/>
      <c r="B52" s="864"/>
      <c r="C52" s="864"/>
      <c r="D52" s="820"/>
      <c r="E52" s="820"/>
      <c r="F52" s="820"/>
      <c r="G52" s="820"/>
      <c r="H52" s="632"/>
      <c r="I52" s="632"/>
      <c r="J52" s="632"/>
      <c r="K52" s="632"/>
    </row>
    <row r="53" spans="1:11" ht="15" x14ac:dyDescent="0.2">
      <c r="A53" s="634"/>
      <c r="B53" s="865"/>
      <c r="C53" s="865"/>
      <c r="D53" s="794"/>
      <c r="E53" s="794"/>
      <c r="F53" s="794"/>
      <c r="G53" s="794"/>
      <c r="H53" s="630"/>
      <c r="I53" s="630"/>
      <c r="J53" s="630"/>
      <c r="K53" s="630"/>
    </row>
    <row r="54" spans="1:11" ht="15" x14ac:dyDescent="0.2">
      <c r="A54" s="634"/>
      <c r="B54" s="1"/>
      <c r="C54" s="1"/>
      <c r="D54" s="287"/>
      <c r="E54" s="287"/>
      <c r="F54" s="287"/>
      <c r="G54" s="287"/>
    </row>
    <row r="55" spans="1:11" ht="15" x14ac:dyDescent="0.2">
      <c r="A55" s="30"/>
    </row>
    <row r="56" spans="1:11" ht="15" x14ac:dyDescent="0.2">
      <c r="A56" s="30"/>
      <c r="B56" s="193"/>
      <c r="C56" s="207"/>
      <c r="F56" s="546"/>
      <c r="G56" s="546"/>
      <c r="H56" s="193"/>
    </row>
    <row r="57" spans="1:11" ht="15" x14ac:dyDescent="0.2">
      <c r="A57" s="30"/>
      <c r="B57" s="193"/>
      <c r="C57" s="207"/>
      <c r="D57" s="287"/>
      <c r="F57" s="546"/>
    </row>
    <row r="58" spans="1:11" ht="15" x14ac:dyDescent="0.2">
      <c r="A58" s="30"/>
      <c r="B58" s="193"/>
      <c r="C58" s="207"/>
      <c r="F58" s="546"/>
      <c r="G58" s="546"/>
    </row>
    <row r="59" spans="1:11" ht="15" x14ac:dyDescent="0.2">
      <c r="A59" s="30"/>
      <c r="B59" s="193"/>
      <c r="C59" s="207"/>
      <c r="F59" s="546"/>
      <c r="G59" s="546"/>
    </row>
    <row r="60" spans="1:11" ht="15" x14ac:dyDescent="0.2">
      <c r="A60" s="30"/>
      <c r="B60" s="193"/>
      <c r="C60" s="207"/>
      <c r="F60" s="546"/>
      <c r="G60" s="546"/>
    </row>
    <row r="61" spans="1:11" ht="15" hidden="1" outlineLevel="1" x14ac:dyDescent="0.2">
      <c r="A61" s="30"/>
      <c r="B61" s="193"/>
      <c r="C61" s="207"/>
      <c r="E61" s="684" t="s">
        <v>798</v>
      </c>
      <c r="F61" s="684">
        <v>16042051567</v>
      </c>
      <c r="G61" s="684">
        <v>-8450128254</v>
      </c>
    </row>
    <row r="62" spans="1:11" ht="15" hidden="1" outlineLevel="1" x14ac:dyDescent="0.2">
      <c r="A62" s="30"/>
      <c r="B62" s="685"/>
      <c r="C62" s="207"/>
      <c r="D62" s="273"/>
      <c r="E62" s="684" t="s">
        <v>799</v>
      </c>
      <c r="F62" s="684">
        <v>0</v>
      </c>
      <c r="G62" s="684">
        <v>0</v>
      </c>
    </row>
    <row r="63" spans="1:11" ht="15" hidden="1" outlineLevel="1" x14ac:dyDescent="0.2">
      <c r="A63" s="30"/>
      <c r="B63" s="193"/>
      <c r="C63" s="207" t="s">
        <v>800</v>
      </c>
      <c r="E63" s="684" t="s">
        <v>801</v>
      </c>
      <c r="F63" s="684">
        <f>+ACTIVO!D45</f>
        <v>17744124566</v>
      </c>
      <c r="G63" s="684">
        <v>9268201614</v>
      </c>
      <c r="H63" s="686"/>
      <c r="I63" s="52"/>
    </row>
    <row r="64" spans="1:11" ht="15" hidden="1" outlineLevel="1" x14ac:dyDescent="0.2">
      <c r="A64" s="45"/>
      <c r="B64" s="687"/>
      <c r="C64" s="207"/>
      <c r="E64" s="688" t="s">
        <v>802</v>
      </c>
      <c r="F64" s="684">
        <f>-RESULTADO!D13</f>
        <v>5137262223</v>
      </c>
      <c r="G64" s="684">
        <f>-[7]RESULTADO!F11</f>
        <v>17114669187</v>
      </c>
      <c r="H64" s="55"/>
      <c r="I64" s="686"/>
      <c r="J64" s="37"/>
    </row>
    <row r="65" spans="1:10" ht="15" hidden="1" outlineLevel="1" x14ac:dyDescent="0.2">
      <c r="A65" s="45"/>
      <c r="B65" s="687"/>
      <c r="C65" s="689"/>
      <c r="D65" s="690"/>
      <c r="E65" s="684"/>
      <c r="F65" s="684"/>
      <c r="G65" s="684"/>
      <c r="H65" s="691"/>
      <c r="I65" s="691"/>
      <c r="J65" s="37"/>
    </row>
    <row r="66" spans="1:10" ht="15" hidden="1" outlineLevel="1" x14ac:dyDescent="0.2">
      <c r="A66" s="45"/>
      <c r="B66" s="687"/>
      <c r="C66" s="692" t="s">
        <v>803</v>
      </c>
      <c r="D66" s="287"/>
      <c r="E66" s="684"/>
      <c r="F66" s="688">
        <f>SUM(F61:F65)</f>
        <v>38923438356</v>
      </c>
      <c r="G66" s="688">
        <f>SUM(G61:G65)</f>
        <v>17932742547</v>
      </c>
      <c r="H66" s="691"/>
      <c r="I66" s="691"/>
      <c r="J66" s="37"/>
    </row>
    <row r="67" spans="1:10" ht="15" hidden="1" outlineLevel="1" x14ac:dyDescent="0.2">
      <c r="A67" s="45"/>
      <c r="B67" s="693"/>
      <c r="C67" s="692"/>
      <c r="D67" s="287"/>
      <c r="E67" s="287"/>
      <c r="F67" s="694"/>
      <c r="G67" s="694"/>
      <c r="H67" s="691"/>
      <c r="I67" s="691"/>
      <c r="J67" s="37"/>
    </row>
    <row r="68" spans="1:10" ht="15" hidden="1" outlineLevel="1" x14ac:dyDescent="0.2">
      <c r="A68" s="45"/>
      <c r="B68" s="693"/>
      <c r="C68" s="692"/>
      <c r="D68" s="287"/>
      <c r="E68" s="287"/>
      <c r="F68" s="694"/>
      <c r="G68" s="694"/>
      <c r="H68" s="691"/>
      <c r="I68" s="691"/>
      <c r="J68" s="37"/>
    </row>
    <row r="69" spans="1:10" ht="15" hidden="1" outlineLevel="1" x14ac:dyDescent="0.2">
      <c r="A69" s="45"/>
      <c r="B69" s="45"/>
      <c r="C69" s="37"/>
      <c r="D69" s="287"/>
      <c r="E69" s="287"/>
      <c r="F69" s="287">
        <f>+E43+[7]RESULTADO!D11</f>
        <v>-14231969222</v>
      </c>
      <c r="G69" s="287">
        <f>+G43+[7]RESULTADO!F11</f>
        <v>-11902611849</v>
      </c>
      <c r="H69" s="691"/>
      <c r="I69" s="691"/>
      <c r="J69" s="37"/>
    </row>
    <row r="70" spans="1:10" ht="15" hidden="1" outlineLevel="1" x14ac:dyDescent="0.2">
      <c r="A70" s="45"/>
      <c r="B70" s="45"/>
      <c r="C70" s="37"/>
      <c r="D70" s="287"/>
      <c r="E70" s="287"/>
      <c r="F70" s="287"/>
      <c r="G70" s="287"/>
      <c r="H70" s="691"/>
      <c r="I70" s="691"/>
      <c r="J70" s="37"/>
    </row>
    <row r="71" spans="1:10" ht="15" hidden="1" outlineLevel="1" x14ac:dyDescent="0.2">
      <c r="A71" s="30"/>
      <c r="B71" s="30"/>
      <c r="H71" s="52"/>
      <c r="I71" s="52"/>
    </row>
    <row r="72" spans="1:10" ht="15" hidden="1" outlineLevel="1" x14ac:dyDescent="0.2">
      <c r="A72" s="30"/>
      <c r="B72" s="30"/>
      <c r="H72" s="52"/>
      <c r="I72" s="52"/>
    </row>
    <row r="73" spans="1:10" ht="15" hidden="1" outlineLevel="1" x14ac:dyDescent="0.2">
      <c r="A73" s="30"/>
      <c r="B73" s="30"/>
      <c r="H73" s="52"/>
      <c r="I73" s="52"/>
    </row>
    <row r="74" spans="1:10" ht="15" hidden="1" outlineLevel="1" x14ac:dyDescent="0.2">
      <c r="A74" s="30"/>
      <c r="B74" s="30"/>
      <c r="H74" s="52"/>
      <c r="I74" s="52"/>
    </row>
    <row r="75" spans="1:10" ht="15" collapsed="1" x14ac:dyDescent="0.2">
      <c r="A75" s="30"/>
      <c r="B75" s="30"/>
      <c r="H75" s="52"/>
      <c r="I75" s="52"/>
    </row>
    <row r="76" spans="1:10" ht="15" x14ac:dyDescent="0.2">
      <c r="A76" s="30"/>
      <c r="B76" s="30"/>
      <c r="H76" s="52"/>
      <c r="I76" s="52"/>
    </row>
    <row r="77" spans="1:10" ht="15" x14ac:dyDescent="0.2">
      <c r="A77" s="30"/>
      <c r="B77" s="30"/>
      <c r="H77" s="52"/>
      <c r="I77" s="52"/>
    </row>
    <row r="78" spans="1:10" ht="15" x14ac:dyDescent="0.2">
      <c r="A78" s="30"/>
      <c r="B78" s="30"/>
      <c r="H78" s="52"/>
      <c r="I78" s="52"/>
    </row>
    <row r="79" spans="1:10" ht="15" x14ac:dyDescent="0.2">
      <c r="A79" s="30"/>
      <c r="B79" s="30"/>
      <c r="H79" s="52"/>
      <c r="I79" s="52"/>
    </row>
    <row r="80" spans="1:10" ht="15" x14ac:dyDescent="0.2">
      <c r="A80" s="30"/>
      <c r="B80" s="30"/>
      <c r="H80" s="52"/>
      <c r="I80" s="52"/>
    </row>
    <row r="81" spans="8:9" x14ac:dyDescent="0.2">
      <c r="H81" s="52"/>
      <c r="I81" s="52"/>
    </row>
  </sheetData>
  <mergeCells count="16">
    <mergeCell ref="F52:G52"/>
    <mergeCell ref="F53:G53"/>
    <mergeCell ref="B52:C52"/>
    <mergeCell ref="B53:C53"/>
    <mergeCell ref="D52:E52"/>
    <mergeCell ref="D53:E53"/>
    <mergeCell ref="A47:G47"/>
    <mergeCell ref="D13:E13"/>
    <mergeCell ref="F13:G13"/>
    <mergeCell ref="D12:G12"/>
    <mergeCell ref="B3:G3"/>
    <mergeCell ref="B4:G4"/>
    <mergeCell ref="B5:G5"/>
    <mergeCell ref="B9:G9"/>
    <mergeCell ref="B10:G10"/>
    <mergeCell ref="B7:G7"/>
  </mergeCells>
  <phoneticPr fontId="21" type="noConversion"/>
  <printOptions horizontalCentered="1"/>
  <pageMargins left="0.98425196850393704" right="0.78740157480314965" top="2.5766141732283465" bottom="2.3622047244094491" header="0" footer="0"/>
  <pageSetup paperSize="9" scale="52" orientation="portrait" horizontalDpi="300" verticalDpi="300"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B1:H118"/>
  <sheetViews>
    <sheetView topLeftCell="A94" workbookViewId="0">
      <selection activeCell="G106" sqref="G106"/>
    </sheetView>
  </sheetViews>
  <sheetFormatPr baseColWidth="10" defaultRowHeight="12.75" outlineLevelRow="1" x14ac:dyDescent="0.2"/>
  <cols>
    <col min="1" max="1" width="3" style="627" customWidth="1"/>
    <col min="2" max="2" width="39.7109375" style="627" customWidth="1"/>
    <col min="3" max="3" width="12.7109375" style="627" customWidth="1"/>
    <col min="4" max="4" width="19.28515625" style="627" bestFit="1" customWidth="1"/>
    <col min="5" max="5" width="15" style="627" customWidth="1"/>
    <col min="6" max="6" width="23.5703125" style="627" bestFit="1" customWidth="1"/>
    <col min="7" max="7" width="21.28515625" style="627" bestFit="1" customWidth="1"/>
    <col min="8" max="8" width="16.7109375" style="627" bestFit="1" customWidth="1"/>
    <col min="9" max="16384" width="11.42578125" style="627"/>
  </cols>
  <sheetData>
    <row r="1" spans="2:7" ht="21" customHeight="1" x14ac:dyDescent="0.25">
      <c r="B1" s="875" t="s">
        <v>99</v>
      </c>
      <c r="C1" s="875"/>
      <c r="D1" s="875"/>
      <c r="E1" s="875"/>
      <c r="F1" s="875"/>
      <c r="G1" s="875"/>
    </row>
    <row r="2" spans="2:7" ht="18" x14ac:dyDescent="0.25">
      <c r="B2" s="877"/>
      <c r="C2" s="877"/>
      <c r="D2" s="877"/>
      <c r="E2" s="877"/>
      <c r="F2" s="877"/>
      <c r="G2" s="877"/>
    </row>
    <row r="3" spans="2:7" ht="19.5" x14ac:dyDescent="0.25">
      <c r="B3" s="853" t="s">
        <v>781</v>
      </c>
      <c r="C3" s="853"/>
      <c r="D3" s="853"/>
      <c r="E3" s="853"/>
      <c r="F3" s="853"/>
      <c r="G3" s="853"/>
    </row>
    <row r="4" spans="2:7" ht="19.5" x14ac:dyDescent="0.25">
      <c r="B4" s="853" t="s">
        <v>789</v>
      </c>
      <c r="C4" s="853"/>
      <c r="D4" s="853"/>
      <c r="E4" s="853"/>
      <c r="F4" s="853"/>
      <c r="G4" s="853"/>
    </row>
    <row r="5" spans="2:7" ht="19.5" x14ac:dyDescent="0.25">
      <c r="B5" s="853" t="s">
        <v>440</v>
      </c>
      <c r="C5" s="853"/>
      <c r="D5" s="853"/>
      <c r="E5" s="853"/>
      <c r="F5" s="853"/>
      <c r="G5" s="853"/>
    </row>
    <row r="6" spans="2:7" ht="19.5" x14ac:dyDescent="0.25">
      <c r="B6" s="295"/>
      <c r="C6" s="295"/>
      <c r="D6" s="612"/>
      <c r="E6" s="613"/>
      <c r="F6" s="295"/>
      <c r="G6" s="295"/>
    </row>
    <row r="7" spans="2:7" ht="19.5" x14ac:dyDescent="0.25">
      <c r="B7" s="853" t="s">
        <v>536</v>
      </c>
      <c r="C7" s="853"/>
      <c r="D7" s="853"/>
      <c r="E7" s="853"/>
      <c r="F7" s="853"/>
      <c r="G7" s="853"/>
    </row>
    <row r="8" spans="2:7" ht="18" x14ac:dyDescent="0.25">
      <c r="B8" s="303"/>
      <c r="C8" s="303"/>
      <c r="D8" s="614"/>
      <c r="E8" s="615"/>
      <c r="F8" s="303"/>
      <c r="G8" s="303"/>
    </row>
    <row r="9" spans="2:7" x14ac:dyDescent="0.2">
      <c r="B9" s="618"/>
      <c r="C9" s="876" t="s">
        <v>100</v>
      </c>
      <c r="D9" s="876"/>
      <c r="E9" s="619"/>
      <c r="F9" s="876" t="s">
        <v>101</v>
      </c>
      <c r="G9" s="876"/>
    </row>
    <row r="10" spans="2:7" ht="18" customHeight="1" x14ac:dyDescent="0.2">
      <c r="B10" s="620"/>
      <c r="C10" s="618"/>
      <c r="D10" s="621"/>
      <c r="E10" s="622" t="s">
        <v>148</v>
      </c>
      <c r="F10" s="876" t="s">
        <v>218</v>
      </c>
      <c r="G10" s="876"/>
    </row>
    <row r="11" spans="2:7" x14ac:dyDescent="0.2">
      <c r="B11" s="620"/>
      <c r="C11" s="620"/>
      <c r="D11" s="623"/>
      <c r="E11" s="622"/>
      <c r="F11" s="876"/>
      <c r="G11" s="876"/>
    </row>
    <row r="12" spans="2:7" ht="14.25" customHeight="1" x14ac:dyDescent="0.2">
      <c r="B12" s="624" t="s">
        <v>169</v>
      </c>
      <c r="C12" s="624" t="s">
        <v>67</v>
      </c>
      <c r="D12" s="625" t="s">
        <v>102</v>
      </c>
      <c r="E12" s="622" t="s">
        <v>149</v>
      </c>
      <c r="F12" s="626">
        <v>2020</v>
      </c>
      <c r="G12" s="626">
        <v>2019</v>
      </c>
    </row>
    <row r="13" spans="2:7" ht="15" customHeight="1" x14ac:dyDescent="0.2">
      <c r="B13" s="733"/>
      <c r="C13" s="733"/>
      <c r="D13" s="734"/>
      <c r="E13" s="735"/>
      <c r="F13" s="733"/>
      <c r="G13" s="733"/>
    </row>
    <row r="14" spans="2:7" ht="14.25" x14ac:dyDescent="0.2">
      <c r="B14" s="736" t="s">
        <v>0</v>
      </c>
      <c r="C14" s="737"/>
      <c r="D14" s="738"/>
      <c r="E14" s="739"/>
      <c r="F14" s="737"/>
      <c r="G14" s="737"/>
    </row>
    <row r="15" spans="2:7" ht="14.25" x14ac:dyDescent="0.2">
      <c r="B15" s="737"/>
      <c r="C15" s="737"/>
      <c r="D15" s="740"/>
      <c r="E15" s="741"/>
      <c r="F15" s="742"/>
      <c r="G15" s="742"/>
    </row>
    <row r="16" spans="2:7" ht="14.25" x14ac:dyDescent="0.2">
      <c r="B16" s="743" t="s">
        <v>1</v>
      </c>
      <c r="C16" s="737"/>
      <c r="D16" s="740"/>
      <c r="E16" s="741"/>
      <c r="F16" s="742"/>
      <c r="G16" s="742"/>
    </row>
    <row r="17" spans="2:7" ht="14.25" x14ac:dyDescent="0.2">
      <c r="B17" s="743"/>
      <c r="C17" s="737"/>
      <c r="D17" s="740"/>
      <c r="E17" s="741"/>
      <c r="F17" s="742"/>
      <c r="G17" s="742"/>
    </row>
    <row r="18" spans="2:7" ht="14.25" x14ac:dyDescent="0.2">
      <c r="B18" s="744" t="s">
        <v>549</v>
      </c>
      <c r="C18" s="737"/>
      <c r="D18" s="740"/>
      <c r="E18" s="741"/>
      <c r="F18" s="742"/>
      <c r="G18" s="742"/>
    </row>
    <row r="19" spans="2:7" ht="15" x14ac:dyDescent="0.2">
      <c r="B19" s="348" t="s">
        <v>3</v>
      </c>
      <c r="C19" s="745" t="s">
        <v>431</v>
      </c>
      <c r="D19" s="746">
        <f>+F19/E19</f>
        <v>3.0514411956767181E-3</v>
      </c>
      <c r="E19" s="747">
        <v>6554.28</v>
      </c>
      <c r="F19" s="748">
        <v>20</v>
      </c>
      <c r="G19" s="748">
        <v>26862052</v>
      </c>
    </row>
    <row r="20" spans="2:7" ht="12.75" customHeight="1" x14ac:dyDescent="0.2">
      <c r="B20" s="348" t="s">
        <v>813</v>
      </c>
      <c r="C20" s="745" t="s">
        <v>431</v>
      </c>
      <c r="D20" s="749">
        <f>+F20/E20</f>
        <v>0</v>
      </c>
      <c r="E20" s="747">
        <v>6554.28</v>
      </c>
      <c r="F20" s="748">
        <v>0</v>
      </c>
      <c r="G20" s="748">
        <v>17988299</v>
      </c>
    </row>
    <row r="21" spans="2:7" ht="12.75" customHeight="1" x14ac:dyDescent="0.2">
      <c r="B21" s="745" t="s">
        <v>271</v>
      </c>
      <c r="C21" s="745"/>
      <c r="D21" s="750"/>
      <c r="E21" s="747"/>
      <c r="F21" s="751"/>
      <c r="G21" s="751"/>
    </row>
    <row r="22" spans="2:7" ht="12.75" customHeight="1" x14ac:dyDescent="0.2">
      <c r="B22" s="348"/>
      <c r="C22" s="745"/>
      <c r="D22" s="750"/>
      <c r="E22" s="747"/>
      <c r="F22" s="751"/>
      <c r="G22" s="751"/>
    </row>
    <row r="23" spans="2:7" ht="12.75" customHeight="1" x14ac:dyDescent="0.2">
      <c r="B23" s="348" t="s">
        <v>537</v>
      </c>
      <c r="C23" s="745" t="s">
        <v>431</v>
      </c>
      <c r="D23" s="749">
        <f>F23/E23</f>
        <v>46751.386269735194</v>
      </c>
      <c r="E23" s="747">
        <v>6554.28</v>
      </c>
      <c r="F23" s="751">
        <v>306421676</v>
      </c>
      <c r="G23" s="751">
        <v>150627812</v>
      </c>
    </row>
    <row r="24" spans="2:7" ht="12.75" customHeight="1" x14ac:dyDescent="0.2">
      <c r="B24" s="348" t="s">
        <v>272</v>
      </c>
      <c r="C24" s="745" t="s">
        <v>431</v>
      </c>
      <c r="D24" s="749">
        <f>F24/E24</f>
        <v>5536.7759692902964</v>
      </c>
      <c r="E24" s="747">
        <v>6554.28</v>
      </c>
      <c r="F24" s="751">
        <v>36289580</v>
      </c>
      <c r="G24" s="751">
        <v>78273593</v>
      </c>
    </row>
    <row r="25" spans="2:7" ht="12.75" customHeight="1" x14ac:dyDescent="0.2">
      <c r="B25" s="348" t="s">
        <v>538</v>
      </c>
      <c r="C25" s="745" t="s">
        <v>431</v>
      </c>
      <c r="D25" s="749">
        <f t="shared" ref="D25:D29" si="0">F25/E25</f>
        <v>167.83994580640436</v>
      </c>
      <c r="E25" s="747">
        <v>6554.28</v>
      </c>
      <c r="F25" s="751">
        <v>1100070</v>
      </c>
      <c r="G25" s="751">
        <v>30968775</v>
      </c>
    </row>
    <row r="26" spans="2:7" ht="12.75" customHeight="1" x14ac:dyDescent="0.2">
      <c r="B26" s="348" t="s">
        <v>697</v>
      </c>
      <c r="C26" s="745" t="s">
        <v>431</v>
      </c>
      <c r="D26" s="749">
        <f t="shared" si="0"/>
        <v>0</v>
      </c>
      <c r="E26" s="747">
        <v>6554.28</v>
      </c>
      <c r="F26" s="751">
        <v>0</v>
      </c>
      <c r="G26" s="751">
        <v>0</v>
      </c>
    </row>
    <row r="27" spans="2:7" ht="12.75" customHeight="1" x14ac:dyDescent="0.2">
      <c r="B27" s="348" t="s">
        <v>500</v>
      </c>
      <c r="C27" s="745" t="str">
        <f>+C26</f>
        <v>US$</v>
      </c>
      <c r="D27" s="749">
        <f t="shared" si="0"/>
        <v>0</v>
      </c>
      <c r="E27" s="747">
        <v>6554.28</v>
      </c>
      <c r="F27" s="751">
        <v>0</v>
      </c>
      <c r="G27" s="751">
        <v>0</v>
      </c>
    </row>
    <row r="28" spans="2:7" ht="12.75" customHeight="1" x14ac:dyDescent="0.2">
      <c r="B28" s="348" t="s">
        <v>745</v>
      </c>
      <c r="C28" s="745" t="str">
        <f>+C27</f>
        <v>US$</v>
      </c>
      <c r="D28" s="749">
        <f t="shared" si="0"/>
        <v>4790.9900095815256</v>
      </c>
      <c r="E28" s="747">
        <v>6554.28</v>
      </c>
      <c r="F28" s="751">
        <v>31401490</v>
      </c>
      <c r="G28" s="751">
        <v>24967241</v>
      </c>
    </row>
    <row r="29" spans="2:7" ht="12.75" customHeight="1" x14ac:dyDescent="0.2">
      <c r="B29" s="348" t="s">
        <v>814</v>
      </c>
      <c r="C29" s="745" t="str">
        <f>+C28</f>
        <v>US$</v>
      </c>
      <c r="D29" s="749">
        <f t="shared" si="0"/>
        <v>21306.009966006946</v>
      </c>
      <c r="E29" s="747">
        <v>6554.28</v>
      </c>
      <c r="F29" s="751">
        <v>139645555</v>
      </c>
      <c r="G29" s="751">
        <v>11466753</v>
      </c>
    </row>
    <row r="30" spans="2:7" ht="12.75" customHeight="1" x14ac:dyDescent="0.2">
      <c r="B30" s="745" t="s">
        <v>273</v>
      </c>
      <c r="C30" s="745"/>
      <c r="D30" s="749"/>
      <c r="E30" s="747"/>
      <c r="F30" s="751"/>
      <c r="G30" s="751"/>
    </row>
    <row r="31" spans="2:7" ht="12.75" customHeight="1" x14ac:dyDescent="0.2">
      <c r="B31" s="745"/>
      <c r="C31" s="745"/>
      <c r="D31" s="749"/>
      <c r="E31" s="747"/>
      <c r="F31" s="751"/>
      <c r="G31" s="751"/>
    </row>
    <row r="32" spans="2:7" ht="15" x14ac:dyDescent="0.2">
      <c r="B32" s="348" t="s">
        <v>138</v>
      </c>
      <c r="C32" s="745" t="s">
        <v>431</v>
      </c>
      <c r="D32" s="749">
        <f>F32/E32</f>
        <v>751577.75</v>
      </c>
      <c r="E32" s="747">
        <v>6554.28</v>
      </c>
      <c r="F32" s="751">
        <v>4926051015.2699995</v>
      </c>
      <c r="G32" s="751">
        <v>5797032231</v>
      </c>
    </row>
    <row r="33" spans="2:7" ht="15" x14ac:dyDescent="0.2">
      <c r="B33" s="348" t="s">
        <v>264</v>
      </c>
      <c r="C33" s="745" t="s">
        <v>431</v>
      </c>
      <c r="D33" s="749">
        <f t="shared" ref="D33:D34" si="1">F33/E33</f>
        <v>0</v>
      </c>
      <c r="E33" s="747">
        <v>6554.28</v>
      </c>
      <c r="F33" s="751">
        <v>0</v>
      </c>
      <c r="G33" s="751">
        <v>0</v>
      </c>
    </row>
    <row r="34" spans="2:7" ht="15" x14ac:dyDescent="0.2">
      <c r="B34" s="348" t="s">
        <v>228</v>
      </c>
      <c r="C34" s="745" t="s">
        <v>431</v>
      </c>
      <c r="D34" s="749">
        <f t="shared" si="1"/>
        <v>14202.110071586811</v>
      </c>
      <c r="E34" s="747">
        <v>6554.28</v>
      </c>
      <c r="F34" s="751">
        <v>93084606</v>
      </c>
      <c r="G34" s="751">
        <v>425359063</v>
      </c>
    </row>
    <row r="35" spans="2:7" ht="15" x14ac:dyDescent="0.2">
      <c r="B35" s="348" t="s">
        <v>229</v>
      </c>
      <c r="C35" s="745" t="s">
        <v>431</v>
      </c>
      <c r="D35" s="749">
        <f>F35/E35</f>
        <v>20775</v>
      </c>
      <c r="E35" s="747">
        <v>6554.28</v>
      </c>
      <c r="F35" s="751">
        <v>136165167</v>
      </c>
      <c r="G35" s="751">
        <v>63758734</v>
      </c>
    </row>
    <row r="36" spans="2:7" ht="15" hidden="1" x14ac:dyDescent="0.2">
      <c r="B36" s="348" t="s">
        <v>541</v>
      </c>
      <c r="C36" s="745" t="s">
        <v>431</v>
      </c>
      <c r="D36" s="749">
        <f>F36/E36</f>
        <v>0</v>
      </c>
      <c r="E36" s="747">
        <v>6554.28</v>
      </c>
      <c r="F36" s="751">
        <v>0</v>
      </c>
      <c r="G36" s="751">
        <v>0</v>
      </c>
    </row>
    <row r="37" spans="2:7" ht="15" hidden="1" x14ac:dyDescent="0.2">
      <c r="B37" s="348" t="s">
        <v>544</v>
      </c>
      <c r="C37" s="745" t="s">
        <v>431</v>
      </c>
      <c r="D37" s="749">
        <f>F37/E37</f>
        <v>0</v>
      </c>
      <c r="E37" s="747">
        <v>6554.28</v>
      </c>
      <c r="F37" s="751">
        <v>0</v>
      </c>
      <c r="G37" s="751">
        <v>0</v>
      </c>
    </row>
    <row r="38" spans="2:7" ht="25.5" hidden="1" customHeight="1" x14ac:dyDescent="0.2">
      <c r="B38" s="348" t="s">
        <v>546</v>
      </c>
      <c r="C38" s="745" t="s">
        <v>431</v>
      </c>
      <c r="D38" s="749">
        <f>F38/E38</f>
        <v>0</v>
      </c>
      <c r="E38" s="747">
        <v>6554.28</v>
      </c>
      <c r="F38" s="751">
        <v>0</v>
      </c>
      <c r="G38" s="751">
        <v>0</v>
      </c>
    </row>
    <row r="39" spans="2:7" ht="12.75" hidden="1" customHeight="1" outlineLevel="1" x14ac:dyDescent="0.2">
      <c r="B39" s="348" t="s">
        <v>746</v>
      </c>
      <c r="C39" s="745" t="s">
        <v>431</v>
      </c>
      <c r="D39" s="749">
        <f>F39/E39</f>
        <v>0</v>
      </c>
      <c r="E39" s="747">
        <v>6554.28</v>
      </c>
      <c r="F39" s="751">
        <v>0</v>
      </c>
      <c r="G39" s="751">
        <v>0</v>
      </c>
    </row>
    <row r="40" spans="2:7" ht="12.75" hidden="1" customHeight="1" outlineLevel="1" x14ac:dyDescent="0.2">
      <c r="B40" s="348" t="s">
        <v>747</v>
      </c>
      <c r="C40" s="745" t="s">
        <v>431</v>
      </c>
      <c r="D40" s="749">
        <f t="shared" ref="D40:D41" si="2">F40/E40</f>
        <v>0</v>
      </c>
      <c r="E40" s="747">
        <v>6554.28</v>
      </c>
      <c r="F40" s="751">
        <v>0</v>
      </c>
      <c r="G40" s="751">
        <v>0</v>
      </c>
    </row>
    <row r="41" spans="2:7" ht="11.25" hidden="1" customHeight="1" outlineLevel="1" x14ac:dyDescent="0.2">
      <c r="B41" s="348" t="s">
        <v>691</v>
      </c>
      <c r="C41" s="745" t="s">
        <v>431</v>
      </c>
      <c r="D41" s="749">
        <f t="shared" si="2"/>
        <v>0</v>
      </c>
      <c r="E41" s="747">
        <v>6554.28</v>
      </c>
      <c r="F41" s="751">
        <v>0</v>
      </c>
      <c r="G41" s="751">
        <v>0</v>
      </c>
    </row>
    <row r="42" spans="2:7" ht="17.25" hidden="1" customHeight="1" outlineLevel="1" x14ac:dyDescent="0.2">
      <c r="B42" s="737"/>
      <c r="C42" s="744"/>
      <c r="D42" s="752"/>
      <c r="E42" s="753"/>
      <c r="F42" s="742"/>
      <c r="G42" s="742"/>
    </row>
    <row r="43" spans="2:7" ht="18" hidden="1" customHeight="1" outlineLevel="1" x14ac:dyDescent="0.2">
      <c r="B43" s="744" t="s">
        <v>782</v>
      </c>
      <c r="C43" s="744"/>
      <c r="D43" s="752"/>
      <c r="E43" s="753"/>
      <c r="F43" s="742"/>
      <c r="G43" s="742"/>
    </row>
    <row r="44" spans="2:7" ht="11.25" hidden="1" customHeight="1" outlineLevel="1" x14ac:dyDescent="0.2">
      <c r="B44" s="744"/>
      <c r="C44" s="744"/>
      <c r="D44" s="752"/>
      <c r="E44" s="753"/>
      <c r="F44" s="742"/>
      <c r="G44" s="742"/>
    </row>
    <row r="45" spans="2:7" ht="18.75" customHeight="1" outlineLevel="1" x14ac:dyDescent="0.2">
      <c r="B45" s="348" t="s">
        <v>815</v>
      </c>
      <c r="C45" s="745" t="s">
        <v>431</v>
      </c>
      <c r="D45" s="749">
        <v>251819.82</v>
      </c>
      <c r="E45" s="747">
        <v>6554.28</v>
      </c>
      <c r="F45" s="748">
        <f>+D45*E45</f>
        <v>1650497609.8296001</v>
      </c>
      <c r="G45" s="751">
        <v>3337197596</v>
      </c>
    </row>
    <row r="46" spans="2:7" ht="14.25" outlineLevel="1" x14ac:dyDescent="0.2">
      <c r="B46" s="737"/>
      <c r="C46" s="744"/>
      <c r="D46" s="752"/>
      <c r="E46" s="741"/>
      <c r="F46" s="742"/>
      <c r="G46" s="742"/>
    </row>
    <row r="47" spans="2:7" ht="14.25" outlineLevel="1" x14ac:dyDescent="0.2">
      <c r="B47" s="754" t="s">
        <v>103</v>
      </c>
      <c r="C47" s="755"/>
      <c r="D47" s="756">
        <f>SUM(D19:D46)+1</f>
        <v>1116928.6852834483</v>
      </c>
      <c r="E47" s="757"/>
      <c r="F47" s="758">
        <f>SUM(F19:F46)</f>
        <v>7320656789.0995998</v>
      </c>
      <c r="G47" s="758">
        <f>SUM(G19:G46)</f>
        <v>9964502149</v>
      </c>
    </row>
    <row r="48" spans="2:7" ht="14.25" outlineLevel="1" x14ac:dyDescent="0.2">
      <c r="B48" s="759"/>
      <c r="C48" s="760"/>
      <c r="D48" s="761"/>
      <c r="E48" s="762"/>
      <c r="F48" s="763"/>
      <c r="G48" s="763"/>
    </row>
    <row r="49" spans="2:7" ht="14.25" x14ac:dyDescent="0.2">
      <c r="B49" s="737" t="s">
        <v>7</v>
      </c>
      <c r="C49" s="744"/>
      <c r="D49" s="764"/>
      <c r="E49" s="765"/>
      <c r="F49" s="766"/>
      <c r="G49" s="766"/>
    </row>
    <row r="50" spans="2:7" ht="14.25" x14ac:dyDescent="0.2">
      <c r="B50" s="743"/>
      <c r="C50" s="744"/>
      <c r="D50" s="764"/>
      <c r="E50" s="765"/>
      <c r="F50" s="766"/>
      <c r="G50" s="766"/>
    </row>
    <row r="51" spans="2:7" ht="15" x14ac:dyDescent="0.2">
      <c r="B51" s="348" t="s">
        <v>138</v>
      </c>
      <c r="C51" s="745" t="s">
        <v>431</v>
      </c>
      <c r="D51" s="749">
        <v>265735.06</v>
      </c>
      <c r="E51" s="747">
        <v>6554.28</v>
      </c>
      <c r="F51" s="751">
        <f>+D51*E51</f>
        <v>1741701989.0567999</v>
      </c>
      <c r="G51" s="751">
        <v>1771420780</v>
      </c>
    </row>
    <row r="52" spans="2:7" ht="14.25" x14ac:dyDescent="0.2">
      <c r="B52" s="743"/>
      <c r="C52" s="744"/>
      <c r="D52" s="764"/>
      <c r="E52" s="765"/>
      <c r="F52" s="766"/>
      <c r="G52" s="766"/>
    </row>
    <row r="53" spans="2:7" ht="14.25" x14ac:dyDescent="0.2">
      <c r="B53" s="754" t="s">
        <v>103</v>
      </c>
      <c r="C53" s="755"/>
      <c r="D53" s="756">
        <f>SUM(D51:D52)</f>
        <v>265735.06</v>
      </c>
      <c r="E53" s="757"/>
      <c r="F53" s="767">
        <f>SUM(F51:F52)</f>
        <v>1741701989.0567999</v>
      </c>
      <c r="G53" s="767">
        <f>SUM(G51:G52)</f>
        <v>1771420780</v>
      </c>
    </row>
    <row r="54" spans="2:7" ht="14.25" x14ac:dyDescent="0.2">
      <c r="B54" s="874" t="s">
        <v>11</v>
      </c>
      <c r="C54" s="760"/>
      <c r="D54" s="873">
        <f>+D47+D53</f>
        <v>1382663.7452834484</v>
      </c>
      <c r="E54" s="768"/>
      <c r="F54" s="871">
        <f>+F47+F53</f>
        <v>9062358778.1563988</v>
      </c>
      <c r="G54" s="871">
        <f>+G47+G53</f>
        <v>11735922929</v>
      </c>
    </row>
    <row r="55" spans="2:7" ht="14.25" x14ac:dyDescent="0.2">
      <c r="B55" s="874"/>
      <c r="C55" s="769"/>
      <c r="D55" s="873"/>
      <c r="E55" s="770"/>
      <c r="F55" s="871"/>
      <c r="G55" s="871"/>
    </row>
    <row r="56" spans="2:7" ht="14.25" x14ac:dyDescent="0.2">
      <c r="B56" s="737"/>
      <c r="C56" s="744"/>
      <c r="D56" s="752"/>
      <c r="E56" s="741"/>
      <c r="F56" s="742"/>
      <c r="G56" s="742"/>
    </row>
    <row r="57" spans="2:7" ht="14.25" x14ac:dyDescent="0.2">
      <c r="B57" s="736" t="s">
        <v>12</v>
      </c>
      <c r="C57" s="744"/>
      <c r="D57" s="752"/>
      <c r="E57" s="741"/>
      <c r="F57" s="742"/>
      <c r="G57" s="742"/>
    </row>
    <row r="58" spans="2:7" ht="14.25" x14ac:dyDescent="0.2">
      <c r="B58" s="737"/>
      <c r="C58" s="744"/>
      <c r="D58" s="752"/>
      <c r="E58" s="741"/>
      <c r="F58" s="742"/>
      <c r="G58" s="742"/>
    </row>
    <row r="59" spans="2:7" ht="14.25" x14ac:dyDescent="0.2">
      <c r="B59" s="743" t="s">
        <v>13</v>
      </c>
      <c r="C59" s="744"/>
      <c r="D59" s="752"/>
      <c r="E59" s="741"/>
      <c r="F59" s="742"/>
      <c r="G59" s="742"/>
    </row>
    <row r="60" spans="2:7" ht="14.25" x14ac:dyDescent="0.2">
      <c r="B60" s="743"/>
      <c r="C60" s="744"/>
      <c r="D60" s="752"/>
      <c r="E60" s="741"/>
      <c r="F60" s="742"/>
      <c r="G60" s="742"/>
    </row>
    <row r="61" spans="2:7" ht="14.25" x14ac:dyDescent="0.2">
      <c r="B61" s="744" t="s">
        <v>274</v>
      </c>
      <c r="C61" s="744"/>
      <c r="D61" s="752"/>
      <c r="E61" s="741"/>
      <c r="F61" s="742"/>
      <c r="G61" s="742"/>
    </row>
    <row r="62" spans="2:7" ht="14.25" x14ac:dyDescent="0.2">
      <c r="B62" s="743"/>
      <c r="C62" s="744"/>
      <c r="D62" s="752"/>
      <c r="E62" s="741"/>
      <c r="F62" s="742"/>
      <c r="G62" s="742"/>
    </row>
    <row r="63" spans="2:7" ht="14.25" x14ac:dyDescent="0.2">
      <c r="B63" s="737" t="s">
        <v>539</v>
      </c>
      <c r="C63" s="744" t="s">
        <v>431</v>
      </c>
      <c r="D63" s="771">
        <f t="shared" ref="D63:D68" si="3">F63/E63</f>
        <v>0</v>
      </c>
      <c r="E63" s="753">
        <f>+E65</f>
        <v>6571.73</v>
      </c>
      <c r="F63" s="742">
        <v>0</v>
      </c>
      <c r="G63" s="742">
        <v>0</v>
      </c>
    </row>
    <row r="64" spans="2:7" ht="14.25" x14ac:dyDescent="0.2">
      <c r="B64" s="737" t="s">
        <v>540</v>
      </c>
      <c r="C64" s="744" t="s">
        <v>431</v>
      </c>
      <c r="D64" s="771">
        <f t="shared" si="3"/>
        <v>0</v>
      </c>
      <c r="E64" s="753">
        <f>+E65</f>
        <v>6571.73</v>
      </c>
      <c r="F64" s="742">
        <v>0</v>
      </c>
      <c r="G64" s="742">
        <v>0</v>
      </c>
    </row>
    <row r="65" spans="2:8" ht="15" x14ac:dyDescent="0.2">
      <c r="B65" s="348" t="s">
        <v>542</v>
      </c>
      <c r="C65" s="745" t="s">
        <v>431</v>
      </c>
      <c r="D65" s="772">
        <v>0</v>
      </c>
      <c r="E65" s="753">
        <v>6571.73</v>
      </c>
      <c r="F65" s="751">
        <v>0</v>
      </c>
      <c r="G65" s="751">
        <v>0</v>
      </c>
    </row>
    <row r="66" spans="2:8" ht="15" x14ac:dyDescent="0.2">
      <c r="B66" s="348" t="s">
        <v>543</v>
      </c>
      <c r="C66" s="745" t="s">
        <v>431</v>
      </c>
      <c r="D66" s="772">
        <v>0</v>
      </c>
      <c r="E66" s="753">
        <v>6571.73</v>
      </c>
      <c r="F66" s="751">
        <v>0</v>
      </c>
      <c r="G66" s="751">
        <v>0</v>
      </c>
    </row>
    <row r="67" spans="2:8" ht="15" hidden="1" customHeight="1" x14ac:dyDescent="0.2">
      <c r="B67" s="348" t="s">
        <v>662</v>
      </c>
      <c r="C67" s="745" t="s">
        <v>431</v>
      </c>
      <c r="D67" s="772">
        <f t="shared" si="3"/>
        <v>0</v>
      </c>
      <c r="E67" s="753">
        <v>6571.73</v>
      </c>
      <c r="F67" s="751">
        <v>0</v>
      </c>
      <c r="G67" s="751">
        <v>0</v>
      </c>
    </row>
    <row r="68" spans="2:8" ht="15" hidden="1" customHeight="1" x14ac:dyDescent="0.2">
      <c r="B68" s="348" t="s">
        <v>545</v>
      </c>
      <c r="C68" s="745" t="s">
        <v>431</v>
      </c>
      <c r="D68" s="772">
        <f t="shared" si="3"/>
        <v>0</v>
      </c>
      <c r="E68" s="753">
        <v>6571.73</v>
      </c>
      <c r="F68" s="751">
        <v>0</v>
      </c>
      <c r="G68" s="751">
        <v>0</v>
      </c>
    </row>
    <row r="69" spans="2:8" ht="15" hidden="1" customHeight="1" x14ac:dyDescent="0.2">
      <c r="B69" s="348" t="s">
        <v>748</v>
      </c>
      <c r="C69" s="745" t="s">
        <v>431</v>
      </c>
      <c r="D69" s="772">
        <v>0</v>
      </c>
      <c r="E69" s="753">
        <v>6571.73</v>
      </c>
      <c r="F69" s="751">
        <f t="shared" ref="F69:G74" si="4">+E69*D69</f>
        <v>0</v>
      </c>
      <c r="G69" s="751">
        <f t="shared" si="4"/>
        <v>0</v>
      </c>
    </row>
    <row r="70" spans="2:8" ht="15" hidden="1" customHeight="1" x14ac:dyDescent="0.2">
      <c r="B70" s="348" t="s">
        <v>749</v>
      </c>
      <c r="C70" s="745" t="s">
        <v>431</v>
      </c>
      <c r="D70" s="772">
        <v>0</v>
      </c>
      <c r="E70" s="753">
        <v>6571.73</v>
      </c>
      <c r="F70" s="751">
        <f t="shared" si="4"/>
        <v>0</v>
      </c>
      <c r="G70" s="751">
        <f t="shared" si="4"/>
        <v>0</v>
      </c>
    </row>
    <row r="71" spans="2:8" ht="15" hidden="1" customHeight="1" x14ac:dyDescent="0.2">
      <c r="B71" s="348" t="s">
        <v>750</v>
      </c>
      <c r="C71" s="745" t="s">
        <v>431</v>
      </c>
      <c r="D71" s="772">
        <v>0</v>
      </c>
      <c r="E71" s="753">
        <v>6571.73</v>
      </c>
      <c r="F71" s="751">
        <f t="shared" si="4"/>
        <v>0</v>
      </c>
      <c r="G71" s="751">
        <f t="shared" si="4"/>
        <v>0</v>
      </c>
    </row>
    <row r="72" spans="2:8" ht="15" hidden="1" customHeight="1" x14ac:dyDescent="0.2">
      <c r="B72" s="348" t="s">
        <v>751</v>
      </c>
      <c r="C72" s="745" t="s">
        <v>431</v>
      </c>
      <c r="D72" s="772">
        <v>0</v>
      </c>
      <c r="E72" s="753">
        <v>6571.73</v>
      </c>
      <c r="F72" s="751">
        <f t="shared" si="4"/>
        <v>0</v>
      </c>
      <c r="G72" s="751">
        <f t="shared" si="4"/>
        <v>0</v>
      </c>
    </row>
    <row r="73" spans="2:8" ht="15" hidden="1" customHeight="1" x14ac:dyDescent="0.2">
      <c r="B73" s="348" t="s">
        <v>577</v>
      </c>
      <c r="C73" s="745" t="s">
        <v>431</v>
      </c>
      <c r="D73" s="772">
        <v>0</v>
      </c>
      <c r="E73" s="753">
        <v>6571.73</v>
      </c>
      <c r="F73" s="751">
        <f t="shared" si="4"/>
        <v>0</v>
      </c>
      <c r="G73" s="751">
        <f t="shared" si="4"/>
        <v>0</v>
      </c>
    </row>
    <row r="74" spans="2:8" ht="15" hidden="1" customHeight="1" x14ac:dyDescent="0.2">
      <c r="B74" s="348" t="s">
        <v>578</v>
      </c>
      <c r="C74" s="745" t="s">
        <v>431</v>
      </c>
      <c r="D74" s="772">
        <v>0</v>
      </c>
      <c r="E74" s="753">
        <v>6571.73</v>
      </c>
      <c r="F74" s="751">
        <f t="shared" si="4"/>
        <v>0</v>
      </c>
      <c r="G74" s="751">
        <f t="shared" si="4"/>
        <v>0</v>
      </c>
    </row>
    <row r="75" spans="2:8" ht="15" x14ac:dyDescent="0.2">
      <c r="B75" s="348" t="s">
        <v>752</v>
      </c>
      <c r="C75" s="745" t="s">
        <v>431</v>
      </c>
      <c r="D75" s="772">
        <v>0</v>
      </c>
      <c r="E75" s="753">
        <v>6571.73</v>
      </c>
      <c r="F75" s="751">
        <v>0</v>
      </c>
      <c r="G75" s="751">
        <v>0</v>
      </c>
      <c r="H75" s="788"/>
    </row>
    <row r="76" spans="2:8" ht="15" x14ac:dyDescent="0.2">
      <c r="B76" s="348" t="s">
        <v>753</v>
      </c>
      <c r="C76" s="745" t="s">
        <v>431</v>
      </c>
      <c r="D76" s="772">
        <v>0</v>
      </c>
      <c r="E76" s="753">
        <v>6571.73</v>
      </c>
      <c r="F76" s="751">
        <v>0</v>
      </c>
      <c r="G76" s="751">
        <v>0</v>
      </c>
    </row>
    <row r="77" spans="2:8" ht="15" hidden="1" customHeight="1" x14ac:dyDescent="0.2">
      <c r="B77" s="348"/>
      <c r="C77" s="745"/>
      <c r="D77" s="772"/>
      <c r="E77" s="773"/>
      <c r="F77" s="751"/>
      <c r="G77" s="751"/>
    </row>
    <row r="78" spans="2:8" ht="15" x14ac:dyDescent="0.2">
      <c r="B78" s="348"/>
      <c r="C78" s="745"/>
      <c r="D78" s="749"/>
      <c r="E78" s="774"/>
      <c r="F78" s="751"/>
      <c r="G78" s="751"/>
    </row>
    <row r="79" spans="2:8" ht="15" x14ac:dyDescent="0.2">
      <c r="B79" s="745" t="s">
        <v>275</v>
      </c>
      <c r="C79" s="745"/>
      <c r="D79" s="749"/>
      <c r="E79" s="774"/>
      <c r="F79" s="751"/>
      <c r="G79" s="751"/>
    </row>
    <row r="80" spans="2:8" ht="15" x14ac:dyDescent="0.2">
      <c r="B80" s="348"/>
      <c r="C80" s="745"/>
      <c r="D80" s="749"/>
      <c r="E80" s="774"/>
      <c r="F80" s="751"/>
      <c r="G80" s="751"/>
    </row>
    <row r="81" spans="2:8" ht="15" x14ac:dyDescent="0.2">
      <c r="B81" s="348" t="s">
        <v>564</v>
      </c>
      <c r="C81" s="745" t="s">
        <v>431</v>
      </c>
      <c r="D81" s="775">
        <v>57432.34</v>
      </c>
      <c r="E81" s="753">
        <v>6571.73</v>
      </c>
      <c r="F81" s="751">
        <f>+D81*E81</f>
        <v>377429831.74819994</v>
      </c>
      <c r="G81" s="751">
        <v>689189181</v>
      </c>
      <c r="H81" s="788"/>
    </row>
    <row r="82" spans="2:8" ht="15" x14ac:dyDescent="0.2">
      <c r="B82" s="348" t="s">
        <v>445</v>
      </c>
      <c r="C82" s="745" t="s">
        <v>431</v>
      </c>
      <c r="D82" s="772">
        <v>8382.56</v>
      </c>
      <c r="E82" s="753">
        <v>6571.73</v>
      </c>
      <c r="F82" s="751">
        <f>D82*E82</f>
        <v>55087921.028799996</v>
      </c>
      <c r="G82" s="751">
        <v>869641590</v>
      </c>
    </row>
    <row r="83" spans="2:8" ht="14.25" x14ac:dyDescent="0.2">
      <c r="B83" s="737"/>
      <c r="C83" s="744"/>
      <c r="D83" s="752"/>
      <c r="E83" s="741"/>
      <c r="F83" s="742"/>
      <c r="G83" s="742"/>
    </row>
    <row r="84" spans="2:8" ht="14.25" x14ac:dyDescent="0.2">
      <c r="B84" s="754" t="s">
        <v>104</v>
      </c>
      <c r="C84" s="776"/>
      <c r="D84" s="756">
        <f>SUM(D63:D82)</f>
        <v>65814.899999999994</v>
      </c>
      <c r="E84" s="757"/>
      <c r="F84" s="777">
        <f>SUM(F63:F82)</f>
        <v>432517752.77699995</v>
      </c>
      <c r="G84" s="777">
        <f>SUM(G63:G82)</f>
        <v>1558830771</v>
      </c>
    </row>
    <row r="85" spans="2:8" ht="14.25" x14ac:dyDescent="0.2">
      <c r="B85" s="743"/>
      <c r="C85" s="778"/>
      <c r="D85" s="764"/>
      <c r="E85" s="765"/>
      <c r="F85" s="766"/>
      <c r="G85" s="766"/>
    </row>
    <row r="86" spans="2:8" ht="14.25" x14ac:dyDescent="0.2">
      <c r="B86" s="743" t="s">
        <v>216</v>
      </c>
      <c r="C86" s="778"/>
      <c r="D86" s="764"/>
      <c r="E86" s="765"/>
      <c r="F86" s="766"/>
      <c r="G86" s="766"/>
    </row>
    <row r="87" spans="2:8" ht="15" hidden="1" customHeight="1" x14ac:dyDescent="0.2">
      <c r="B87" s="743"/>
      <c r="C87" s="778"/>
      <c r="D87" s="764"/>
      <c r="E87" s="765"/>
      <c r="F87" s="766"/>
      <c r="G87" s="766"/>
    </row>
    <row r="88" spans="2:8" ht="15" hidden="1" customHeight="1" x14ac:dyDescent="0.2">
      <c r="B88" s="744" t="s">
        <v>274</v>
      </c>
      <c r="C88" s="778"/>
      <c r="D88" s="764"/>
      <c r="E88" s="765"/>
      <c r="F88" s="766"/>
      <c r="G88" s="766"/>
    </row>
    <row r="89" spans="2:8" ht="15" hidden="1" customHeight="1" x14ac:dyDescent="0.2">
      <c r="B89" s="743"/>
      <c r="C89" s="778"/>
      <c r="D89" s="764"/>
      <c r="E89" s="765"/>
      <c r="F89" s="766"/>
      <c r="G89" s="766"/>
    </row>
    <row r="90" spans="2:8" ht="15" hidden="1" customHeight="1" x14ac:dyDescent="0.2">
      <c r="B90" s="737" t="s">
        <v>577</v>
      </c>
      <c r="C90" s="744" t="s">
        <v>431</v>
      </c>
      <c r="D90" s="771">
        <f t="shared" ref="D90:D91" si="5">+F90/E90</f>
        <v>0</v>
      </c>
      <c r="E90" s="753">
        <v>5553.95</v>
      </c>
      <c r="F90" s="742">
        <v>0</v>
      </c>
      <c r="G90" s="742">
        <v>0</v>
      </c>
    </row>
    <row r="91" spans="2:8" ht="15" hidden="1" customHeight="1" x14ac:dyDescent="0.2">
      <c r="B91" s="737" t="s">
        <v>578</v>
      </c>
      <c r="C91" s="744" t="s">
        <v>431</v>
      </c>
      <c r="D91" s="771">
        <f t="shared" si="5"/>
        <v>0</v>
      </c>
      <c r="E91" s="753">
        <v>5553.95</v>
      </c>
      <c r="F91" s="742">
        <v>0</v>
      </c>
      <c r="G91" s="742">
        <v>0</v>
      </c>
    </row>
    <row r="92" spans="2:8" ht="15" hidden="1" customHeight="1" x14ac:dyDescent="0.2">
      <c r="B92" s="743"/>
      <c r="C92" s="778"/>
      <c r="D92" s="764"/>
      <c r="E92" s="765"/>
      <c r="F92" s="766"/>
      <c r="G92" s="766"/>
    </row>
    <row r="93" spans="2:8" ht="9.75" customHeight="1" x14ac:dyDescent="0.2">
      <c r="B93" s="743"/>
      <c r="C93" s="778"/>
      <c r="D93" s="764"/>
      <c r="E93" s="765"/>
      <c r="F93" s="766"/>
      <c r="G93" s="766"/>
    </row>
    <row r="94" spans="2:8" ht="14.25" x14ac:dyDescent="0.2">
      <c r="B94" s="744" t="s">
        <v>275</v>
      </c>
      <c r="C94" s="778"/>
      <c r="D94" s="764"/>
      <c r="E94" s="765"/>
      <c r="F94" s="766"/>
      <c r="G94" s="766"/>
    </row>
    <row r="95" spans="2:8" ht="15" x14ac:dyDescent="0.2">
      <c r="B95" s="387"/>
      <c r="C95" s="779"/>
      <c r="D95" s="780"/>
      <c r="E95" s="781"/>
      <c r="F95" s="782"/>
      <c r="G95" s="782"/>
    </row>
    <row r="96" spans="2:8" ht="15" x14ac:dyDescent="0.2">
      <c r="B96" s="348" t="s">
        <v>564</v>
      </c>
      <c r="C96" s="745" t="s">
        <v>431</v>
      </c>
      <c r="D96" s="772">
        <f>F96/E96</f>
        <v>0</v>
      </c>
      <c r="E96" s="753">
        <v>6571.73</v>
      </c>
      <c r="F96" s="751">
        <v>0</v>
      </c>
      <c r="G96" s="789">
        <v>0</v>
      </c>
    </row>
    <row r="97" spans="2:7" ht="12.75" customHeight="1" x14ac:dyDescent="0.2">
      <c r="B97" s="737" t="s">
        <v>240</v>
      </c>
      <c r="C97" s="744" t="s">
        <v>431</v>
      </c>
      <c r="D97" s="771">
        <f t="shared" ref="D97" si="6">+F97/E97</f>
        <v>0</v>
      </c>
      <c r="E97" s="753">
        <f>+E96</f>
        <v>6571.73</v>
      </c>
      <c r="F97" s="783">
        <v>0</v>
      </c>
      <c r="G97" s="790">
        <v>0</v>
      </c>
    </row>
    <row r="98" spans="2:7" ht="12.75" customHeight="1" x14ac:dyDescent="0.2">
      <c r="B98" s="743"/>
      <c r="C98" s="778"/>
      <c r="D98" s="764"/>
      <c r="E98" s="765"/>
      <c r="F98" s="766"/>
      <c r="G98" s="766"/>
    </row>
    <row r="99" spans="2:7" ht="12.75" customHeight="1" x14ac:dyDescent="0.2">
      <c r="B99" s="759" t="s">
        <v>104</v>
      </c>
      <c r="C99" s="784"/>
      <c r="D99" s="761">
        <f>SUM(D90:D97)</f>
        <v>0</v>
      </c>
      <c r="E99" s="762"/>
      <c r="F99" s="785">
        <f>SUM(F90:F98)</f>
        <v>0</v>
      </c>
      <c r="G99" s="785">
        <f>SUM(G90:G98)</f>
        <v>0</v>
      </c>
    </row>
    <row r="100" spans="2:7" ht="14.25" x14ac:dyDescent="0.2">
      <c r="B100" s="778"/>
      <c r="C100" s="778"/>
      <c r="D100" s="778"/>
      <c r="E100" s="786"/>
      <c r="F100" s="778"/>
      <c r="G100" s="778"/>
    </row>
    <row r="101" spans="2:7" ht="14.25" x14ac:dyDescent="0.2">
      <c r="B101" s="754"/>
      <c r="C101" s="776"/>
      <c r="D101" s="756"/>
      <c r="E101" s="757"/>
      <c r="F101" s="777"/>
      <c r="G101" s="777"/>
    </row>
    <row r="102" spans="2:7" ht="12.75" customHeight="1" x14ac:dyDescent="0.2">
      <c r="B102" s="872" t="s">
        <v>547</v>
      </c>
      <c r="C102" s="733"/>
      <c r="D102" s="873">
        <f>+D84+D99</f>
        <v>65814.899999999994</v>
      </c>
      <c r="E102" s="768"/>
      <c r="F102" s="871">
        <f>+F84+F99</f>
        <v>432517752.77699995</v>
      </c>
      <c r="G102" s="871">
        <f>+G84+G99</f>
        <v>1558830771</v>
      </c>
    </row>
    <row r="103" spans="2:7" ht="12.75" customHeight="1" x14ac:dyDescent="0.2">
      <c r="B103" s="872"/>
      <c r="C103" s="787"/>
      <c r="D103" s="873"/>
      <c r="E103" s="770"/>
      <c r="F103" s="871"/>
      <c r="G103" s="871"/>
    </row>
    <row r="104" spans="2:7" x14ac:dyDescent="0.2">
      <c r="B104" s="302"/>
      <c r="C104" s="302"/>
      <c r="D104" s="616"/>
      <c r="E104" s="617"/>
      <c r="F104" s="302"/>
      <c r="G104" s="302"/>
    </row>
    <row r="105" spans="2:7" ht="15" x14ac:dyDescent="0.2">
      <c r="B105" s="797" t="s">
        <v>508</v>
      </c>
      <c r="C105" s="797"/>
      <c r="D105" s="797"/>
      <c r="E105" s="797"/>
      <c r="F105" s="797"/>
      <c r="G105" s="797"/>
    </row>
    <row r="106" spans="2:7" ht="18.75" customHeight="1" x14ac:dyDescent="0.2">
      <c r="B106" s="302"/>
      <c r="C106" s="302"/>
      <c r="D106" s="616"/>
      <c r="E106" s="617"/>
      <c r="F106" s="302"/>
      <c r="G106" s="302"/>
    </row>
    <row r="107" spans="2:7" x14ac:dyDescent="0.2">
      <c r="B107" s="302"/>
      <c r="C107" s="302"/>
      <c r="D107" s="616"/>
      <c r="E107" s="617"/>
      <c r="F107" s="302"/>
      <c r="G107" s="302"/>
    </row>
    <row r="108" spans="2:7" ht="7.5" customHeight="1" x14ac:dyDescent="0.2">
      <c r="B108" s="302"/>
      <c r="C108" s="302"/>
      <c r="D108" s="616"/>
      <c r="E108" s="617"/>
      <c r="F108" s="302"/>
      <c r="G108" s="302"/>
    </row>
    <row r="109" spans="2:7" x14ac:dyDescent="0.2">
      <c r="B109" s="305"/>
      <c r="C109" s="302"/>
      <c r="D109" s="616"/>
      <c r="E109" s="617"/>
      <c r="F109" s="302"/>
      <c r="G109" s="302"/>
    </row>
    <row r="110" spans="2:7" ht="13.5" customHeight="1" x14ac:dyDescent="0.2">
      <c r="B110" s="866"/>
      <c r="C110" s="866"/>
      <c r="D110" s="867"/>
      <c r="E110" s="867"/>
      <c r="F110" s="868"/>
      <c r="G110" s="868"/>
    </row>
    <row r="111" spans="2:7" ht="15" x14ac:dyDescent="0.2">
      <c r="B111" s="869"/>
      <c r="C111" s="869"/>
      <c r="D111" s="870"/>
      <c r="E111" s="870"/>
      <c r="F111" s="870"/>
      <c r="G111" s="870"/>
    </row>
    <row r="112" spans="2:7" x14ac:dyDescent="0.2">
      <c r="B112" s="302"/>
      <c r="C112" s="302"/>
      <c r="D112" s="616"/>
      <c r="E112" s="617"/>
      <c r="F112" s="302"/>
      <c r="G112" s="302"/>
    </row>
    <row r="113" spans="2:7" x14ac:dyDescent="0.2">
      <c r="B113" s="302"/>
      <c r="C113" s="302"/>
      <c r="D113" s="616"/>
      <c r="E113" s="617"/>
      <c r="F113" s="302"/>
      <c r="G113" s="302"/>
    </row>
    <row r="114" spans="2:7" ht="15" customHeight="1" x14ac:dyDescent="0.2">
      <c r="B114" s="302"/>
      <c r="C114" s="302"/>
      <c r="D114" s="616"/>
      <c r="E114" s="617"/>
      <c r="F114" s="302"/>
      <c r="G114" s="302"/>
    </row>
    <row r="115" spans="2:7" ht="15" customHeight="1" x14ac:dyDescent="0.2"/>
    <row r="116" spans="2:7" ht="15" customHeight="1" x14ac:dyDescent="0.2"/>
    <row r="117" spans="2:7" ht="15" customHeight="1" x14ac:dyDescent="0.2"/>
    <row r="118" spans="2:7" ht="15" customHeight="1" x14ac:dyDescent="0.2"/>
  </sheetData>
  <mergeCells count="24">
    <mergeCell ref="B1:G1"/>
    <mergeCell ref="B7:G7"/>
    <mergeCell ref="C9:D9"/>
    <mergeCell ref="F9:G9"/>
    <mergeCell ref="F10:G11"/>
    <mergeCell ref="B2:G2"/>
    <mergeCell ref="B3:G3"/>
    <mergeCell ref="B4:G4"/>
    <mergeCell ref="B5:G5"/>
    <mergeCell ref="G54:G55"/>
    <mergeCell ref="B102:B103"/>
    <mergeCell ref="D102:D103"/>
    <mergeCell ref="F102:F103"/>
    <mergeCell ref="G102:G103"/>
    <mergeCell ref="B54:B55"/>
    <mergeCell ref="D54:D55"/>
    <mergeCell ref="F54:F55"/>
    <mergeCell ref="B105:G105"/>
    <mergeCell ref="B110:C110"/>
    <mergeCell ref="D110:E110"/>
    <mergeCell ref="F110:G110"/>
    <mergeCell ref="B111:C111"/>
    <mergeCell ref="D111:E111"/>
    <mergeCell ref="F111:G111"/>
  </mergeCells>
  <pageMargins left="1.8503937007874016" right="0.70866141732283472" top="1.58" bottom="0.78740157480314965" header="0.31496062992125984" footer="0.31496062992125984"/>
  <pageSetup paperSize="9" scale="5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I46"/>
  <sheetViews>
    <sheetView showGridLines="0" topLeftCell="A40" zoomScale="93" zoomScaleNormal="93" workbookViewId="0">
      <selection activeCell="I59" sqref="I59"/>
    </sheetView>
  </sheetViews>
  <sheetFormatPr baseColWidth="10" defaultRowHeight="10.5" x14ac:dyDescent="0.15"/>
  <cols>
    <col min="1" max="1" width="1.42578125" style="454" customWidth="1"/>
    <col min="2" max="2" width="26.85546875" style="454" customWidth="1"/>
    <col min="3" max="3" width="3.7109375" style="454" hidden="1" customWidth="1"/>
    <col min="4" max="4" width="17.42578125" style="454" customWidth="1"/>
    <col min="5" max="5" width="18.28515625" style="454" customWidth="1"/>
    <col min="6" max="6" width="17" style="454" customWidth="1"/>
    <col min="7" max="7" width="17.28515625" style="454" customWidth="1"/>
    <col min="8" max="8" width="19.42578125" style="454" customWidth="1"/>
    <col min="9" max="9" width="19" style="699" customWidth="1"/>
    <col min="10" max="10" width="14.140625" style="454" customWidth="1"/>
    <col min="11" max="11" width="13.5703125" style="454" customWidth="1"/>
    <col min="12" max="16384" width="11.42578125" style="454"/>
  </cols>
  <sheetData>
    <row r="1" spans="1:9" s="272" customFormat="1" ht="18" x14ac:dyDescent="0.25">
      <c r="I1" s="15" t="s">
        <v>139</v>
      </c>
    </row>
    <row r="2" spans="1:9" s="272" customFormat="1" ht="15" x14ac:dyDescent="0.2">
      <c r="I2" s="633"/>
    </row>
    <row r="3" spans="1:9" s="272" customFormat="1" ht="15" x14ac:dyDescent="0.2">
      <c r="B3" s="804" t="str">
        <f>+[5]ACTIVO!A2</f>
        <v xml:space="preserve">BALANCE GENERAL </v>
      </c>
      <c r="C3" s="804"/>
      <c r="D3" s="804"/>
      <c r="E3" s="804"/>
      <c r="F3" s="804"/>
      <c r="G3" s="804"/>
      <c r="H3" s="804"/>
      <c r="I3" s="804"/>
    </row>
    <row r="4" spans="1:9" s="272" customFormat="1" ht="18.75" customHeight="1" x14ac:dyDescent="0.25">
      <c r="A4" s="585"/>
      <c r="B4" s="804" t="str">
        <f>+F!B4:G4</f>
        <v>1° DE ENERO Y EL 31 DE MARZO DE 2020 y 2019</v>
      </c>
      <c r="C4" s="804"/>
      <c r="D4" s="804"/>
      <c r="E4" s="804"/>
      <c r="F4" s="804"/>
      <c r="G4" s="804"/>
      <c r="H4" s="804"/>
      <c r="I4" s="804"/>
    </row>
    <row r="5" spans="1:9" s="272" customFormat="1" ht="18" x14ac:dyDescent="0.25">
      <c r="A5" s="585"/>
      <c r="B5" s="804" t="s">
        <v>135</v>
      </c>
      <c r="C5" s="804"/>
      <c r="D5" s="804"/>
      <c r="E5" s="804"/>
      <c r="F5" s="804"/>
      <c r="G5" s="804"/>
      <c r="H5" s="804"/>
      <c r="I5" s="804"/>
    </row>
    <row r="6" spans="1:9" s="272" customFormat="1" ht="5.25" customHeight="1" x14ac:dyDescent="0.25">
      <c r="B6" s="452"/>
      <c r="C6" s="452"/>
      <c r="D6" s="452"/>
      <c r="E6" s="452"/>
      <c r="F6" s="452"/>
      <c r="G6" s="452"/>
      <c r="H6" s="452"/>
      <c r="I6" s="121"/>
    </row>
    <row r="7" spans="1:9" s="272" customFormat="1" ht="19.5" customHeight="1" x14ac:dyDescent="0.2">
      <c r="B7" s="800" t="s">
        <v>812</v>
      </c>
      <c r="C7" s="800"/>
      <c r="D7" s="800"/>
      <c r="E7" s="800"/>
      <c r="F7" s="800"/>
      <c r="G7" s="800"/>
      <c r="H7" s="800"/>
      <c r="I7" s="800"/>
    </row>
    <row r="8" spans="1:9" s="272" customFormat="1" ht="19.5" x14ac:dyDescent="0.25">
      <c r="B8" s="452"/>
      <c r="C8" s="452"/>
      <c r="D8" s="452"/>
      <c r="E8" s="452"/>
      <c r="F8" s="452"/>
      <c r="G8" s="452"/>
      <c r="H8" s="452"/>
      <c r="I8" s="121"/>
    </row>
    <row r="9" spans="1:9" s="272" customFormat="1" ht="18" x14ac:dyDescent="0.25">
      <c r="A9" s="586"/>
      <c r="B9" s="804" t="s">
        <v>206</v>
      </c>
      <c r="C9" s="804"/>
      <c r="D9" s="804"/>
      <c r="E9" s="804"/>
      <c r="F9" s="804"/>
      <c r="G9" s="804"/>
      <c r="H9" s="804"/>
      <c r="I9" s="804"/>
    </row>
    <row r="10" spans="1:9" s="272" customFormat="1" ht="18" x14ac:dyDescent="0.25">
      <c r="A10" s="586"/>
      <c r="B10" s="427"/>
      <c r="C10" s="427"/>
      <c r="D10" s="427"/>
      <c r="E10" s="427"/>
      <c r="F10" s="427"/>
      <c r="G10" s="427"/>
      <c r="H10" s="427"/>
      <c r="I10" s="636"/>
    </row>
    <row r="11" spans="1:9" s="272" customFormat="1" ht="15" x14ac:dyDescent="0.2">
      <c r="I11" s="633"/>
    </row>
    <row r="12" spans="1:9" s="453" customFormat="1" ht="15.75" customHeight="1" x14ac:dyDescent="0.2">
      <c r="B12" s="587"/>
      <c r="C12" s="588"/>
      <c r="D12" s="551" t="s">
        <v>174</v>
      </c>
      <c r="E12" s="552" t="s">
        <v>176</v>
      </c>
      <c r="F12" s="551" t="s">
        <v>178</v>
      </c>
      <c r="G12" s="552" t="s">
        <v>180</v>
      </c>
      <c r="H12" s="888" t="s">
        <v>219</v>
      </c>
      <c r="I12" s="889"/>
    </row>
    <row r="13" spans="1:9" s="589" customFormat="1" ht="19.5" customHeight="1" x14ac:dyDescent="0.15">
      <c r="B13" s="886" t="s">
        <v>91</v>
      </c>
      <c r="C13" s="887"/>
      <c r="D13" s="553" t="s">
        <v>175</v>
      </c>
      <c r="E13" s="554" t="s">
        <v>177</v>
      </c>
      <c r="F13" s="553" t="s">
        <v>179</v>
      </c>
      <c r="G13" s="555" t="s">
        <v>181</v>
      </c>
      <c r="H13" s="479">
        <v>2020</v>
      </c>
      <c r="I13" s="695">
        <v>2019</v>
      </c>
    </row>
    <row r="14" spans="1:9" ht="12.75" customHeight="1" x14ac:dyDescent="0.15">
      <c r="B14" s="878" t="s">
        <v>170</v>
      </c>
      <c r="C14" s="879"/>
      <c r="D14" s="882">
        <v>0</v>
      </c>
      <c r="E14" s="880">
        <v>0</v>
      </c>
      <c r="F14" s="882">
        <v>94250001</v>
      </c>
      <c r="G14" s="882">
        <v>0</v>
      </c>
      <c r="H14" s="882">
        <f>SUM(D14:G17)</f>
        <v>94250001</v>
      </c>
      <c r="I14" s="884">
        <v>94250001</v>
      </c>
    </row>
    <row r="15" spans="1:9" ht="12.75" customHeight="1" x14ac:dyDescent="0.15">
      <c r="B15" s="590" t="s">
        <v>171</v>
      </c>
      <c r="C15" s="591"/>
      <c r="D15" s="882"/>
      <c r="E15" s="882"/>
      <c r="F15" s="882"/>
      <c r="G15" s="882"/>
      <c r="H15" s="882"/>
      <c r="I15" s="884"/>
    </row>
    <row r="16" spans="1:9" ht="12.75" customHeight="1" x14ac:dyDescent="0.15">
      <c r="B16" s="590" t="s">
        <v>172</v>
      </c>
      <c r="C16" s="591"/>
      <c r="D16" s="882"/>
      <c r="E16" s="882"/>
      <c r="F16" s="882"/>
      <c r="G16" s="882"/>
      <c r="H16" s="882"/>
      <c r="I16" s="884"/>
    </row>
    <row r="17" spans="2:9" ht="12.75" customHeight="1" x14ac:dyDescent="0.15">
      <c r="B17" s="592" t="s">
        <v>173</v>
      </c>
      <c r="C17" s="593"/>
      <c r="D17" s="881"/>
      <c r="E17" s="881"/>
      <c r="F17" s="881"/>
      <c r="G17" s="881"/>
      <c r="H17" s="881"/>
      <c r="I17" s="885"/>
    </row>
    <row r="18" spans="2:9" ht="25.5" customHeight="1" x14ac:dyDescent="0.15">
      <c r="B18" s="489" t="s">
        <v>105</v>
      </c>
      <c r="C18" s="594"/>
      <c r="D18" s="595">
        <v>290551205</v>
      </c>
      <c r="E18" s="596">
        <v>0</v>
      </c>
      <c r="F18" s="597">
        <v>361886262</v>
      </c>
      <c r="G18" s="598">
        <v>0</v>
      </c>
      <c r="H18" s="462">
        <f>SUM(D18:G18)</f>
        <v>652437467</v>
      </c>
      <c r="I18" s="69">
        <v>621022331</v>
      </c>
    </row>
    <row r="19" spans="2:9" ht="25.5" customHeight="1" x14ac:dyDescent="0.15">
      <c r="B19" s="599" t="s">
        <v>106</v>
      </c>
      <c r="C19" s="600"/>
      <c r="D19" s="595">
        <v>9052507</v>
      </c>
      <c r="E19" s="598">
        <v>0</v>
      </c>
      <c r="F19" s="596">
        <v>259256262</v>
      </c>
      <c r="G19" s="601">
        <v>0</v>
      </c>
      <c r="H19" s="595">
        <f>SUM(D19:G19)</f>
        <v>268308769</v>
      </c>
      <c r="I19" s="696">
        <v>259328187</v>
      </c>
    </row>
    <row r="20" spans="2:9" ht="12.75" customHeight="1" x14ac:dyDescent="0.15">
      <c r="B20" s="602" t="s">
        <v>212</v>
      </c>
      <c r="C20" s="603"/>
      <c r="D20" s="880">
        <v>12608414</v>
      </c>
      <c r="E20" s="880">
        <v>0</v>
      </c>
      <c r="F20" s="880">
        <v>512914272</v>
      </c>
      <c r="G20" s="880">
        <v>0</v>
      </c>
      <c r="H20" s="880">
        <f>SUM(D20:G21)</f>
        <v>525522686</v>
      </c>
      <c r="I20" s="883">
        <v>528154905</v>
      </c>
    </row>
    <row r="21" spans="2:9" ht="12.75" customHeight="1" x14ac:dyDescent="0.15">
      <c r="B21" s="592" t="s">
        <v>213</v>
      </c>
      <c r="C21" s="593"/>
      <c r="D21" s="881"/>
      <c r="E21" s="881"/>
      <c r="F21" s="881"/>
      <c r="G21" s="881"/>
      <c r="H21" s="881"/>
      <c r="I21" s="885"/>
    </row>
    <row r="22" spans="2:9" ht="12.75" customHeight="1" x14ac:dyDescent="0.15">
      <c r="B22" s="602" t="s">
        <v>210</v>
      </c>
      <c r="C22" s="603"/>
      <c r="D22" s="880">
        <v>0</v>
      </c>
      <c r="E22" s="880">
        <v>0</v>
      </c>
      <c r="F22" s="880">
        <v>199337039</v>
      </c>
      <c r="G22" s="880">
        <v>0</v>
      </c>
      <c r="H22" s="880">
        <f>SUM(D22:G23)</f>
        <v>199337039</v>
      </c>
      <c r="I22" s="883">
        <v>230295207</v>
      </c>
    </row>
    <row r="23" spans="2:9" ht="12" customHeight="1" x14ac:dyDescent="0.15">
      <c r="B23" s="592" t="s">
        <v>211</v>
      </c>
      <c r="C23" s="593"/>
      <c r="D23" s="881"/>
      <c r="E23" s="881"/>
      <c r="F23" s="881"/>
      <c r="G23" s="881"/>
      <c r="H23" s="881"/>
      <c r="I23" s="885"/>
    </row>
    <row r="24" spans="2:9" ht="25.5" customHeight="1" x14ac:dyDescent="0.15">
      <c r="B24" s="489" t="s">
        <v>107</v>
      </c>
      <c r="C24" s="594"/>
      <c r="D24" s="462">
        <v>0</v>
      </c>
      <c r="E24" s="598">
        <v>0</v>
      </c>
      <c r="F24" s="597">
        <v>69647864</v>
      </c>
      <c r="G24" s="598">
        <v>0</v>
      </c>
      <c r="H24" s="462">
        <f>SUM(D24:G24)</f>
        <v>69647864</v>
      </c>
      <c r="I24" s="69">
        <v>64825725</v>
      </c>
    </row>
    <row r="25" spans="2:9" ht="12.75" customHeight="1" x14ac:dyDescent="0.15">
      <c r="B25" s="602" t="s">
        <v>434</v>
      </c>
      <c r="C25" s="603"/>
      <c r="D25" s="880">
        <v>0</v>
      </c>
      <c r="E25" s="880">
        <v>0</v>
      </c>
      <c r="F25" s="880">
        <v>105704768</v>
      </c>
      <c r="G25" s="880">
        <v>0</v>
      </c>
      <c r="H25" s="880">
        <f>SUM(D25:G27)</f>
        <v>105704768</v>
      </c>
      <c r="I25" s="883">
        <v>93846726</v>
      </c>
    </row>
    <row r="26" spans="2:9" ht="12.75" customHeight="1" x14ac:dyDescent="0.15">
      <c r="B26" s="590" t="s">
        <v>435</v>
      </c>
      <c r="C26" s="591"/>
      <c r="D26" s="882"/>
      <c r="E26" s="882"/>
      <c r="F26" s="882"/>
      <c r="G26" s="882"/>
      <c r="H26" s="882"/>
      <c r="I26" s="884"/>
    </row>
    <row r="27" spans="2:9" ht="12.75" customHeight="1" x14ac:dyDescent="0.15">
      <c r="B27" s="592" t="s">
        <v>209</v>
      </c>
      <c r="C27" s="593"/>
      <c r="D27" s="881"/>
      <c r="E27" s="881"/>
      <c r="F27" s="881"/>
      <c r="G27" s="881"/>
      <c r="H27" s="881"/>
      <c r="I27" s="885"/>
    </row>
    <row r="28" spans="2:9" ht="12.75" customHeight="1" x14ac:dyDescent="0.15">
      <c r="B28" s="602" t="s">
        <v>214</v>
      </c>
      <c r="C28" s="603"/>
      <c r="D28" s="880">
        <v>0</v>
      </c>
      <c r="E28" s="890">
        <v>214858129</v>
      </c>
      <c r="F28" s="880">
        <v>0</v>
      </c>
      <c r="G28" s="880">
        <v>0</v>
      </c>
      <c r="H28" s="880">
        <f>SUM(D28:G29)</f>
        <v>214858129</v>
      </c>
      <c r="I28" s="883">
        <v>187600462</v>
      </c>
    </row>
    <row r="29" spans="2:9" ht="12.75" customHeight="1" x14ac:dyDescent="0.15">
      <c r="B29" s="592" t="s">
        <v>215</v>
      </c>
      <c r="C29" s="593"/>
      <c r="D29" s="881"/>
      <c r="E29" s="891"/>
      <c r="F29" s="881"/>
      <c r="G29" s="881"/>
      <c r="H29" s="881"/>
      <c r="I29" s="885"/>
    </row>
    <row r="30" spans="2:9" ht="25.5" customHeight="1" x14ac:dyDescent="0.15">
      <c r="B30" s="599" t="s">
        <v>108</v>
      </c>
      <c r="C30" s="600"/>
      <c r="D30" s="595">
        <v>0</v>
      </c>
      <c r="E30" s="595">
        <v>0</v>
      </c>
      <c r="F30" s="596">
        <v>0</v>
      </c>
      <c r="G30" s="601">
        <v>107863011</v>
      </c>
      <c r="H30" s="595">
        <f>SUM(D30:G30)</f>
        <v>107863011</v>
      </c>
      <c r="I30" s="696">
        <v>52717585</v>
      </c>
    </row>
    <row r="31" spans="2:9" ht="25.5" customHeight="1" x14ac:dyDescent="0.15">
      <c r="B31" s="489" t="s">
        <v>109</v>
      </c>
      <c r="C31" s="594"/>
      <c r="D31" s="462">
        <v>0</v>
      </c>
      <c r="E31" s="598">
        <v>0</v>
      </c>
      <c r="F31" s="597">
        <v>183800413</v>
      </c>
      <c r="G31" s="598">
        <v>0</v>
      </c>
      <c r="H31" s="462">
        <f>SUM(D31:G31)</f>
        <v>183800413</v>
      </c>
      <c r="I31" s="69">
        <v>114792486</v>
      </c>
    </row>
    <row r="32" spans="2:9" ht="25.5" customHeight="1" x14ac:dyDescent="0.15">
      <c r="B32" s="599" t="s">
        <v>110</v>
      </c>
      <c r="C32" s="600"/>
      <c r="D32" s="595">
        <v>21701820</v>
      </c>
      <c r="E32" s="601">
        <v>0</v>
      </c>
      <c r="F32" s="596">
        <v>153108551</v>
      </c>
      <c r="G32" s="601">
        <v>0</v>
      </c>
      <c r="H32" s="595">
        <f>SUM(D32:G32)</f>
        <v>174810371</v>
      </c>
      <c r="I32" s="696">
        <v>187837486</v>
      </c>
    </row>
    <row r="33" spans="1:9" ht="25.5" customHeight="1" x14ac:dyDescent="0.15">
      <c r="B33" s="489" t="s">
        <v>111</v>
      </c>
      <c r="C33" s="594"/>
      <c r="D33" s="462"/>
      <c r="E33" s="598">
        <v>0</v>
      </c>
      <c r="F33" s="597">
        <v>142483126</v>
      </c>
      <c r="G33" s="598">
        <v>0</v>
      </c>
      <c r="H33" s="462">
        <f>SUM(D33:G33)</f>
        <v>142483126</v>
      </c>
      <c r="I33" s="69">
        <v>42235334</v>
      </c>
    </row>
    <row r="34" spans="1:9" ht="25.5" customHeight="1" x14ac:dyDescent="0.15">
      <c r="B34" s="599" t="s">
        <v>112</v>
      </c>
      <c r="C34" s="600"/>
      <c r="D34" s="595">
        <v>14160702</v>
      </c>
      <c r="E34" s="601">
        <v>0</v>
      </c>
      <c r="F34" s="596">
        <v>653332960</v>
      </c>
      <c r="G34" s="601">
        <v>30719566</v>
      </c>
      <c r="H34" s="595">
        <f>SUM(D34:G34)</f>
        <v>698213228</v>
      </c>
      <c r="I34" s="696">
        <v>876972468</v>
      </c>
    </row>
    <row r="35" spans="1:9" ht="25.5" customHeight="1" x14ac:dyDescent="0.15">
      <c r="B35" s="604" t="str">
        <f>+'C'!A23</f>
        <v>Totales al 31/03/2020</v>
      </c>
      <c r="C35" s="605"/>
      <c r="D35" s="524">
        <f>SUM(D14:D34)</f>
        <v>348074648</v>
      </c>
      <c r="E35" s="524">
        <f>SUM(E14:E34)</f>
        <v>214858129</v>
      </c>
      <c r="F35" s="524">
        <f>SUM(F14:F34)</f>
        <v>2735721518</v>
      </c>
      <c r="G35" s="524">
        <f>SUM(G14:G34)</f>
        <v>138582577</v>
      </c>
      <c r="H35" s="524">
        <f>SUM(H14:H34)</f>
        <v>3437236872</v>
      </c>
      <c r="I35" s="697"/>
    </row>
    <row r="36" spans="1:9" ht="11.25" x14ac:dyDescent="0.15">
      <c r="B36" s="455"/>
      <c r="C36" s="455"/>
      <c r="D36" s="455"/>
      <c r="E36" s="455"/>
      <c r="F36" s="455"/>
      <c r="G36" s="455"/>
      <c r="H36" s="455"/>
      <c r="I36" s="68"/>
    </row>
    <row r="37" spans="1:9" ht="25.5" customHeight="1" x14ac:dyDescent="0.15">
      <c r="B37" s="496" t="str">
        <f>+'C'!A25</f>
        <v>Totales al 31/03/2019</v>
      </c>
      <c r="C37" s="497"/>
      <c r="D37" s="606">
        <v>465229370</v>
      </c>
      <c r="E37" s="606">
        <v>187600462</v>
      </c>
      <c r="F37" s="606">
        <v>2546921487</v>
      </c>
      <c r="G37" s="606">
        <v>154127584</v>
      </c>
      <c r="H37" s="607" t="s">
        <v>618</v>
      </c>
      <c r="I37" s="698">
        <f>SUM(I14:I34)</f>
        <v>3353878903</v>
      </c>
    </row>
    <row r="38" spans="1:9" ht="15" customHeight="1" x14ac:dyDescent="0.2">
      <c r="B38" s="453"/>
      <c r="C38" s="453"/>
      <c r="D38" s="453"/>
      <c r="E38" s="453"/>
      <c r="F38" s="453"/>
      <c r="G38" s="453"/>
      <c r="H38" s="453"/>
      <c r="I38" s="3"/>
    </row>
    <row r="39" spans="1:9" ht="15" customHeight="1" x14ac:dyDescent="0.2">
      <c r="A39" s="797" t="s">
        <v>508</v>
      </c>
      <c r="B39" s="797"/>
      <c r="C39" s="797"/>
      <c r="D39" s="797"/>
      <c r="E39" s="797"/>
      <c r="F39" s="797"/>
      <c r="G39" s="797"/>
      <c r="H39" s="797"/>
      <c r="I39" s="797"/>
    </row>
    <row r="40" spans="1:9" ht="15" customHeight="1" x14ac:dyDescent="0.2">
      <c r="A40" s="584"/>
      <c r="B40" s="584"/>
      <c r="C40" s="584"/>
      <c r="D40" s="584"/>
      <c r="E40" s="584"/>
      <c r="F40" s="584"/>
      <c r="G40" s="584"/>
      <c r="H40" s="453"/>
      <c r="I40" s="3"/>
    </row>
    <row r="41" spans="1:9" ht="15" customHeight="1" x14ac:dyDescent="0.2">
      <c r="A41" s="584"/>
      <c r="B41" s="584"/>
      <c r="C41" s="584"/>
      <c r="D41" s="584"/>
      <c r="E41" s="584"/>
      <c r="F41" s="584"/>
      <c r="G41" s="584"/>
      <c r="H41" s="453"/>
      <c r="I41" s="3"/>
    </row>
    <row r="42" spans="1:9" ht="15" customHeight="1" x14ac:dyDescent="0.2">
      <c r="B42" s="453"/>
      <c r="C42" s="453"/>
      <c r="D42" s="453"/>
      <c r="E42" s="453"/>
      <c r="F42" s="453"/>
      <c r="G42" s="453"/>
      <c r="H42" s="453"/>
      <c r="I42" s="3"/>
    </row>
    <row r="43" spans="1:9" ht="15" x14ac:dyDescent="0.2">
      <c r="B43" s="804"/>
      <c r="C43" s="804"/>
      <c r="D43" s="804"/>
      <c r="E43" s="820"/>
      <c r="F43" s="820"/>
      <c r="G43" s="820"/>
      <c r="H43" s="820"/>
      <c r="I43" s="820"/>
    </row>
    <row r="44" spans="1:9" ht="15" x14ac:dyDescent="0.2">
      <c r="B44" s="797"/>
      <c r="C44" s="797"/>
      <c r="D44" s="797"/>
      <c r="E44" s="794"/>
      <c r="F44" s="794"/>
      <c r="G44" s="794"/>
      <c r="H44" s="794"/>
      <c r="I44" s="794"/>
    </row>
    <row r="45" spans="1:9" ht="12.75" x14ac:dyDescent="0.2">
      <c r="B45" s="453"/>
      <c r="C45" s="453"/>
      <c r="D45" s="273"/>
      <c r="E45" s="453"/>
      <c r="F45" s="453"/>
      <c r="G45" s="453"/>
      <c r="H45" s="273"/>
      <c r="I45" s="21"/>
    </row>
    <row r="46" spans="1:9" ht="12.75" x14ac:dyDescent="0.2">
      <c r="B46" s="608"/>
      <c r="C46" s="608"/>
      <c r="D46" s="284"/>
      <c r="E46" s="608"/>
      <c r="F46" s="608"/>
      <c r="H46" s="273"/>
      <c r="I46" s="21"/>
    </row>
  </sheetData>
  <mergeCells count="45">
    <mergeCell ref="B7:I7"/>
    <mergeCell ref="H43:I43"/>
    <mergeCell ref="H44:I44"/>
    <mergeCell ref="E43:G43"/>
    <mergeCell ref="E44:G44"/>
    <mergeCell ref="B43:D43"/>
    <mergeCell ref="B44:D44"/>
    <mergeCell ref="H12:I12"/>
    <mergeCell ref="E22:E23"/>
    <mergeCell ref="G28:G29"/>
    <mergeCell ref="H28:H29"/>
    <mergeCell ref="I28:I29"/>
    <mergeCell ref="G25:G27"/>
    <mergeCell ref="H25:H27"/>
    <mergeCell ref="E20:E21"/>
    <mergeCell ref="E28:E29"/>
    <mergeCell ref="B3:I3"/>
    <mergeCell ref="H20:H21"/>
    <mergeCell ref="I22:I23"/>
    <mergeCell ref="G22:G23"/>
    <mergeCell ref="F20:F21"/>
    <mergeCell ref="G20:G21"/>
    <mergeCell ref="I20:I21"/>
    <mergeCell ref="B4:I4"/>
    <mergeCell ref="F22:F23"/>
    <mergeCell ref="H22:H23"/>
    <mergeCell ref="B13:C13"/>
    <mergeCell ref="D20:D21"/>
    <mergeCell ref="B9:I9"/>
    <mergeCell ref="B5:I5"/>
    <mergeCell ref="D14:D17"/>
    <mergeCell ref="E14:E17"/>
    <mergeCell ref="A39:I39"/>
    <mergeCell ref="B14:C14"/>
    <mergeCell ref="D28:D29"/>
    <mergeCell ref="D25:D27"/>
    <mergeCell ref="E25:E27"/>
    <mergeCell ref="F28:F29"/>
    <mergeCell ref="D22:D23"/>
    <mergeCell ref="F25:F27"/>
    <mergeCell ref="I25:I27"/>
    <mergeCell ref="F14:F17"/>
    <mergeCell ref="G14:G17"/>
    <mergeCell ref="H14:H17"/>
    <mergeCell ref="I14:I17"/>
  </mergeCells>
  <phoneticPr fontId="21" type="noConversion"/>
  <printOptions horizontalCentered="1"/>
  <pageMargins left="0.98425196850393704" right="0.57999999999999996" top="2.5766141732283465" bottom="2.3622047244094491" header="0" footer="0"/>
  <pageSetup paperSize="9" scale="52" orientation="portrait" horizontalDpi="300" verticalDpi="300"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Z373"/>
  <sheetViews>
    <sheetView showGridLines="0" topLeftCell="A7" zoomScale="170" zoomScaleNormal="170" workbookViewId="0">
      <pane xSplit="3" ySplit="1" topLeftCell="D293" activePane="bottomRight" state="frozen"/>
      <selection activeCell="A7" sqref="A7"/>
      <selection pane="topRight" activeCell="D7" sqref="D7"/>
      <selection pane="bottomLeft" activeCell="A8" sqref="A8"/>
      <selection pane="bottomRight" activeCell="H115" sqref="H115"/>
    </sheetView>
  </sheetViews>
  <sheetFormatPr baseColWidth="10" defaultRowHeight="12.75" x14ac:dyDescent="0.2"/>
  <cols>
    <col min="1" max="1" width="3.28515625" style="129" customWidth="1"/>
    <col min="2" max="2" width="1.7109375" style="129" customWidth="1"/>
    <col min="3" max="3" width="29" style="129" customWidth="1"/>
    <col min="4" max="4" width="1.7109375" style="129" customWidth="1"/>
    <col min="5" max="5" width="20.5703125" style="129" customWidth="1"/>
    <col min="6" max="6" width="1.7109375" style="129" customWidth="1"/>
    <col min="7" max="7" width="20.42578125" style="430" customWidth="1"/>
    <col min="8" max="8" width="15.5703125" style="131" customWidth="1"/>
    <col min="9" max="9" width="1.7109375" style="129" customWidth="1"/>
    <col min="10" max="10" width="17" style="129" customWidth="1"/>
    <col min="11" max="11" width="16.7109375" style="129" bestFit="1" customWidth="1"/>
    <col min="12" max="12" width="15.7109375" style="129" customWidth="1"/>
    <col min="13" max="13" width="17.85546875" style="129" customWidth="1"/>
    <col min="14" max="14" width="11.42578125" style="129"/>
    <col min="15" max="15" width="17.28515625" style="129" customWidth="1"/>
    <col min="16" max="16" width="17.85546875" style="129" customWidth="1"/>
    <col min="17" max="18" width="11.42578125" style="129"/>
    <col min="19" max="19" width="16" style="129" customWidth="1"/>
    <col min="20" max="20" width="16.85546875" style="129" customWidth="1"/>
    <col min="21" max="21" width="11.42578125" style="129"/>
    <col min="22" max="22" width="16.85546875" style="129" customWidth="1"/>
    <col min="23" max="23" width="1.7109375" style="129" customWidth="1"/>
    <col min="24" max="30" width="11.42578125" style="129"/>
    <col min="31" max="31" width="16.7109375" style="129" bestFit="1" customWidth="1"/>
    <col min="32" max="32" width="13.28515625" style="129" customWidth="1"/>
    <col min="33" max="35" width="11.42578125" style="129"/>
    <col min="36" max="36" width="16.140625" style="129" customWidth="1"/>
    <col min="37" max="37" width="1.7109375" style="129" customWidth="1"/>
    <col min="38" max="38" width="11.42578125" style="129"/>
    <col min="39" max="39" width="18.5703125" style="129" bestFit="1" customWidth="1"/>
    <col min="40" max="40" width="17.28515625" style="129" customWidth="1"/>
    <col min="41" max="41" width="17" style="129" customWidth="1"/>
    <col min="42" max="42" width="16.85546875" style="129" customWidth="1"/>
    <col min="43" max="43" width="15.28515625" style="129" customWidth="1"/>
    <col min="44" max="44" width="14.28515625" style="129" bestFit="1" customWidth="1"/>
    <col min="45" max="47" width="11.42578125" style="129"/>
    <col min="48" max="48" width="16.42578125" style="129" customWidth="1"/>
    <col min="49" max="49" width="17" style="129" bestFit="1" customWidth="1"/>
    <col min="50" max="50" width="16.7109375" style="129" bestFit="1" customWidth="1"/>
    <col min="51" max="51" width="1.7109375" style="129" customWidth="1"/>
    <col min="52" max="59" width="11.42578125" style="129"/>
    <col min="60" max="60" width="19.28515625" style="129" bestFit="1" customWidth="1"/>
    <col min="61" max="63" width="11.42578125" style="129"/>
    <col min="64" max="64" width="15.5703125" style="129" customWidth="1"/>
    <col min="65" max="65" width="18.42578125" style="129" customWidth="1"/>
    <col min="66" max="66" width="14.85546875" style="129" customWidth="1"/>
    <col min="67" max="16384" width="11.42578125" style="129"/>
  </cols>
  <sheetData>
    <row r="1" spans="2:66" ht="12.75" customHeight="1" x14ac:dyDescent="0.2">
      <c r="B1" s="138" t="s">
        <v>365</v>
      </c>
      <c r="D1" s="130"/>
      <c r="E1" s="130"/>
      <c r="F1" s="130"/>
    </row>
    <row r="2" spans="2:66" ht="12.75" customHeight="1" x14ac:dyDescent="0.2">
      <c r="B2" s="138" t="s">
        <v>554</v>
      </c>
      <c r="D2" s="186"/>
      <c r="E2" s="186"/>
      <c r="F2" s="186"/>
    </row>
    <row r="3" spans="2:66" ht="12.75" customHeight="1" x14ac:dyDescent="0.2">
      <c r="B3" s="186"/>
      <c r="D3" s="186"/>
      <c r="E3" s="186"/>
      <c r="F3" s="186"/>
    </row>
    <row r="4" spans="2:66" ht="12.75" customHeight="1" x14ac:dyDescent="0.2">
      <c r="B4" s="138" t="s">
        <v>278</v>
      </c>
      <c r="D4" s="186"/>
      <c r="E4" s="186"/>
      <c r="F4" s="186"/>
    </row>
    <row r="5" spans="2:66" x14ac:dyDescent="0.2">
      <c r="B5" s="133"/>
      <c r="C5" s="187"/>
      <c r="D5" s="186"/>
      <c r="E5" s="186"/>
      <c r="F5" s="186"/>
    </row>
    <row r="6" spans="2:66" x14ac:dyDescent="0.2">
      <c r="C6" s="894" t="s">
        <v>26</v>
      </c>
      <c r="D6" s="188"/>
      <c r="E6" s="896"/>
      <c r="F6" s="188"/>
      <c r="G6" s="897" t="s">
        <v>770</v>
      </c>
      <c r="H6" s="899" t="s">
        <v>280</v>
      </c>
      <c r="J6" s="901" t="s">
        <v>281</v>
      </c>
      <c r="K6" s="901"/>
      <c r="L6" s="901"/>
      <c r="M6" s="901"/>
      <c r="N6" s="901"/>
      <c r="O6" s="901"/>
      <c r="P6" s="901"/>
      <c r="Q6" s="901"/>
      <c r="R6" s="901"/>
      <c r="S6" s="901"/>
      <c r="T6" s="901"/>
      <c r="U6" s="901"/>
      <c r="V6" s="901"/>
      <c r="X6" s="902" t="s">
        <v>282</v>
      </c>
      <c r="Y6" s="902"/>
      <c r="Z6" s="902"/>
      <c r="AA6" s="902"/>
      <c r="AB6" s="902"/>
      <c r="AC6" s="902"/>
      <c r="AD6" s="902"/>
      <c r="AE6" s="902"/>
      <c r="AF6" s="902"/>
      <c r="AG6" s="902"/>
      <c r="AH6" s="902"/>
      <c r="AI6" s="902"/>
      <c r="AJ6" s="902"/>
      <c r="AL6" s="892" t="s">
        <v>283</v>
      </c>
      <c r="AM6" s="892"/>
      <c r="AN6" s="892"/>
      <c r="AO6" s="892"/>
      <c r="AP6" s="892"/>
      <c r="AQ6" s="892"/>
      <c r="AR6" s="892"/>
      <c r="AS6" s="892"/>
      <c r="AT6" s="892"/>
      <c r="AU6" s="892"/>
      <c r="AV6" s="892"/>
      <c r="AW6" s="892"/>
      <c r="AX6" s="892"/>
      <c r="AZ6" s="893" t="s">
        <v>284</v>
      </c>
      <c r="BA6" s="893"/>
      <c r="BB6" s="893"/>
      <c r="BC6" s="893"/>
      <c r="BD6" s="893"/>
      <c r="BE6" s="893"/>
      <c r="BF6" s="893"/>
      <c r="BG6" s="893"/>
      <c r="BH6" s="893"/>
      <c r="BI6" s="893"/>
      <c r="BJ6" s="893"/>
      <c r="BK6" s="893"/>
      <c r="BL6" s="893"/>
    </row>
    <row r="7" spans="2:66" ht="102" x14ac:dyDescent="0.2">
      <c r="B7" s="133"/>
      <c r="C7" s="895"/>
      <c r="D7" s="186"/>
      <c r="E7" s="895"/>
      <c r="F7" s="186"/>
      <c r="G7" s="898"/>
      <c r="H7" s="900"/>
      <c r="J7" s="136" t="s">
        <v>285</v>
      </c>
      <c r="K7" s="136" t="s">
        <v>105</v>
      </c>
      <c r="L7" s="136" t="s">
        <v>106</v>
      </c>
      <c r="M7" s="136" t="s">
        <v>286</v>
      </c>
      <c r="N7" s="136" t="s">
        <v>287</v>
      </c>
      <c r="O7" s="136" t="s">
        <v>288</v>
      </c>
      <c r="P7" s="136" t="s">
        <v>289</v>
      </c>
      <c r="Q7" s="136" t="s">
        <v>290</v>
      </c>
      <c r="R7" s="136" t="s">
        <v>108</v>
      </c>
      <c r="S7" s="136" t="s">
        <v>109</v>
      </c>
      <c r="T7" s="136" t="s">
        <v>291</v>
      </c>
      <c r="U7" s="136" t="s">
        <v>292</v>
      </c>
      <c r="V7" s="136" t="s">
        <v>112</v>
      </c>
      <c r="X7" s="136" t="s">
        <v>285</v>
      </c>
      <c r="Y7" s="136" t="s">
        <v>105</v>
      </c>
      <c r="Z7" s="136" t="s">
        <v>106</v>
      </c>
      <c r="AA7" s="136" t="s">
        <v>286</v>
      </c>
      <c r="AB7" s="136" t="s">
        <v>287</v>
      </c>
      <c r="AC7" s="136" t="s">
        <v>288</v>
      </c>
      <c r="AD7" s="136" t="s">
        <v>289</v>
      </c>
      <c r="AE7" s="136" t="s">
        <v>290</v>
      </c>
      <c r="AF7" s="136" t="s">
        <v>108</v>
      </c>
      <c r="AG7" s="136" t="s">
        <v>109</v>
      </c>
      <c r="AH7" s="136" t="s">
        <v>291</v>
      </c>
      <c r="AI7" s="136" t="s">
        <v>292</v>
      </c>
      <c r="AJ7" s="136" t="s">
        <v>112</v>
      </c>
      <c r="AL7" s="136" t="s">
        <v>285</v>
      </c>
      <c r="AM7" s="136" t="s">
        <v>105</v>
      </c>
      <c r="AN7" s="136" t="s">
        <v>106</v>
      </c>
      <c r="AO7" s="136" t="s">
        <v>286</v>
      </c>
      <c r="AP7" s="136" t="s">
        <v>287</v>
      </c>
      <c r="AQ7" s="136" t="s">
        <v>288</v>
      </c>
      <c r="AR7" s="136" t="s">
        <v>289</v>
      </c>
      <c r="AS7" s="136" t="s">
        <v>290</v>
      </c>
      <c r="AT7" s="136" t="s">
        <v>108</v>
      </c>
      <c r="AU7" s="136" t="s">
        <v>109</v>
      </c>
      <c r="AV7" s="136" t="s">
        <v>291</v>
      </c>
      <c r="AW7" s="136" t="s">
        <v>292</v>
      </c>
      <c r="AX7" s="136" t="s">
        <v>112</v>
      </c>
      <c r="AZ7" s="136" t="s">
        <v>285</v>
      </c>
      <c r="BA7" s="136" t="s">
        <v>105</v>
      </c>
      <c r="BB7" s="136" t="s">
        <v>106</v>
      </c>
      <c r="BC7" s="136" t="s">
        <v>286</v>
      </c>
      <c r="BD7" s="136" t="s">
        <v>287</v>
      </c>
      <c r="BE7" s="136" t="s">
        <v>288</v>
      </c>
      <c r="BF7" s="136" t="s">
        <v>289</v>
      </c>
      <c r="BG7" s="136" t="s">
        <v>290</v>
      </c>
      <c r="BH7" s="136" t="s">
        <v>108</v>
      </c>
      <c r="BI7" s="136" t="s">
        <v>109</v>
      </c>
      <c r="BJ7" s="136" t="s">
        <v>291</v>
      </c>
      <c r="BK7" s="136" t="s">
        <v>292</v>
      </c>
      <c r="BL7" s="136" t="s">
        <v>112</v>
      </c>
    </row>
    <row r="8" spans="2:66" s="137" customFormat="1" ht="16.5" customHeight="1" x14ac:dyDescent="0.2">
      <c r="C8" s="189"/>
      <c r="D8" s="189"/>
      <c r="E8" s="189"/>
      <c r="F8" s="189"/>
      <c r="G8" s="474"/>
      <c r="H8" s="131"/>
      <c r="J8" s="137" t="s">
        <v>293</v>
      </c>
      <c r="K8" s="137" t="s">
        <v>294</v>
      </c>
      <c r="L8" s="137" t="s">
        <v>295</v>
      </c>
      <c r="M8" s="137" t="s">
        <v>296</v>
      </c>
      <c r="N8" s="137" t="s">
        <v>297</v>
      </c>
      <c r="O8" s="137" t="s">
        <v>298</v>
      </c>
      <c r="P8" s="137" t="s">
        <v>299</v>
      </c>
      <c r="Q8" s="137" t="s">
        <v>300</v>
      </c>
      <c r="R8" s="137" t="s">
        <v>301</v>
      </c>
      <c r="S8" s="137" t="s">
        <v>302</v>
      </c>
      <c r="T8" s="137" t="s">
        <v>303</v>
      </c>
      <c r="U8" s="137" t="s">
        <v>304</v>
      </c>
      <c r="V8" s="137" t="s">
        <v>305</v>
      </c>
      <c r="X8" s="137" t="s">
        <v>306</v>
      </c>
      <c r="Y8" s="137" t="s">
        <v>307</v>
      </c>
      <c r="Z8" s="137" t="s">
        <v>308</v>
      </c>
      <c r="AA8" s="137" t="s">
        <v>309</v>
      </c>
      <c r="AB8" s="137" t="s">
        <v>310</v>
      </c>
      <c r="AC8" s="137" t="s">
        <v>311</v>
      </c>
      <c r="AD8" s="137" t="s">
        <v>312</v>
      </c>
      <c r="AE8" s="137" t="s">
        <v>313</v>
      </c>
      <c r="AF8" s="137" t="s">
        <v>314</v>
      </c>
      <c r="AG8" s="137" t="s">
        <v>315</v>
      </c>
      <c r="AH8" s="137" t="s">
        <v>316</v>
      </c>
      <c r="AI8" s="137" t="s">
        <v>317</v>
      </c>
      <c r="AJ8" s="137" t="s">
        <v>318</v>
      </c>
      <c r="AL8" s="137" t="s">
        <v>319</v>
      </c>
      <c r="AM8" s="137" t="s">
        <v>320</v>
      </c>
      <c r="AN8" s="137" t="s">
        <v>321</v>
      </c>
      <c r="AO8" s="137" t="s">
        <v>322</v>
      </c>
      <c r="AP8" s="137" t="s">
        <v>323</v>
      </c>
      <c r="AQ8" s="137" t="s">
        <v>324</v>
      </c>
      <c r="AR8" s="137" t="s">
        <v>325</v>
      </c>
      <c r="AS8" s="137" t="s">
        <v>326</v>
      </c>
      <c r="AT8" s="137" t="s">
        <v>327</v>
      </c>
      <c r="AU8" s="137" t="s">
        <v>328</v>
      </c>
      <c r="AV8" s="137" t="s">
        <v>329</v>
      </c>
      <c r="AW8" s="137" t="s">
        <v>330</v>
      </c>
      <c r="AX8" s="137" t="s">
        <v>331</v>
      </c>
      <c r="AZ8" s="137" t="s">
        <v>332</v>
      </c>
      <c r="BA8" s="137" t="s">
        <v>333</v>
      </c>
      <c r="BB8" s="137" t="s">
        <v>334</v>
      </c>
      <c r="BC8" s="137" t="s">
        <v>335</v>
      </c>
      <c r="BD8" s="137" t="s">
        <v>336</v>
      </c>
      <c r="BE8" s="137" t="s">
        <v>337</v>
      </c>
      <c r="BF8" s="137" t="s">
        <v>338</v>
      </c>
      <c r="BG8" s="137" t="s">
        <v>339</v>
      </c>
      <c r="BH8" s="137" t="s">
        <v>340</v>
      </c>
      <c r="BI8" s="137" t="s">
        <v>341</v>
      </c>
      <c r="BJ8" s="137" t="s">
        <v>342</v>
      </c>
      <c r="BK8" s="137" t="s">
        <v>343</v>
      </c>
      <c r="BL8" s="137" t="s">
        <v>344</v>
      </c>
    </row>
    <row r="9" spans="2:66" ht="12.75" customHeight="1" x14ac:dyDescent="0.2">
      <c r="B9" s="138" t="s">
        <v>378</v>
      </c>
      <c r="G9" s="275"/>
      <c r="J9" s="140"/>
      <c r="K9" s="140"/>
      <c r="L9" s="140"/>
      <c r="M9" s="140"/>
      <c r="N9" s="140"/>
      <c r="O9" s="140"/>
      <c r="P9" s="140"/>
      <c r="Q9" s="140"/>
      <c r="R9" s="140"/>
      <c r="S9" s="140"/>
      <c r="T9" s="140"/>
      <c r="U9" s="140"/>
      <c r="V9" s="140"/>
      <c r="X9" s="140"/>
      <c r="Y9" s="140"/>
      <c r="Z9" s="140"/>
      <c r="AA9" s="140"/>
      <c r="AB9" s="140"/>
      <c r="AC9" s="140"/>
      <c r="AD9" s="140"/>
      <c r="AE9" s="140"/>
      <c r="AF9" s="140"/>
      <c r="AG9" s="140"/>
      <c r="AH9" s="140"/>
      <c r="AI9" s="140"/>
      <c r="AJ9" s="140"/>
      <c r="AL9" s="140"/>
      <c r="AM9" s="140"/>
      <c r="AN9" s="140"/>
      <c r="AO9" s="140"/>
      <c r="AP9" s="140"/>
      <c r="AQ9" s="140"/>
      <c r="AR9" s="140"/>
      <c r="AS9" s="140"/>
      <c r="AT9" s="140"/>
      <c r="AU9" s="140"/>
      <c r="AV9" s="140"/>
      <c r="AW9" s="140"/>
      <c r="AX9" s="140"/>
      <c r="AZ9" s="140"/>
      <c r="BA9" s="140"/>
      <c r="BB9" s="140"/>
      <c r="BC9" s="140"/>
      <c r="BD9" s="140"/>
      <c r="BE9" s="140"/>
      <c r="BF9" s="140"/>
      <c r="BG9" s="140"/>
      <c r="BH9" s="140"/>
      <c r="BI9" s="140"/>
      <c r="BJ9" s="140"/>
      <c r="BK9" s="140"/>
      <c r="BL9" s="140"/>
      <c r="BM9" s="140"/>
      <c r="BN9" s="140"/>
    </row>
    <row r="10" spans="2:66" ht="12.75" customHeight="1" x14ac:dyDescent="0.2">
      <c r="C10" s="141" t="s">
        <v>379</v>
      </c>
      <c r="G10" s="275">
        <v>983645843</v>
      </c>
      <c r="H10" s="131" t="s">
        <v>294</v>
      </c>
      <c r="J10" s="140">
        <f t="shared" ref="J10:J115" si="0">+IF(H10=J$8,G10,0)</f>
        <v>0</v>
      </c>
      <c r="K10" s="140">
        <f t="shared" ref="K10:K115" si="1">+IF(H10=K$8,G10,0)</f>
        <v>983645843</v>
      </c>
      <c r="L10" s="140">
        <f t="shared" ref="L10:L115" si="2">+IF(H10=L$8,G10,0)</f>
        <v>0</v>
      </c>
      <c r="M10" s="140">
        <f t="shared" ref="M10:M115" si="3">+IF(H10=M$8,G10,0)</f>
        <v>0</v>
      </c>
      <c r="N10" s="140">
        <f t="shared" ref="N10:N115" si="4">+IF(H10=N$8,G10,0)</f>
        <v>0</v>
      </c>
      <c r="O10" s="140">
        <f t="shared" ref="O10:O115" si="5">+IF(H10=O$8,G10,0)</f>
        <v>0</v>
      </c>
      <c r="P10" s="140">
        <f t="shared" ref="P10:P115" si="6">+IF(H10=P$8,G10,0)</f>
        <v>0</v>
      </c>
      <c r="Q10" s="140">
        <f t="shared" ref="Q10:Q115" si="7">+IF(H10=Q$8,G10,0)</f>
        <v>0</v>
      </c>
      <c r="R10" s="140">
        <f t="shared" ref="R10:R115" si="8">+IF(H10=R$8,G10,0)</f>
        <v>0</v>
      </c>
      <c r="S10" s="140">
        <f t="shared" ref="S10:S115" si="9">+IF(H10=S$8,G10,0)</f>
        <v>0</v>
      </c>
      <c r="T10" s="140">
        <f t="shared" ref="T10:T115" si="10">+IF(H10=T$8,G10,0)</f>
        <v>0</v>
      </c>
      <c r="U10" s="140">
        <f t="shared" ref="U10:U115" si="11">+IF(H10=U$8,G10,0)</f>
        <v>0</v>
      </c>
      <c r="V10" s="140">
        <f t="shared" ref="V10:V115" si="12">+IF(H10=V$8,G10,0)</f>
        <v>0</v>
      </c>
      <c r="X10" s="140">
        <f t="shared" ref="X10:X115" si="13">+IF(H10=X$8,G10,0)</f>
        <v>0</v>
      </c>
      <c r="Y10" s="140">
        <f t="shared" ref="Y10:Y49" si="14">+IF(H10=Y$8,G10,0)</f>
        <v>0</v>
      </c>
      <c r="Z10" s="140">
        <f t="shared" ref="Z10:Z49" si="15">+IF(H10=Z$8,G10,0)</f>
        <v>0</v>
      </c>
      <c r="AA10" s="140">
        <f t="shared" ref="AA10:AA49" si="16">+IF(H10=AA$8,G10,0)</f>
        <v>0</v>
      </c>
      <c r="AB10" s="140">
        <f t="shared" ref="AB10:AB49" si="17">+IF(H10=AB$8,G10,0)</f>
        <v>0</v>
      </c>
      <c r="AC10" s="140">
        <f t="shared" ref="AC10:AC49" si="18">+IF(H10=AC$8,G10,0)</f>
        <v>0</v>
      </c>
      <c r="AD10" s="140">
        <f t="shared" ref="AD10:AD49" si="19">+IF(H10=AD$8,G10,0)</f>
        <v>0</v>
      </c>
      <c r="AE10" s="140">
        <f t="shared" ref="AE10:AE49" si="20">+IF(H10=AE$8,G10,0)</f>
        <v>0</v>
      </c>
      <c r="AF10" s="140">
        <f t="shared" ref="AF10:AF49" si="21">+IF(H10=AF$8,G10,0)</f>
        <v>0</v>
      </c>
      <c r="AG10" s="140">
        <f t="shared" ref="AG10:AG49" si="22">+IF(H10=AG$8,G10,0)</f>
        <v>0</v>
      </c>
      <c r="AH10" s="140">
        <f t="shared" ref="AH10:AH49" si="23">+IF(H10=AH$8,G10,0)</f>
        <v>0</v>
      </c>
      <c r="AI10" s="140">
        <f t="shared" ref="AI10:AI49" si="24">+IF(H10=AI$8,G10,0)</f>
        <v>0</v>
      </c>
      <c r="AJ10" s="140">
        <f t="shared" ref="AJ10:AJ49" si="25">+IF(H10=AJ$8,G10,0)</f>
        <v>0</v>
      </c>
      <c r="AL10" s="140">
        <f t="shared" ref="AL10:AL49" si="26">+IF(H10=AL$8,G10,0)</f>
        <v>0</v>
      </c>
      <c r="AM10" s="140">
        <f t="shared" ref="AM10:AM49" si="27">+IF(H10=AM$8,G10,0)</f>
        <v>0</v>
      </c>
      <c r="AN10" s="140">
        <f t="shared" ref="AN10:AN49" si="28">+IF(H10=AN$8,G10,0)</f>
        <v>0</v>
      </c>
      <c r="AO10" s="140">
        <f t="shared" ref="AO10:AO49" si="29">+IF(H10=AO$8,G10,0)</f>
        <v>0</v>
      </c>
      <c r="AP10" s="140">
        <f t="shared" ref="AP10:AP49" si="30">+IF(H10=AP$8,G10,0)</f>
        <v>0</v>
      </c>
      <c r="AQ10" s="140">
        <f t="shared" ref="AQ10:AQ49" si="31">+IF(H10=AQ$8,G10,0)</f>
        <v>0</v>
      </c>
      <c r="AR10" s="140">
        <f t="shared" ref="AR10:AR49" si="32">+IF(H10=AR$8,G10,0)</f>
        <v>0</v>
      </c>
      <c r="AS10" s="140">
        <f t="shared" ref="AS10:AS49" si="33">+IF(H10=AS$8,G10,0)</f>
        <v>0</v>
      </c>
      <c r="AT10" s="140">
        <f t="shared" ref="AT10:AT49" si="34">+IF(H10=AT$8,G10,0)</f>
        <v>0</v>
      </c>
      <c r="AU10" s="140">
        <f t="shared" ref="AU10:AU49" si="35">+IF(H10=AU$8,G10,0)</f>
        <v>0</v>
      </c>
      <c r="AV10" s="140">
        <f t="shared" ref="AV10:AV49" si="36">+IF(H10=AV$8,G10,0)</f>
        <v>0</v>
      </c>
      <c r="AW10" s="140">
        <f t="shared" ref="AW10:AW49" si="37">+IF(H10=AW$8,G10,0)</f>
        <v>0</v>
      </c>
      <c r="AX10" s="140">
        <f t="shared" ref="AX10:AX49" si="38">+IF(H10=AX$8,G10,0)</f>
        <v>0</v>
      </c>
      <c r="AZ10" s="140">
        <f t="shared" ref="AZ10:AZ49" si="39">+IF(H10=AZ$8,G10,0)</f>
        <v>0</v>
      </c>
      <c r="BA10" s="140">
        <f t="shared" ref="BA10:BA49" si="40">+IF(H10=BA$8,G10,0)</f>
        <v>0</v>
      </c>
      <c r="BB10" s="140">
        <f t="shared" ref="BB10:BB49" si="41">+IF(H10=BB$8,G10,0)</f>
        <v>0</v>
      </c>
      <c r="BC10" s="140">
        <f t="shared" ref="BC10:BC49" si="42">+IF(H10=BC$8,G10,0)</f>
        <v>0</v>
      </c>
      <c r="BD10" s="140">
        <f t="shared" ref="BD10:BD49" si="43">+IF(H10=BD$8,G10,0)</f>
        <v>0</v>
      </c>
      <c r="BE10" s="140">
        <f t="shared" ref="BE10:BE49" si="44">+IF(H10=BE$8,G10,0)</f>
        <v>0</v>
      </c>
      <c r="BF10" s="140">
        <f t="shared" ref="BF10:BF49" si="45">+IF(H10=BF$8,G10,0)</f>
        <v>0</v>
      </c>
      <c r="BG10" s="140">
        <f t="shared" ref="BG10:BG49" si="46">+IF(H10=BG$8,G10,0)</f>
        <v>0</v>
      </c>
      <c r="BH10" s="140">
        <f t="shared" ref="BH10:BH49" si="47">+IF(H10=BH$8,G10,0)</f>
        <v>0</v>
      </c>
      <c r="BI10" s="140">
        <f t="shared" ref="BI10:BI49" si="48">+IF(H10=BI$8,G10,0)</f>
        <v>0</v>
      </c>
      <c r="BJ10" s="140">
        <f t="shared" ref="BJ10:BJ49" si="49">+IF(H10=BJ$8,G10,0)</f>
        <v>0</v>
      </c>
      <c r="BK10" s="140">
        <f t="shared" ref="BK10:BK49" si="50">+IF(H10=BK$8,G10,0)</f>
        <v>0</v>
      </c>
      <c r="BL10" s="140">
        <f t="shared" ref="BL10:BL49" si="51">+IF(H10=BL$8,G10,0)</f>
        <v>0</v>
      </c>
      <c r="BM10" s="140">
        <f t="shared" ref="BM10:BM115" si="52">SUM(J10:BL10)</f>
        <v>983645843</v>
      </c>
      <c r="BN10" s="140">
        <f>+BM10-G10</f>
        <v>0</v>
      </c>
    </row>
    <row r="11" spans="2:66" ht="12.75" customHeight="1" x14ac:dyDescent="0.2">
      <c r="C11" s="141" t="s">
        <v>345</v>
      </c>
      <c r="G11" s="275">
        <v>64326040</v>
      </c>
      <c r="H11" s="131" t="s">
        <v>296</v>
      </c>
      <c r="J11" s="140">
        <f t="shared" si="0"/>
        <v>0</v>
      </c>
      <c r="K11" s="140">
        <f t="shared" si="1"/>
        <v>0</v>
      </c>
      <c r="L11" s="140">
        <f t="shared" si="2"/>
        <v>0</v>
      </c>
      <c r="M11" s="140">
        <f t="shared" si="3"/>
        <v>64326040</v>
      </c>
      <c r="N11" s="140">
        <f t="shared" si="4"/>
        <v>0</v>
      </c>
      <c r="O11" s="140">
        <f t="shared" si="5"/>
        <v>0</v>
      </c>
      <c r="P11" s="140">
        <f t="shared" si="6"/>
        <v>0</v>
      </c>
      <c r="Q11" s="140">
        <f t="shared" si="7"/>
        <v>0</v>
      </c>
      <c r="R11" s="140">
        <f t="shared" si="8"/>
        <v>0</v>
      </c>
      <c r="S11" s="140">
        <f t="shared" si="9"/>
        <v>0</v>
      </c>
      <c r="T11" s="140">
        <f t="shared" si="10"/>
        <v>0</v>
      </c>
      <c r="U11" s="140">
        <f t="shared" si="11"/>
        <v>0</v>
      </c>
      <c r="V11" s="140">
        <f t="shared" si="12"/>
        <v>0</v>
      </c>
      <c r="X11" s="140">
        <f t="shared" si="13"/>
        <v>0</v>
      </c>
      <c r="Y11" s="140">
        <f t="shared" si="14"/>
        <v>0</v>
      </c>
      <c r="Z11" s="140">
        <f t="shared" si="15"/>
        <v>0</v>
      </c>
      <c r="AA11" s="140">
        <f t="shared" si="16"/>
        <v>0</v>
      </c>
      <c r="AB11" s="140">
        <f t="shared" si="17"/>
        <v>0</v>
      </c>
      <c r="AC11" s="140">
        <f t="shared" si="18"/>
        <v>0</v>
      </c>
      <c r="AD11" s="140">
        <f t="shared" si="19"/>
        <v>0</v>
      </c>
      <c r="AE11" s="140">
        <f t="shared" si="20"/>
        <v>0</v>
      </c>
      <c r="AF11" s="140">
        <f t="shared" si="21"/>
        <v>0</v>
      </c>
      <c r="AG11" s="140">
        <f t="shared" si="22"/>
        <v>0</v>
      </c>
      <c r="AH11" s="140">
        <f t="shared" si="23"/>
        <v>0</v>
      </c>
      <c r="AI11" s="140">
        <f t="shared" si="24"/>
        <v>0</v>
      </c>
      <c r="AJ11" s="140">
        <f t="shared" si="25"/>
        <v>0</v>
      </c>
      <c r="AL11" s="140">
        <f t="shared" si="26"/>
        <v>0</v>
      </c>
      <c r="AM11" s="140">
        <f t="shared" si="27"/>
        <v>0</v>
      </c>
      <c r="AN11" s="140">
        <f t="shared" si="28"/>
        <v>0</v>
      </c>
      <c r="AO11" s="140">
        <f t="shared" si="29"/>
        <v>0</v>
      </c>
      <c r="AP11" s="140">
        <f t="shared" si="30"/>
        <v>0</v>
      </c>
      <c r="AQ11" s="140">
        <f t="shared" si="31"/>
        <v>0</v>
      </c>
      <c r="AR11" s="140">
        <f t="shared" si="32"/>
        <v>0</v>
      </c>
      <c r="AS11" s="140">
        <f t="shared" si="33"/>
        <v>0</v>
      </c>
      <c r="AT11" s="140">
        <f t="shared" si="34"/>
        <v>0</v>
      </c>
      <c r="AU11" s="140">
        <f t="shared" si="35"/>
        <v>0</v>
      </c>
      <c r="AV11" s="140">
        <f t="shared" si="36"/>
        <v>0</v>
      </c>
      <c r="AW11" s="140">
        <f t="shared" si="37"/>
        <v>0</v>
      </c>
      <c r="AX11" s="140">
        <f t="shared" si="38"/>
        <v>0</v>
      </c>
      <c r="AZ11" s="140">
        <f t="shared" si="39"/>
        <v>0</v>
      </c>
      <c r="BA11" s="140">
        <f t="shared" si="40"/>
        <v>0</v>
      </c>
      <c r="BB11" s="140">
        <f t="shared" si="41"/>
        <v>0</v>
      </c>
      <c r="BC11" s="140">
        <f t="shared" si="42"/>
        <v>0</v>
      </c>
      <c r="BD11" s="140">
        <f t="shared" si="43"/>
        <v>0</v>
      </c>
      <c r="BE11" s="140">
        <f t="shared" si="44"/>
        <v>0</v>
      </c>
      <c r="BF11" s="140">
        <f t="shared" si="45"/>
        <v>0</v>
      </c>
      <c r="BG11" s="140">
        <f t="shared" si="46"/>
        <v>0</v>
      </c>
      <c r="BH11" s="140">
        <f t="shared" si="47"/>
        <v>0</v>
      </c>
      <c r="BI11" s="140">
        <f t="shared" si="48"/>
        <v>0</v>
      </c>
      <c r="BJ11" s="140">
        <f t="shared" si="49"/>
        <v>0</v>
      </c>
      <c r="BK11" s="140">
        <f t="shared" si="50"/>
        <v>0</v>
      </c>
      <c r="BL11" s="140">
        <f t="shared" si="51"/>
        <v>0</v>
      </c>
      <c r="BM11" s="140">
        <f t="shared" si="52"/>
        <v>64326040</v>
      </c>
      <c r="BN11" s="140">
        <f t="shared" ref="BN11:BN75" si="53">+BM11-G11</f>
        <v>0</v>
      </c>
    </row>
    <row r="12" spans="2:66" ht="12.75" customHeight="1" x14ac:dyDescent="0.2">
      <c r="C12" s="141" t="s">
        <v>402</v>
      </c>
      <c r="G12" s="275"/>
      <c r="H12" s="131" t="s">
        <v>296</v>
      </c>
      <c r="J12" s="140">
        <f>+IF(H12=J$8,G12,0)</f>
        <v>0</v>
      </c>
      <c r="K12" s="140">
        <f>+IF(H12=K$8,G12,0)</f>
        <v>0</v>
      </c>
      <c r="L12" s="140">
        <f>+IF(H12=L$8,G12,0)</f>
        <v>0</v>
      </c>
      <c r="M12" s="140">
        <f>+IF(H12=M$8,G12,0)</f>
        <v>0</v>
      </c>
      <c r="N12" s="140">
        <f>+IF(H12=N$8,G12,0)</f>
        <v>0</v>
      </c>
      <c r="O12" s="140">
        <f>+IF(H12=O$8,G12,0)</f>
        <v>0</v>
      </c>
      <c r="P12" s="140">
        <f>+IF(H12=P$8,G12,0)</f>
        <v>0</v>
      </c>
      <c r="Q12" s="140">
        <f>+IF(H12=Q$8,G12,0)</f>
        <v>0</v>
      </c>
      <c r="R12" s="140">
        <f>+IF(H12=R$8,G12,0)</f>
        <v>0</v>
      </c>
      <c r="S12" s="140">
        <f>+IF(H12=S$8,G12,0)</f>
        <v>0</v>
      </c>
      <c r="T12" s="140">
        <f>+IF(H12=T$8,G12,0)</f>
        <v>0</v>
      </c>
      <c r="U12" s="140">
        <f>+IF(H12=U$8,G12,0)</f>
        <v>0</v>
      </c>
      <c r="V12" s="140">
        <f>+IF(H12=V$8,G12,0)</f>
        <v>0</v>
      </c>
      <c r="X12" s="140">
        <f>+IF(H12=X$8,G12,0)</f>
        <v>0</v>
      </c>
      <c r="Y12" s="140">
        <f t="shared" si="14"/>
        <v>0</v>
      </c>
      <c r="Z12" s="140">
        <f t="shared" si="15"/>
        <v>0</v>
      </c>
      <c r="AA12" s="140">
        <f t="shared" si="16"/>
        <v>0</v>
      </c>
      <c r="AB12" s="140">
        <f t="shared" si="17"/>
        <v>0</v>
      </c>
      <c r="AC12" s="140">
        <f t="shared" si="18"/>
        <v>0</v>
      </c>
      <c r="AD12" s="140">
        <f t="shared" si="19"/>
        <v>0</v>
      </c>
      <c r="AE12" s="140">
        <f t="shared" si="20"/>
        <v>0</v>
      </c>
      <c r="AF12" s="140">
        <f t="shared" si="21"/>
        <v>0</v>
      </c>
      <c r="AG12" s="140">
        <f t="shared" si="22"/>
        <v>0</v>
      </c>
      <c r="AH12" s="140">
        <f t="shared" si="23"/>
        <v>0</v>
      </c>
      <c r="AI12" s="140">
        <f t="shared" si="24"/>
        <v>0</v>
      </c>
      <c r="AJ12" s="140">
        <f t="shared" si="25"/>
        <v>0</v>
      </c>
      <c r="AL12" s="140">
        <f t="shared" si="26"/>
        <v>0</v>
      </c>
      <c r="AM12" s="140">
        <f t="shared" si="27"/>
        <v>0</v>
      </c>
      <c r="AN12" s="140">
        <f t="shared" si="28"/>
        <v>0</v>
      </c>
      <c r="AO12" s="140">
        <f t="shared" si="29"/>
        <v>0</v>
      </c>
      <c r="AP12" s="140">
        <f t="shared" si="30"/>
        <v>0</v>
      </c>
      <c r="AQ12" s="140">
        <f t="shared" si="31"/>
        <v>0</v>
      </c>
      <c r="AR12" s="140">
        <f t="shared" si="32"/>
        <v>0</v>
      </c>
      <c r="AS12" s="140">
        <f t="shared" si="33"/>
        <v>0</v>
      </c>
      <c r="AT12" s="140">
        <f t="shared" si="34"/>
        <v>0</v>
      </c>
      <c r="AU12" s="140">
        <f t="shared" si="35"/>
        <v>0</v>
      </c>
      <c r="AV12" s="140">
        <f t="shared" si="36"/>
        <v>0</v>
      </c>
      <c r="AW12" s="140">
        <f t="shared" si="37"/>
        <v>0</v>
      </c>
      <c r="AX12" s="140">
        <f t="shared" si="38"/>
        <v>0</v>
      </c>
      <c r="AZ12" s="140">
        <f t="shared" si="39"/>
        <v>0</v>
      </c>
      <c r="BA12" s="140">
        <f t="shared" si="40"/>
        <v>0</v>
      </c>
      <c r="BB12" s="140">
        <f t="shared" si="41"/>
        <v>0</v>
      </c>
      <c r="BC12" s="140">
        <f t="shared" si="42"/>
        <v>0</v>
      </c>
      <c r="BD12" s="140">
        <f t="shared" si="43"/>
        <v>0</v>
      </c>
      <c r="BE12" s="140">
        <f t="shared" si="44"/>
        <v>0</v>
      </c>
      <c r="BF12" s="140">
        <f t="shared" si="45"/>
        <v>0</v>
      </c>
      <c r="BG12" s="140">
        <f t="shared" si="46"/>
        <v>0</v>
      </c>
      <c r="BH12" s="140">
        <f t="shared" si="47"/>
        <v>0</v>
      </c>
      <c r="BI12" s="140">
        <f t="shared" si="48"/>
        <v>0</v>
      </c>
      <c r="BJ12" s="140">
        <f t="shared" si="49"/>
        <v>0</v>
      </c>
      <c r="BK12" s="140">
        <f t="shared" si="50"/>
        <v>0</v>
      </c>
      <c r="BL12" s="140">
        <f t="shared" si="51"/>
        <v>0</v>
      </c>
      <c r="BM12" s="140">
        <f>SUM(J12:BL12)</f>
        <v>0</v>
      </c>
      <c r="BN12" s="140">
        <f t="shared" si="53"/>
        <v>0</v>
      </c>
    </row>
    <row r="13" spans="2:66" ht="12.75" customHeight="1" x14ac:dyDescent="0.2">
      <c r="C13" s="141" t="s">
        <v>380</v>
      </c>
      <c r="G13" s="275"/>
      <c r="H13" s="131" t="s">
        <v>296</v>
      </c>
      <c r="J13" s="140">
        <f t="shared" si="0"/>
        <v>0</v>
      </c>
      <c r="K13" s="140">
        <f t="shared" si="1"/>
        <v>0</v>
      </c>
      <c r="L13" s="140">
        <f t="shared" si="2"/>
        <v>0</v>
      </c>
      <c r="M13" s="140">
        <f t="shared" si="3"/>
        <v>0</v>
      </c>
      <c r="N13" s="140">
        <f t="shared" si="4"/>
        <v>0</v>
      </c>
      <c r="O13" s="140">
        <f t="shared" si="5"/>
        <v>0</v>
      </c>
      <c r="P13" s="140">
        <f t="shared" si="6"/>
        <v>0</v>
      </c>
      <c r="Q13" s="140">
        <f t="shared" si="7"/>
        <v>0</v>
      </c>
      <c r="R13" s="140">
        <f t="shared" si="8"/>
        <v>0</v>
      </c>
      <c r="S13" s="140">
        <f t="shared" si="9"/>
        <v>0</v>
      </c>
      <c r="T13" s="140">
        <f t="shared" si="10"/>
        <v>0</v>
      </c>
      <c r="U13" s="140">
        <f t="shared" si="11"/>
        <v>0</v>
      </c>
      <c r="V13" s="140">
        <f t="shared" si="12"/>
        <v>0</v>
      </c>
      <c r="X13" s="140">
        <f t="shared" si="13"/>
        <v>0</v>
      </c>
      <c r="Y13" s="140">
        <f t="shared" si="14"/>
        <v>0</v>
      </c>
      <c r="Z13" s="140">
        <f t="shared" si="15"/>
        <v>0</v>
      </c>
      <c r="AA13" s="140">
        <f t="shared" si="16"/>
        <v>0</v>
      </c>
      <c r="AB13" s="140">
        <f t="shared" si="17"/>
        <v>0</v>
      </c>
      <c r="AC13" s="140">
        <f t="shared" si="18"/>
        <v>0</v>
      </c>
      <c r="AD13" s="140">
        <f t="shared" si="19"/>
        <v>0</v>
      </c>
      <c r="AE13" s="140">
        <f t="shared" si="20"/>
        <v>0</v>
      </c>
      <c r="AF13" s="140">
        <f t="shared" si="21"/>
        <v>0</v>
      </c>
      <c r="AG13" s="140">
        <f t="shared" si="22"/>
        <v>0</v>
      </c>
      <c r="AH13" s="140">
        <f t="shared" si="23"/>
        <v>0</v>
      </c>
      <c r="AI13" s="140">
        <f t="shared" si="24"/>
        <v>0</v>
      </c>
      <c r="AJ13" s="140">
        <f t="shared" si="25"/>
        <v>0</v>
      </c>
      <c r="AL13" s="140">
        <f t="shared" si="26"/>
        <v>0</v>
      </c>
      <c r="AM13" s="140">
        <f t="shared" si="27"/>
        <v>0</v>
      </c>
      <c r="AN13" s="140">
        <f t="shared" si="28"/>
        <v>0</v>
      </c>
      <c r="AO13" s="140">
        <f t="shared" si="29"/>
        <v>0</v>
      </c>
      <c r="AP13" s="140">
        <f t="shared" si="30"/>
        <v>0</v>
      </c>
      <c r="AQ13" s="140">
        <f t="shared" si="31"/>
        <v>0</v>
      </c>
      <c r="AR13" s="140">
        <f t="shared" si="32"/>
        <v>0</v>
      </c>
      <c r="AS13" s="140">
        <f t="shared" si="33"/>
        <v>0</v>
      </c>
      <c r="AT13" s="140">
        <f t="shared" si="34"/>
        <v>0</v>
      </c>
      <c r="AU13" s="140">
        <f t="shared" si="35"/>
        <v>0</v>
      </c>
      <c r="AV13" s="140">
        <f t="shared" si="36"/>
        <v>0</v>
      </c>
      <c r="AW13" s="140">
        <f t="shared" si="37"/>
        <v>0</v>
      </c>
      <c r="AX13" s="140">
        <f t="shared" si="38"/>
        <v>0</v>
      </c>
      <c r="AZ13" s="140">
        <f t="shared" si="39"/>
        <v>0</v>
      </c>
      <c r="BA13" s="140">
        <f t="shared" si="40"/>
        <v>0</v>
      </c>
      <c r="BB13" s="140">
        <f t="shared" si="41"/>
        <v>0</v>
      </c>
      <c r="BC13" s="140">
        <f t="shared" si="42"/>
        <v>0</v>
      </c>
      <c r="BD13" s="140">
        <f t="shared" si="43"/>
        <v>0</v>
      </c>
      <c r="BE13" s="140">
        <f t="shared" si="44"/>
        <v>0</v>
      </c>
      <c r="BF13" s="140">
        <f t="shared" si="45"/>
        <v>0</v>
      </c>
      <c r="BG13" s="140">
        <f t="shared" si="46"/>
        <v>0</v>
      </c>
      <c r="BH13" s="140">
        <f t="shared" si="47"/>
        <v>0</v>
      </c>
      <c r="BI13" s="140">
        <f t="shared" si="48"/>
        <v>0</v>
      </c>
      <c r="BJ13" s="140">
        <f t="shared" si="49"/>
        <v>0</v>
      </c>
      <c r="BK13" s="140">
        <f t="shared" si="50"/>
        <v>0</v>
      </c>
      <c r="BL13" s="140">
        <f t="shared" si="51"/>
        <v>0</v>
      </c>
      <c r="BM13" s="140">
        <f t="shared" si="52"/>
        <v>0</v>
      </c>
      <c r="BN13" s="140">
        <f t="shared" si="53"/>
        <v>0</v>
      </c>
    </row>
    <row r="14" spans="2:66" ht="12.75" customHeight="1" x14ac:dyDescent="0.2">
      <c r="C14" s="141" t="s">
        <v>381</v>
      </c>
      <c r="G14" s="275">
        <v>10124624</v>
      </c>
      <c r="H14" s="131" t="s">
        <v>296</v>
      </c>
      <c r="J14" s="140">
        <f t="shared" si="0"/>
        <v>0</v>
      </c>
      <c r="K14" s="140">
        <f t="shared" si="1"/>
        <v>0</v>
      </c>
      <c r="L14" s="140">
        <f t="shared" si="2"/>
        <v>0</v>
      </c>
      <c r="M14" s="140">
        <f t="shared" si="3"/>
        <v>10124624</v>
      </c>
      <c r="N14" s="140">
        <f t="shared" si="4"/>
        <v>0</v>
      </c>
      <c r="O14" s="140">
        <f t="shared" si="5"/>
        <v>0</v>
      </c>
      <c r="P14" s="140">
        <f t="shared" si="6"/>
        <v>0</v>
      </c>
      <c r="Q14" s="140">
        <f t="shared" si="7"/>
        <v>0</v>
      </c>
      <c r="R14" s="140">
        <f t="shared" si="8"/>
        <v>0</v>
      </c>
      <c r="S14" s="140">
        <f t="shared" si="9"/>
        <v>0</v>
      </c>
      <c r="T14" s="140">
        <f t="shared" si="10"/>
        <v>0</v>
      </c>
      <c r="U14" s="140">
        <f t="shared" si="11"/>
        <v>0</v>
      </c>
      <c r="V14" s="140">
        <f t="shared" si="12"/>
        <v>0</v>
      </c>
      <c r="X14" s="140">
        <f t="shared" si="13"/>
        <v>0</v>
      </c>
      <c r="Y14" s="140">
        <f t="shared" si="14"/>
        <v>0</v>
      </c>
      <c r="Z14" s="140">
        <f t="shared" si="15"/>
        <v>0</v>
      </c>
      <c r="AA14" s="140">
        <f t="shared" si="16"/>
        <v>0</v>
      </c>
      <c r="AB14" s="140">
        <f t="shared" si="17"/>
        <v>0</v>
      </c>
      <c r="AC14" s="140">
        <f t="shared" si="18"/>
        <v>0</v>
      </c>
      <c r="AD14" s="140">
        <f t="shared" si="19"/>
        <v>0</v>
      </c>
      <c r="AE14" s="140">
        <f t="shared" si="20"/>
        <v>0</v>
      </c>
      <c r="AF14" s="140">
        <f t="shared" si="21"/>
        <v>0</v>
      </c>
      <c r="AG14" s="140">
        <f t="shared" si="22"/>
        <v>0</v>
      </c>
      <c r="AH14" s="140">
        <f t="shared" si="23"/>
        <v>0</v>
      </c>
      <c r="AI14" s="140">
        <f t="shared" si="24"/>
        <v>0</v>
      </c>
      <c r="AJ14" s="140">
        <f t="shared" si="25"/>
        <v>0</v>
      </c>
      <c r="AL14" s="140">
        <f t="shared" si="26"/>
        <v>0</v>
      </c>
      <c r="AM14" s="140">
        <f t="shared" si="27"/>
        <v>0</v>
      </c>
      <c r="AN14" s="140">
        <f t="shared" si="28"/>
        <v>0</v>
      </c>
      <c r="AO14" s="140">
        <f t="shared" si="29"/>
        <v>0</v>
      </c>
      <c r="AP14" s="140">
        <f t="shared" si="30"/>
        <v>0</v>
      </c>
      <c r="AQ14" s="140">
        <f t="shared" si="31"/>
        <v>0</v>
      </c>
      <c r="AR14" s="140">
        <f t="shared" si="32"/>
        <v>0</v>
      </c>
      <c r="AS14" s="140">
        <f t="shared" si="33"/>
        <v>0</v>
      </c>
      <c r="AT14" s="140">
        <f t="shared" si="34"/>
        <v>0</v>
      </c>
      <c r="AU14" s="140">
        <f t="shared" si="35"/>
        <v>0</v>
      </c>
      <c r="AV14" s="140">
        <f t="shared" si="36"/>
        <v>0</v>
      </c>
      <c r="AW14" s="140">
        <f t="shared" si="37"/>
        <v>0</v>
      </c>
      <c r="AX14" s="140">
        <f t="shared" si="38"/>
        <v>0</v>
      </c>
      <c r="AZ14" s="140">
        <f t="shared" si="39"/>
        <v>0</v>
      </c>
      <c r="BA14" s="140">
        <f t="shared" si="40"/>
        <v>0</v>
      </c>
      <c r="BB14" s="140">
        <f t="shared" si="41"/>
        <v>0</v>
      </c>
      <c r="BC14" s="140">
        <f t="shared" si="42"/>
        <v>0</v>
      </c>
      <c r="BD14" s="140">
        <f t="shared" si="43"/>
        <v>0</v>
      </c>
      <c r="BE14" s="140">
        <f t="shared" si="44"/>
        <v>0</v>
      </c>
      <c r="BF14" s="140">
        <f t="shared" si="45"/>
        <v>0</v>
      </c>
      <c r="BG14" s="140">
        <f t="shared" si="46"/>
        <v>0</v>
      </c>
      <c r="BH14" s="140">
        <f t="shared" si="47"/>
        <v>0</v>
      </c>
      <c r="BI14" s="140">
        <f t="shared" si="48"/>
        <v>0</v>
      </c>
      <c r="BJ14" s="140">
        <f t="shared" si="49"/>
        <v>0</v>
      </c>
      <c r="BK14" s="140">
        <f t="shared" si="50"/>
        <v>0</v>
      </c>
      <c r="BL14" s="140">
        <f t="shared" si="51"/>
        <v>0</v>
      </c>
      <c r="BM14" s="140">
        <f t="shared" si="52"/>
        <v>10124624</v>
      </c>
      <c r="BN14" s="140">
        <f t="shared" si="53"/>
        <v>0</v>
      </c>
    </row>
    <row r="15" spans="2:66" ht="12.75" customHeight="1" x14ac:dyDescent="0.2">
      <c r="C15" s="141" t="s">
        <v>382</v>
      </c>
      <c r="G15" s="275">
        <v>83219680</v>
      </c>
      <c r="H15" s="131" t="s">
        <v>305</v>
      </c>
      <c r="J15" s="140">
        <f t="shared" si="0"/>
        <v>0</v>
      </c>
      <c r="K15" s="140">
        <f t="shared" si="1"/>
        <v>0</v>
      </c>
      <c r="L15" s="140">
        <f t="shared" si="2"/>
        <v>0</v>
      </c>
      <c r="M15" s="140">
        <f t="shared" si="3"/>
        <v>0</v>
      </c>
      <c r="N15" s="140">
        <f t="shared" si="4"/>
        <v>0</v>
      </c>
      <c r="O15" s="140">
        <f t="shared" si="5"/>
        <v>0</v>
      </c>
      <c r="P15" s="140">
        <f t="shared" si="6"/>
        <v>0</v>
      </c>
      <c r="Q15" s="140">
        <f t="shared" si="7"/>
        <v>0</v>
      </c>
      <c r="R15" s="140">
        <f t="shared" si="8"/>
        <v>0</v>
      </c>
      <c r="S15" s="140">
        <f t="shared" si="9"/>
        <v>0</v>
      </c>
      <c r="T15" s="140">
        <f t="shared" si="10"/>
        <v>0</v>
      </c>
      <c r="U15" s="140">
        <f t="shared" si="11"/>
        <v>0</v>
      </c>
      <c r="V15" s="140">
        <f t="shared" si="12"/>
        <v>83219680</v>
      </c>
      <c r="X15" s="140">
        <f t="shared" si="13"/>
        <v>0</v>
      </c>
      <c r="Y15" s="140">
        <f t="shared" si="14"/>
        <v>0</v>
      </c>
      <c r="Z15" s="140">
        <f t="shared" si="15"/>
        <v>0</v>
      </c>
      <c r="AA15" s="140">
        <f t="shared" si="16"/>
        <v>0</v>
      </c>
      <c r="AB15" s="140">
        <f t="shared" si="17"/>
        <v>0</v>
      </c>
      <c r="AC15" s="140">
        <f t="shared" si="18"/>
        <v>0</v>
      </c>
      <c r="AD15" s="140">
        <f t="shared" si="19"/>
        <v>0</v>
      </c>
      <c r="AE15" s="140">
        <f t="shared" si="20"/>
        <v>0</v>
      </c>
      <c r="AF15" s="140">
        <f t="shared" si="21"/>
        <v>0</v>
      </c>
      <c r="AG15" s="140">
        <f t="shared" si="22"/>
        <v>0</v>
      </c>
      <c r="AH15" s="140">
        <f t="shared" si="23"/>
        <v>0</v>
      </c>
      <c r="AI15" s="140">
        <f t="shared" si="24"/>
        <v>0</v>
      </c>
      <c r="AJ15" s="140">
        <f t="shared" si="25"/>
        <v>0</v>
      </c>
      <c r="AL15" s="140">
        <f t="shared" si="26"/>
        <v>0</v>
      </c>
      <c r="AM15" s="140">
        <f t="shared" si="27"/>
        <v>0</v>
      </c>
      <c r="AN15" s="140">
        <f t="shared" si="28"/>
        <v>0</v>
      </c>
      <c r="AO15" s="140">
        <f t="shared" si="29"/>
        <v>0</v>
      </c>
      <c r="AP15" s="140">
        <f t="shared" si="30"/>
        <v>0</v>
      </c>
      <c r="AQ15" s="140">
        <f t="shared" si="31"/>
        <v>0</v>
      </c>
      <c r="AR15" s="140">
        <f t="shared" si="32"/>
        <v>0</v>
      </c>
      <c r="AS15" s="140">
        <f t="shared" si="33"/>
        <v>0</v>
      </c>
      <c r="AT15" s="140">
        <f t="shared" si="34"/>
        <v>0</v>
      </c>
      <c r="AU15" s="140">
        <f t="shared" si="35"/>
        <v>0</v>
      </c>
      <c r="AV15" s="140">
        <f t="shared" si="36"/>
        <v>0</v>
      </c>
      <c r="AW15" s="140">
        <f t="shared" si="37"/>
        <v>0</v>
      </c>
      <c r="AX15" s="140">
        <f t="shared" si="38"/>
        <v>0</v>
      </c>
      <c r="AZ15" s="140">
        <f t="shared" si="39"/>
        <v>0</v>
      </c>
      <c r="BA15" s="140">
        <f t="shared" si="40"/>
        <v>0</v>
      </c>
      <c r="BB15" s="140">
        <f t="shared" si="41"/>
        <v>0</v>
      </c>
      <c r="BC15" s="140">
        <f t="shared" si="42"/>
        <v>0</v>
      </c>
      <c r="BD15" s="140">
        <f t="shared" si="43"/>
        <v>0</v>
      </c>
      <c r="BE15" s="140">
        <f t="shared" si="44"/>
        <v>0</v>
      </c>
      <c r="BF15" s="140">
        <f t="shared" si="45"/>
        <v>0</v>
      </c>
      <c r="BG15" s="140">
        <f t="shared" si="46"/>
        <v>0</v>
      </c>
      <c r="BH15" s="140">
        <f t="shared" si="47"/>
        <v>0</v>
      </c>
      <c r="BI15" s="140">
        <f t="shared" si="48"/>
        <v>0</v>
      </c>
      <c r="BJ15" s="140">
        <f t="shared" si="49"/>
        <v>0</v>
      </c>
      <c r="BK15" s="140">
        <f t="shared" si="50"/>
        <v>0</v>
      </c>
      <c r="BL15" s="140">
        <f t="shared" si="51"/>
        <v>0</v>
      </c>
      <c r="BM15" s="140">
        <f t="shared" si="52"/>
        <v>83219680</v>
      </c>
      <c r="BN15" s="140">
        <f t="shared" si="53"/>
        <v>0</v>
      </c>
    </row>
    <row r="16" spans="2:66" ht="12.75" customHeight="1" x14ac:dyDescent="0.2">
      <c r="C16" s="141" t="s">
        <v>403</v>
      </c>
      <c r="G16" s="275">
        <v>167846542</v>
      </c>
      <c r="H16" s="131" t="s">
        <v>295</v>
      </c>
      <c r="J16" s="140">
        <f>+IF(H16=J$8,G16,0)</f>
        <v>0</v>
      </c>
      <c r="K16" s="140">
        <f>+IF(H16=K$8,G16,0)</f>
        <v>0</v>
      </c>
      <c r="L16" s="140">
        <f>+IF(H16=L$8,G16,0)</f>
        <v>167846542</v>
      </c>
      <c r="M16" s="140">
        <f>+IF(H16=M$8,G16,0)</f>
        <v>0</v>
      </c>
      <c r="N16" s="140">
        <f>+IF(H16=N$8,G16,0)</f>
        <v>0</v>
      </c>
      <c r="O16" s="140">
        <f>+IF(H16=O$8,G16,0)</f>
        <v>0</v>
      </c>
      <c r="P16" s="140">
        <f>+IF(H16=P$8,G16,0)</f>
        <v>0</v>
      </c>
      <c r="Q16" s="140">
        <f>+IF(H16=Q$8,G16,0)</f>
        <v>0</v>
      </c>
      <c r="R16" s="140">
        <f>+IF(H16=R$8,G16,0)</f>
        <v>0</v>
      </c>
      <c r="S16" s="140">
        <f>+IF(H16=S$8,G16,0)</f>
        <v>0</v>
      </c>
      <c r="T16" s="140">
        <f>+IF(H16=T$8,G16,0)</f>
        <v>0</v>
      </c>
      <c r="U16" s="140">
        <f>+IF(H16=U$8,G16,0)</f>
        <v>0</v>
      </c>
      <c r="V16" s="140">
        <f>+IF(H16=V$8,G16,0)</f>
        <v>0</v>
      </c>
      <c r="X16" s="140">
        <f>+IF(H16=X$8,G16,0)</f>
        <v>0</v>
      </c>
      <c r="Y16" s="140">
        <f t="shared" si="14"/>
        <v>0</v>
      </c>
      <c r="Z16" s="140">
        <f t="shared" si="15"/>
        <v>0</v>
      </c>
      <c r="AA16" s="140">
        <f t="shared" si="16"/>
        <v>0</v>
      </c>
      <c r="AB16" s="140">
        <f t="shared" si="17"/>
        <v>0</v>
      </c>
      <c r="AC16" s="140">
        <f t="shared" si="18"/>
        <v>0</v>
      </c>
      <c r="AD16" s="140">
        <f t="shared" si="19"/>
        <v>0</v>
      </c>
      <c r="AE16" s="140">
        <f t="shared" si="20"/>
        <v>0</v>
      </c>
      <c r="AF16" s="140">
        <f t="shared" si="21"/>
        <v>0</v>
      </c>
      <c r="AG16" s="140">
        <f t="shared" si="22"/>
        <v>0</v>
      </c>
      <c r="AH16" s="140">
        <f t="shared" si="23"/>
        <v>0</v>
      </c>
      <c r="AI16" s="140">
        <f t="shared" si="24"/>
        <v>0</v>
      </c>
      <c r="AJ16" s="140">
        <f t="shared" si="25"/>
        <v>0</v>
      </c>
      <c r="AL16" s="140">
        <f t="shared" si="26"/>
        <v>0</v>
      </c>
      <c r="AM16" s="140">
        <f t="shared" si="27"/>
        <v>0</v>
      </c>
      <c r="AN16" s="140">
        <f t="shared" si="28"/>
        <v>0</v>
      </c>
      <c r="AO16" s="140">
        <f t="shared" si="29"/>
        <v>0</v>
      </c>
      <c r="AP16" s="140">
        <f t="shared" si="30"/>
        <v>0</v>
      </c>
      <c r="AQ16" s="140">
        <f t="shared" si="31"/>
        <v>0</v>
      </c>
      <c r="AR16" s="140">
        <f t="shared" si="32"/>
        <v>0</v>
      </c>
      <c r="AS16" s="140">
        <f t="shared" si="33"/>
        <v>0</v>
      </c>
      <c r="AT16" s="140">
        <f t="shared" si="34"/>
        <v>0</v>
      </c>
      <c r="AU16" s="140">
        <f t="shared" si="35"/>
        <v>0</v>
      </c>
      <c r="AV16" s="140">
        <f t="shared" si="36"/>
        <v>0</v>
      </c>
      <c r="AW16" s="140">
        <f t="shared" si="37"/>
        <v>0</v>
      </c>
      <c r="AX16" s="140">
        <f t="shared" si="38"/>
        <v>0</v>
      </c>
      <c r="AZ16" s="140">
        <f t="shared" si="39"/>
        <v>0</v>
      </c>
      <c r="BA16" s="140">
        <f t="shared" si="40"/>
        <v>0</v>
      </c>
      <c r="BB16" s="140">
        <f t="shared" si="41"/>
        <v>0</v>
      </c>
      <c r="BC16" s="140">
        <f t="shared" si="42"/>
        <v>0</v>
      </c>
      <c r="BD16" s="140">
        <f t="shared" si="43"/>
        <v>0</v>
      </c>
      <c r="BE16" s="140">
        <f t="shared" si="44"/>
        <v>0</v>
      </c>
      <c r="BF16" s="140">
        <f t="shared" si="45"/>
        <v>0</v>
      </c>
      <c r="BG16" s="140">
        <f t="shared" si="46"/>
        <v>0</v>
      </c>
      <c r="BH16" s="140">
        <f t="shared" si="47"/>
        <v>0</v>
      </c>
      <c r="BI16" s="140">
        <f t="shared" si="48"/>
        <v>0</v>
      </c>
      <c r="BJ16" s="140">
        <f t="shared" si="49"/>
        <v>0</v>
      </c>
      <c r="BK16" s="140">
        <f t="shared" si="50"/>
        <v>0</v>
      </c>
      <c r="BL16" s="140">
        <f t="shared" si="51"/>
        <v>0</v>
      </c>
      <c r="BM16" s="140">
        <f t="shared" si="52"/>
        <v>167846542</v>
      </c>
      <c r="BN16" s="140">
        <f t="shared" si="53"/>
        <v>0</v>
      </c>
    </row>
    <row r="17" spans="3:66" ht="12.75" customHeight="1" x14ac:dyDescent="0.2">
      <c r="C17" s="141" t="s">
        <v>465</v>
      </c>
      <c r="G17" s="275">
        <v>24000000</v>
      </c>
      <c r="H17" s="131" t="s">
        <v>296</v>
      </c>
      <c r="J17" s="140">
        <f>+IF(H17=J$8,G17,0)</f>
        <v>0</v>
      </c>
      <c r="K17" s="140">
        <f>+IF(H17=K$8,G17,0)</f>
        <v>0</v>
      </c>
      <c r="L17" s="140">
        <f>+IF(H17=L$8,G17,0)</f>
        <v>0</v>
      </c>
      <c r="M17" s="140">
        <f>+IF(H17=M$8,G17,0)</f>
        <v>24000000</v>
      </c>
      <c r="N17" s="140">
        <f>+IF(H17=N$8,G17,0)</f>
        <v>0</v>
      </c>
      <c r="O17" s="140">
        <f>+IF(H17=O$8,G17,0)</f>
        <v>0</v>
      </c>
      <c r="P17" s="140">
        <f>+IF(H17=P$8,G17,0)</f>
        <v>0</v>
      </c>
      <c r="Q17" s="140">
        <f>+IF(H17=Q$8,G17,0)</f>
        <v>0</v>
      </c>
      <c r="R17" s="140">
        <f>+IF(H17=R$8,G17,0)</f>
        <v>0</v>
      </c>
      <c r="S17" s="140">
        <f>+IF(H17=S$8,G17,0)</f>
        <v>0</v>
      </c>
      <c r="T17" s="140">
        <f>+IF(H17=T$8,G17,0)</f>
        <v>0</v>
      </c>
      <c r="U17" s="140">
        <f>+IF(H17=U$8,G17,0)</f>
        <v>0</v>
      </c>
      <c r="V17" s="140">
        <f>+IF(H17=V$8,G17,0)</f>
        <v>0</v>
      </c>
      <c r="X17" s="140">
        <f>+IF(H17=X$8,G17,0)</f>
        <v>0</v>
      </c>
      <c r="Y17" s="140">
        <f t="shared" si="14"/>
        <v>0</v>
      </c>
      <c r="Z17" s="140">
        <f t="shared" si="15"/>
        <v>0</v>
      </c>
      <c r="AA17" s="140">
        <f t="shared" si="16"/>
        <v>0</v>
      </c>
      <c r="AB17" s="140">
        <f t="shared" si="17"/>
        <v>0</v>
      </c>
      <c r="AC17" s="140">
        <f t="shared" si="18"/>
        <v>0</v>
      </c>
      <c r="AD17" s="140">
        <f t="shared" si="19"/>
        <v>0</v>
      </c>
      <c r="AE17" s="140">
        <f t="shared" si="20"/>
        <v>0</v>
      </c>
      <c r="AF17" s="140">
        <f t="shared" si="21"/>
        <v>0</v>
      </c>
      <c r="AG17" s="140">
        <f t="shared" si="22"/>
        <v>0</v>
      </c>
      <c r="AH17" s="140">
        <f t="shared" si="23"/>
        <v>0</v>
      </c>
      <c r="AI17" s="140">
        <f t="shared" si="24"/>
        <v>0</v>
      </c>
      <c r="AJ17" s="140">
        <f t="shared" si="25"/>
        <v>0</v>
      </c>
      <c r="AL17" s="140">
        <f t="shared" si="26"/>
        <v>0</v>
      </c>
      <c r="AM17" s="140">
        <f t="shared" si="27"/>
        <v>0</v>
      </c>
      <c r="AN17" s="140">
        <f t="shared" si="28"/>
        <v>0</v>
      </c>
      <c r="AO17" s="140">
        <f t="shared" si="29"/>
        <v>0</v>
      </c>
      <c r="AP17" s="140">
        <f t="shared" si="30"/>
        <v>0</v>
      </c>
      <c r="AQ17" s="140">
        <f t="shared" si="31"/>
        <v>0</v>
      </c>
      <c r="AR17" s="140">
        <f t="shared" si="32"/>
        <v>0</v>
      </c>
      <c r="AS17" s="140">
        <f t="shared" si="33"/>
        <v>0</v>
      </c>
      <c r="AT17" s="140">
        <f t="shared" si="34"/>
        <v>0</v>
      </c>
      <c r="AU17" s="140">
        <f t="shared" si="35"/>
        <v>0</v>
      </c>
      <c r="AV17" s="140">
        <f t="shared" si="36"/>
        <v>0</v>
      </c>
      <c r="AW17" s="140">
        <f t="shared" si="37"/>
        <v>0</v>
      </c>
      <c r="AX17" s="140">
        <f t="shared" si="38"/>
        <v>0</v>
      </c>
      <c r="AZ17" s="140">
        <f t="shared" si="39"/>
        <v>0</v>
      </c>
      <c r="BA17" s="140">
        <f t="shared" si="40"/>
        <v>0</v>
      </c>
      <c r="BB17" s="140">
        <f t="shared" si="41"/>
        <v>0</v>
      </c>
      <c r="BC17" s="140">
        <f t="shared" si="42"/>
        <v>0</v>
      </c>
      <c r="BD17" s="140">
        <f t="shared" si="43"/>
        <v>0</v>
      </c>
      <c r="BE17" s="140">
        <f t="shared" si="44"/>
        <v>0</v>
      </c>
      <c r="BF17" s="140">
        <f t="shared" si="45"/>
        <v>0</v>
      </c>
      <c r="BG17" s="140">
        <f t="shared" si="46"/>
        <v>0</v>
      </c>
      <c r="BH17" s="140">
        <f t="shared" si="47"/>
        <v>0</v>
      </c>
      <c r="BI17" s="140">
        <f t="shared" si="48"/>
        <v>0</v>
      </c>
      <c r="BJ17" s="140">
        <f t="shared" si="49"/>
        <v>0</v>
      </c>
      <c r="BK17" s="140">
        <f t="shared" si="50"/>
        <v>0</v>
      </c>
      <c r="BL17" s="140">
        <f t="shared" si="51"/>
        <v>0</v>
      </c>
      <c r="BM17" s="140">
        <f t="shared" si="52"/>
        <v>24000000</v>
      </c>
      <c r="BN17" s="140">
        <f>+BM17-G17</f>
        <v>0</v>
      </c>
    </row>
    <row r="18" spans="3:66" ht="12.75" customHeight="1" x14ac:dyDescent="0.2">
      <c r="C18" s="141" t="s">
        <v>383</v>
      </c>
      <c r="G18" s="275">
        <v>40717047</v>
      </c>
      <c r="H18" s="131" t="s">
        <v>296</v>
      </c>
      <c r="J18" s="140">
        <f>+IF(H18=J$8,G18,0)</f>
        <v>0</v>
      </c>
      <c r="K18" s="140">
        <f>+IF(H18=K$8,G18,0)</f>
        <v>0</v>
      </c>
      <c r="L18" s="140">
        <f>+IF(H18=L$8,G18,0)</f>
        <v>0</v>
      </c>
      <c r="M18" s="140">
        <f>+IF(H18=M$8,G18,0)</f>
        <v>40717047</v>
      </c>
      <c r="N18" s="140">
        <f>+IF(H18=N$8,G18,0)</f>
        <v>0</v>
      </c>
      <c r="O18" s="140">
        <f>+IF(H18=O$8,G18,0)</f>
        <v>0</v>
      </c>
      <c r="P18" s="140">
        <f>+IF(H18=P$8,G18,0)</f>
        <v>0</v>
      </c>
      <c r="Q18" s="140">
        <f>+IF(H18=Q$8,G18,0)</f>
        <v>0</v>
      </c>
      <c r="R18" s="140">
        <f>+IF(H18=R$8,G18,0)</f>
        <v>0</v>
      </c>
      <c r="S18" s="140">
        <f>+IF(H18=S$8,G18,0)</f>
        <v>0</v>
      </c>
      <c r="T18" s="140">
        <f>+IF(H18=T$8,G18,0)</f>
        <v>0</v>
      </c>
      <c r="U18" s="140">
        <f>+IF(H18=U$8,G18,0)</f>
        <v>0</v>
      </c>
      <c r="V18" s="140">
        <f>+IF(H18=V$8,G18,0)</f>
        <v>0</v>
      </c>
      <c r="X18" s="140">
        <f>+IF(H18=X$8,G18,0)</f>
        <v>0</v>
      </c>
      <c r="Y18" s="140">
        <f t="shared" si="14"/>
        <v>0</v>
      </c>
      <c r="Z18" s="140">
        <f t="shared" si="15"/>
        <v>0</v>
      </c>
      <c r="AA18" s="140">
        <f t="shared" si="16"/>
        <v>0</v>
      </c>
      <c r="AB18" s="140">
        <f t="shared" si="17"/>
        <v>0</v>
      </c>
      <c r="AC18" s="140">
        <f t="shared" si="18"/>
        <v>0</v>
      </c>
      <c r="AD18" s="140">
        <f t="shared" si="19"/>
        <v>0</v>
      </c>
      <c r="AE18" s="140">
        <f t="shared" si="20"/>
        <v>0</v>
      </c>
      <c r="AF18" s="140">
        <f t="shared" si="21"/>
        <v>0</v>
      </c>
      <c r="AG18" s="140">
        <f t="shared" si="22"/>
        <v>0</v>
      </c>
      <c r="AH18" s="140">
        <f t="shared" si="23"/>
        <v>0</v>
      </c>
      <c r="AI18" s="140">
        <f t="shared" si="24"/>
        <v>0</v>
      </c>
      <c r="AJ18" s="140">
        <f t="shared" si="25"/>
        <v>0</v>
      </c>
      <c r="AL18" s="140">
        <f t="shared" si="26"/>
        <v>0</v>
      </c>
      <c r="AM18" s="140">
        <f t="shared" si="27"/>
        <v>0</v>
      </c>
      <c r="AN18" s="140">
        <f t="shared" si="28"/>
        <v>0</v>
      </c>
      <c r="AO18" s="140">
        <f t="shared" si="29"/>
        <v>0</v>
      </c>
      <c r="AP18" s="140">
        <f t="shared" si="30"/>
        <v>0</v>
      </c>
      <c r="AQ18" s="140">
        <f t="shared" si="31"/>
        <v>0</v>
      </c>
      <c r="AR18" s="140">
        <f t="shared" si="32"/>
        <v>0</v>
      </c>
      <c r="AS18" s="140">
        <f t="shared" si="33"/>
        <v>0</v>
      </c>
      <c r="AT18" s="140">
        <f t="shared" si="34"/>
        <v>0</v>
      </c>
      <c r="AU18" s="140">
        <f t="shared" si="35"/>
        <v>0</v>
      </c>
      <c r="AV18" s="140">
        <f t="shared" si="36"/>
        <v>0</v>
      </c>
      <c r="AW18" s="140">
        <f t="shared" si="37"/>
        <v>0</v>
      </c>
      <c r="AX18" s="140">
        <f t="shared" si="38"/>
        <v>0</v>
      </c>
      <c r="AZ18" s="140">
        <f t="shared" si="39"/>
        <v>0</v>
      </c>
      <c r="BA18" s="140">
        <f t="shared" si="40"/>
        <v>0</v>
      </c>
      <c r="BB18" s="140">
        <f t="shared" si="41"/>
        <v>0</v>
      </c>
      <c r="BC18" s="140">
        <f t="shared" si="42"/>
        <v>0</v>
      </c>
      <c r="BD18" s="140">
        <f t="shared" si="43"/>
        <v>0</v>
      </c>
      <c r="BE18" s="140">
        <f t="shared" si="44"/>
        <v>0</v>
      </c>
      <c r="BF18" s="140">
        <f t="shared" si="45"/>
        <v>0</v>
      </c>
      <c r="BG18" s="140">
        <f t="shared" si="46"/>
        <v>0</v>
      </c>
      <c r="BH18" s="140">
        <f t="shared" si="47"/>
        <v>0</v>
      </c>
      <c r="BI18" s="140">
        <f t="shared" si="48"/>
        <v>0</v>
      </c>
      <c r="BJ18" s="140">
        <f t="shared" si="49"/>
        <v>0</v>
      </c>
      <c r="BK18" s="140">
        <f t="shared" si="50"/>
        <v>0</v>
      </c>
      <c r="BL18" s="140">
        <f t="shared" si="51"/>
        <v>0</v>
      </c>
      <c r="BM18" s="140">
        <f t="shared" si="52"/>
        <v>40717047</v>
      </c>
      <c r="BN18" s="140">
        <f t="shared" si="53"/>
        <v>0</v>
      </c>
    </row>
    <row r="19" spans="3:66" ht="12.75" customHeight="1" x14ac:dyDescent="0.2">
      <c r="C19" s="141" t="s">
        <v>600</v>
      </c>
      <c r="G19" s="275">
        <v>3000000</v>
      </c>
      <c r="H19" s="131" t="s">
        <v>296</v>
      </c>
      <c r="J19" s="140">
        <f>+IF(H19=J$8,G19,0)</f>
        <v>0</v>
      </c>
      <c r="K19" s="140">
        <f>+IF(H19=K$8,G19,0)</f>
        <v>0</v>
      </c>
      <c r="L19" s="140">
        <f>+IF(H19=L$8,G19,0)</f>
        <v>0</v>
      </c>
      <c r="M19" s="140">
        <f>+IF(H19=M$8,G19,0)</f>
        <v>3000000</v>
      </c>
      <c r="N19" s="140">
        <f>+IF(H19=N$8,G19,0)</f>
        <v>0</v>
      </c>
      <c r="O19" s="140">
        <f>+IF(H19=O$8,G19,0)</f>
        <v>0</v>
      </c>
      <c r="P19" s="140">
        <f>+IF(H19=P$8,G19,0)</f>
        <v>0</v>
      </c>
      <c r="Q19" s="140">
        <f>+IF(H19=Q$8,G19,0)</f>
        <v>0</v>
      </c>
      <c r="R19" s="140">
        <f>+IF(H19=R$8,G19,0)</f>
        <v>0</v>
      </c>
      <c r="S19" s="140">
        <f>+IF(H19=S$8,G19,0)</f>
        <v>0</v>
      </c>
      <c r="T19" s="140">
        <f>+IF(H19=T$8,G19,0)</f>
        <v>0</v>
      </c>
      <c r="U19" s="140">
        <f>+IF(H19=U$8,G19,0)</f>
        <v>0</v>
      </c>
      <c r="V19" s="140">
        <f>+IF(H19=V$8,G19,0)</f>
        <v>0</v>
      </c>
      <c r="X19" s="140">
        <f>+IF(H19=X$8,G19,0)</f>
        <v>0</v>
      </c>
      <c r="Y19" s="140">
        <f t="shared" si="14"/>
        <v>0</v>
      </c>
      <c r="Z19" s="140">
        <f t="shared" si="15"/>
        <v>0</v>
      </c>
      <c r="AA19" s="140">
        <f t="shared" si="16"/>
        <v>0</v>
      </c>
      <c r="AB19" s="140">
        <f t="shared" si="17"/>
        <v>0</v>
      </c>
      <c r="AC19" s="140">
        <f t="shared" si="18"/>
        <v>0</v>
      </c>
      <c r="AD19" s="140">
        <f t="shared" si="19"/>
        <v>0</v>
      </c>
      <c r="AE19" s="140">
        <f t="shared" si="20"/>
        <v>0</v>
      </c>
      <c r="AF19" s="140">
        <f t="shared" si="21"/>
        <v>0</v>
      </c>
      <c r="AG19" s="140">
        <f t="shared" si="22"/>
        <v>0</v>
      </c>
      <c r="AH19" s="140">
        <f t="shared" si="23"/>
        <v>0</v>
      </c>
      <c r="AI19" s="140">
        <f t="shared" si="24"/>
        <v>0</v>
      </c>
      <c r="AJ19" s="140">
        <f t="shared" si="25"/>
        <v>0</v>
      </c>
      <c r="AL19" s="140">
        <f t="shared" si="26"/>
        <v>0</v>
      </c>
      <c r="AM19" s="140">
        <f t="shared" si="27"/>
        <v>0</v>
      </c>
      <c r="AN19" s="140">
        <f t="shared" si="28"/>
        <v>0</v>
      </c>
      <c r="AO19" s="140">
        <f t="shared" si="29"/>
        <v>0</v>
      </c>
      <c r="AP19" s="140">
        <f t="shared" si="30"/>
        <v>0</v>
      </c>
      <c r="AQ19" s="140">
        <f t="shared" si="31"/>
        <v>0</v>
      </c>
      <c r="AR19" s="140">
        <f t="shared" si="32"/>
        <v>0</v>
      </c>
      <c r="AS19" s="140">
        <f t="shared" si="33"/>
        <v>0</v>
      </c>
      <c r="AT19" s="140">
        <f t="shared" si="34"/>
        <v>0</v>
      </c>
      <c r="AU19" s="140">
        <f t="shared" si="35"/>
        <v>0</v>
      </c>
      <c r="AV19" s="140">
        <f t="shared" si="36"/>
        <v>0</v>
      </c>
      <c r="AW19" s="140">
        <f t="shared" si="37"/>
        <v>0</v>
      </c>
      <c r="AX19" s="140">
        <f t="shared" si="38"/>
        <v>0</v>
      </c>
      <c r="AZ19" s="140">
        <f t="shared" si="39"/>
        <v>0</v>
      </c>
      <c r="BA19" s="140">
        <f t="shared" si="40"/>
        <v>0</v>
      </c>
      <c r="BB19" s="140">
        <f t="shared" si="41"/>
        <v>0</v>
      </c>
      <c r="BC19" s="140">
        <f t="shared" si="42"/>
        <v>0</v>
      </c>
      <c r="BD19" s="140">
        <f t="shared" si="43"/>
        <v>0</v>
      </c>
      <c r="BE19" s="140">
        <f t="shared" si="44"/>
        <v>0</v>
      </c>
      <c r="BF19" s="140">
        <f t="shared" si="45"/>
        <v>0</v>
      </c>
      <c r="BG19" s="140">
        <f t="shared" si="46"/>
        <v>0</v>
      </c>
      <c r="BH19" s="140">
        <f t="shared" si="47"/>
        <v>0</v>
      </c>
      <c r="BI19" s="140">
        <f t="shared" si="48"/>
        <v>0</v>
      </c>
      <c r="BJ19" s="140">
        <f t="shared" si="49"/>
        <v>0</v>
      </c>
      <c r="BK19" s="140">
        <f t="shared" si="50"/>
        <v>0</v>
      </c>
      <c r="BL19" s="140">
        <f t="shared" si="51"/>
        <v>0</v>
      </c>
      <c r="BM19" s="140">
        <f>SUM(J19:BL19)</f>
        <v>3000000</v>
      </c>
      <c r="BN19" s="140">
        <f t="shared" si="53"/>
        <v>0</v>
      </c>
    </row>
    <row r="20" spans="3:66" ht="12.75" customHeight="1" x14ac:dyDescent="0.2">
      <c r="C20" s="141" t="s">
        <v>601</v>
      </c>
      <c r="G20" s="275">
        <v>17359091</v>
      </c>
      <c r="H20" s="131" t="s">
        <v>296</v>
      </c>
      <c r="J20" s="140">
        <f>+IF(H20=J$8,G20,0)</f>
        <v>0</v>
      </c>
      <c r="K20" s="140">
        <f>+IF(H20=K$8,G20,0)</f>
        <v>0</v>
      </c>
      <c r="L20" s="140">
        <f>+IF(H20=L$8,G20,0)</f>
        <v>0</v>
      </c>
      <c r="M20" s="140">
        <f>+IF(H20=M$8,G20,0)</f>
        <v>17359091</v>
      </c>
      <c r="N20" s="140">
        <f>+IF(H20=N$8,G20,0)</f>
        <v>0</v>
      </c>
      <c r="O20" s="140">
        <f>+IF(H20=O$8,G20,0)</f>
        <v>0</v>
      </c>
      <c r="P20" s="140">
        <f>+IF(H20=P$8,G20,0)</f>
        <v>0</v>
      </c>
      <c r="Q20" s="140">
        <f>+IF(H20=Q$8,G20,0)</f>
        <v>0</v>
      </c>
      <c r="R20" s="140">
        <f>+IF(H20=R$8,G20,0)</f>
        <v>0</v>
      </c>
      <c r="S20" s="140">
        <f>+IF(H20=S$8,G20,0)</f>
        <v>0</v>
      </c>
      <c r="T20" s="140">
        <f>+IF(H20=T$8,G20,0)</f>
        <v>0</v>
      </c>
      <c r="U20" s="140">
        <f>+IF(H20=U$8,G20,0)</f>
        <v>0</v>
      </c>
      <c r="V20" s="140">
        <f>+IF(H20=V$8,G20,0)</f>
        <v>0</v>
      </c>
      <c r="X20" s="140">
        <f>+IF(H20=X$8,G20,0)</f>
        <v>0</v>
      </c>
      <c r="Y20" s="140">
        <f t="shared" si="14"/>
        <v>0</v>
      </c>
      <c r="Z20" s="140">
        <f t="shared" si="15"/>
        <v>0</v>
      </c>
      <c r="AA20" s="140">
        <f t="shared" si="16"/>
        <v>0</v>
      </c>
      <c r="AB20" s="140">
        <f t="shared" si="17"/>
        <v>0</v>
      </c>
      <c r="AC20" s="140">
        <f t="shared" si="18"/>
        <v>0</v>
      </c>
      <c r="AD20" s="140">
        <f t="shared" si="19"/>
        <v>0</v>
      </c>
      <c r="AE20" s="140">
        <f t="shared" si="20"/>
        <v>0</v>
      </c>
      <c r="AF20" s="140">
        <f t="shared" si="21"/>
        <v>0</v>
      </c>
      <c r="AG20" s="140">
        <f t="shared" si="22"/>
        <v>0</v>
      </c>
      <c r="AH20" s="140">
        <f t="shared" si="23"/>
        <v>0</v>
      </c>
      <c r="AI20" s="140">
        <f t="shared" si="24"/>
        <v>0</v>
      </c>
      <c r="AJ20" s="140">
        <f t="shared" si="25"/>
        <v>0</v>
      </c>
      <c r="AL20" s="140">
        <f t="shared" si="26"/>
        <v>0</v>
      </c>
      <c r="AM20" s="140">
        <f t="shared" si="27"/>
        <v>0</v>
      </c>
      <c r="AN20" s="140">
        <f t="shared" si="28"/>
        <v>0</v>
      </c>
      <c r="AO20" s="140">
        <f t="shared" si="29"/>
        <v>0</v>
      </c>
      <c r="AP20" s="140">
        <f t="shared" si="30"/>
        <v>0</v>
      </c>
      <c r="AQ20" s="140">
        <f t="shared" si="31"/>
        <v>0</v>
      </c>
      <c r="AR20" s="140">
        <f t="shared" si="32"/>
        <v>0</v>
      </c>
      <c r="AS20" s="140">
        <f t="shared" si="33"/>
        <v>0</v>
      </c>
      <c r="AT20" s="140">
        <f t="shared" si="34"/>
        <v>0</v>
      </c>
      <c r="AU20" s="140">
        <f t="shared" si="35"/>
        <v>0</v>
      </c>
      <c r="AV20" s="140">
        <f t="shared" si="36"/>
        <v>0</v>
      </c>
      <c r="AW20" s="140">
        <f t="shared" si="37"/>
        <v>0</v>
      </c>
      <c r="AX20" s="140">
        <f t="shared" si="38"/>
        <v>0</v>
      </c>
      <c r="AZ20" s="140">
        <f t="shared" si="39"/>
        <v>0</v>
      </c>
      <c r="BA20" s="140">
        <f t="shared" si="40"/>
        <v>0</v>
      </c>
      <c r="BB20" s="140">
        <f t="shared" si="41"/>
        <v>0</v>
      </c>
      <c r="BC20" s="140">
        <f t="shared" si="42"/>
        <v>0</v>
      </c>
      <c r="BD20" s="140">
        <f t="shared" si="43"/>
        <v>0</v>
      </c>
      <c r="BE20" s="140">
        <f t="shared" si="44"/>
        <v>0</v>
      </c>
      <c r="BF20" s="140">
        <f t="shared" si="45"/>
        <v>0</v>
      </c>
      <c r="BG20" s="140">
        <f t="shared" si="46"/>
        <v>0</v>
      </c>
      <c r="BH20" s="140">
        <f t="shared" si="47"/>
        <v>0</v>
      </c>
      <c r="BI20" s="140">
        <f t="shared" si="48"/>
        <v>0</v>
      </c>
      <c r="BJ20" s="140">
        <f t="shared" si="49"/>
        <v>0</v>
      </c>
      <c r="BK20" s="140">
        <f t="shared" si="50"/>
        <v>0</v>
      </c>
      <c r="BL20" s="140">
        <f t="shared" si="51"/>
        <v>0</v>
      </c>
      <c r="BM20" s="140">
        <f>SUM(J20:BL20)</f>
        <v>17359091</v>
      </c>
      <c r="BN20" s="140">
        <f>+BM20-G20</f>
        <v>0</v>
      </c>
    </row>
    <row r="21" spans="3:66" ht="12.75" customHeight="1" x14ac:dyDescent="0.2">
      <c r="C21" s="141" t="s">
        <v>384</v>
      </c>
      <c r="G21" s="275"/>
      <c r="H21" s="131" t="s">
        <v>296</v>
      </c>
      <c r="J21" s="140">
        <f t="shared" si="0"/>
        <v>0</v>
      </c>
      <c r="K21" s="140">
        <f t="shared" si="1"/>
        <v>0</v>
      </c>
      <c r="L21" s="140">
        <f t="shared" si="2"/>
        <v>0</v>
      </c>
      <c r="M21" s="140">
        <f t="shared" si="3"/>
        <v>0</v>
      </c>
      <c r="N21" s="140">
        <f t="shared" si="4"/>
        <v>0</v>
      </c>
      <c r="O21" s="140">
        <f t="shared" si="5"/>
        <v>0</v>
      </c>
      <c r="P21" s="140">
        <f t="shared" si="6"/>
        <v>0</v>
      </c>
      <c r="Q21" s="140">
        <f t="shared" si="7"/>
        <v>0</v>
      </c>
      <c r="R21" s="140">
        <f t="shared" si="8"/>
        <v>0</v>
      </c>
      <c r="S21" s="140">
        <f t="shared" si="9"/>
        <v>0</v>
      </c>
      <c r="T21" s="140">
        <f t="shared" si="10"/>
        <v>0</v>
      </c>
      <c r="U21" s="140">
        <f t="shared" si="11"/>
        <v>0</v>
      </c>
      <c r="V21" s="140">
        <f t="shared" si="12"/>
        <v>0</v>
      </c>
      <c r="X21" s="140">
        <f t="shared" si="13"/>
        <v>0</v>
      </c>
      <c r="Y21" s="140">
        <f t="shared" si="14"/>
        <v>0</v>
      </c>
      <c r="Z21" s="140">
        <f t="shared" si="15"/>
        <v>0</v>
      </c>
      <c r="AA21" s="140">
        <f t="shared" si="16"/>
        <v>0</v>
      </c>
      <c r="AB21" s="140">
        <f t="shared" si="17"/>
        <v>0</v>
      </c>
      <c r="AC21" s="140">
        <f t="shared" si="18"/>
        <v>0</v>
      </c>
      <c r="AD21" s="140">
        <f t="shared" si="19"/>
        <v>0</v>
      </c>
      <c r="AE21" s="140">
        <f t="shared" si="20"/>
        <v>0</v>
      </c>
      <c r="AF21" s="140">
        <f t="shared" si="21"/>
        <v>0</v>
      </c>
      <c r="AG21" s="140">
        <f t="shared" si="22"/>
        <v>0</v>
      </c>
      <c r="AH21" s="140">
        <f t="shared" si="23"/>
        <v>0</v>
      </c>
      <c r="AI21" s="140">
        <f t="shared" si="24"/>
        <v>0</v>
      </c>
      <c r="AJ21" s="140">
        <f t="shared" si="25"/>
        <v>0</v>
      </c>
      <c r="AL21" s="140">
        <f t="shared" si="26"/>
        <v>0</v>
      </c>
      <c r="AM21" s="140">
        <f t="shared" si="27"/>
        <v>0</v>
      </c>
      <c r="AN21" s="140">
        <f t="shared" si="28"/>
        <v>0</v>
      </c>
      <c r="AO21" s="140">
        <f t="shared" si="29"/>
        <v>0</v>
      </c>
      <c r="AP21" s="140">
        <f t="shared" si="30"/>
        <v>0</v>
      </c>
      <c r="AQ21" s="140">
        <f t="shared" si="31"/>
        <v>0</v>
      </c>
      <c r="AR21" s="140">
        <f t="shared" si="32"/>
        <v>0</v>
      </c>
      <c r="AS21" s="140">
        <f t="shared" si="33"/>
        <v>0</v>
      </c>
      <c r="AT21" s="140">
        <f t="shared" si="34"/>
        <v>0</v>
      </c>
      <c r="AU21" s="140">
        <f t="shared" si="35"/>
        <v>0</v>
      </c>
      <c r="AV21" s="140">
        <f t="shared" si="36"/>
        <v>0</v>
      </c>
      <c r="AW21" s="140">
        <f t="shared" si="37"/>
        <v>0</v>
      </c>
      <c r="AX21" s="140">
        <f t="shared" si="38"/>
        <v>0</v>
      </c>
      <c r="AZ21" s="140">
        <f t="shared" si="39"/>
        <v>0</v>
      </c>
      <c r="BA21" s="140">
        <f t="shared" si="40"/>
        <v>0</v>
      </c>
      <c r="BB21" s="140">
        <f t="shared" si="41"/>
        <v>0</v>
      </c>
      <c r="BC21" s="140">
        <f t="shared" si="42"/>
        <v>0</v>
      </c>
      <c r="BD21" s="140">
        <f t="shared" si="43"/>
        <v>0</v>
      </c>
      <c r="BE21" s="140">
        <f t="shared" si="44"/>
        <v>0</v>
      </c>
      <c r="BF21" s="140">
        <f t="shared" si="45"/>
        <v>0</v>
      </c>
      <c r="BG21" s="140">
        <f t="shared" si="46"/>
        <v>0</v>
      </c>
      <c r="BH21" s="140">
        <f t="shared" si="47"/>
        <v>0</v>
      </c>
      <c r="BI21" s="140">
        <f t="shared" si="48"/>
        <v>0</v>
      </c>
      <c r="BJ21" s="140">
        <f t="shared" si="49"/>
        <v>0</v>
      </c>
      <c r="BK21" s="140">
        <f t="shared" si="50"/>
        <v>0</v>
      </c>
      <c r="BL21" s="140">
        <f t="shared" si="51"/>
        <v>0</v>
      </c>
      <c r="BM21" s="140">
        <f t="shared" si="52"/>
        <v>0</v>
      </c>
      <c r="BN21" s="140">
        <f t="shared" si="53"/>
        <v>0</v>
      </c>
    </row>
    <row r="22" spans="3:66" ht="12.75" customHeight="1" x14ac:dyDescent="0.2">
      <c r="C22" s="141" t="s">
        <v>385</v>
      </c>
      <c r="G22" s="275">
        <v>1417596</v>
      </c>
      <c r="H22" s="131" t="s">
        <v>296</v>
      </c>
      <c r="J22" s="140">
        <f t="shared" si="0"/>
        <v>0</v>
      </c>
      <c r="K22" s="140">
        <f t="shared" si="1"/>
        <v>0</v>
      </c>
      <c r="L22" s="140">
        <f t="shared" si="2"/>
        <v>0</v>
      </c>
      <c r="M22" s="140">
        <f t="shared" si="3"/>
        <v>1417596</v>
      </c>
      <c r="N22" s="140">
        <f t="shared" si="4"/>
        <v>0</v>
      </c>
      <c r="O22" s="140">
        <f t="shared" si="5"/>
        <v>0</v>
      </c>
      <c r="P22" s="140">
        <f t="shared" si="6"/>
        <v>0</v>
      </c>
      <c r="Q22" s="140">
        <f t="shared" si="7"/>
        <v>0</v>
      </c>
      <c r="R22" s="140">
        <f t="shared" si="8"/>
        <v>0</v>
      </c>
      <c r="S22" s="140">
        <f t="shared" si="9"/>
        <v>0</v>
      </c>
      <c r="T22" s="140">
        <f t="shared" si="10"/>
        <v>0</v>
      </c>
      <c r="U22" s="140">
        <f t="shared" si="11"/>
        <v>0</v>
      </c>
      <c r="V22" s="140">
        <f t="shared" si="12"/>
        <v>0</v>
      </c>
      <c r="X22" s="140">
        <f t="shared" si="13"/>
        <v>0</v>
      </c>
      <c r="Y22" s="140">
        <f t="shared" si="14"/>
        <v>0</v>
      </c>
      <c r="Z22" s="140">
        <f t="shared" si="15"/>
        <v>0</v>
      </c>
      <c r="AA22" s="140">
        <f t="shared" si="16"/>
        <v>0</v>
      </c>
      <c r="AB22" s="140">
        <f t="shared" si="17"/>
        <v>0</v>
      </c>
      <c r="AC22" s="140">
        <f t="shared" si="18"/>
        <v>0</v>
      </c>
      <c r="AD22" s="140">
        <f t="shared" si="19"/>
        <v>0</v>
      </c>
      <c r="AE22" s="140">
        <f t="shared" si="20"/>
        <v>0</v>
      </c>
      <c r="AF22" s="140">
        <f t="shared" si="21"/>
        <v>0</v>
      </c>
      <c r="AG22" s="140">
        <f t="shared" si="22"/>
        <v>0</v>
      </c>
      <c r="AH22" s="140">
        <f t="shared" si="23"/>
        <v>0</v>
      </c>
      <c r="AI22" s="140">
        <f t="shared" si="24"/>
        <v>0</v>
      </c>
      <c r="AJ22" s="140">
        <f t="shared" si="25"/>
        <v>0</v>
      </c>
      <c r="AL22" s="140">
        <f t="shared" si="26"/>
        <v>0</v>
      </c>
      <c r="AM22" s="140">
        <f t="shared" si="27"/>
        <v>0</v>
      </c>
      <c r="AN22" s="140">
        <f t="shared" si="28"/>
        <v>0</v>
      </c>
      <c r="AO22" s="140">
        <f t="shared" si="29"/>
        <v>0</v>
      </c>
      <c r="AP22" s="140">
        <f t="shared" si="30"/>
        <v>0</v>
      </c>
      <c r="AQ22" s="140">
        <f t="shared" si="31"/>
        <v>0</v>
      </c>
      <c r="AR22" s="140">
        <f t="shared" si="32"/>
        <v>0</v>
      </c>
      <c r="AS22" s="140">
        <f t="shared" si="33"/>
        <v>0</v>
      </c>
      <c r="AT22" s="140">
        <f t="shared" si="34"/>
        <v>0</v>
      </c>
      <c r="AU22" s="140">
        <f t="shared" si="35"/>
        <v>0</v>
      </c>
      <c r="AV22" s="140">
        <f t="shared" si="36"/>
        <v>0</v>
      </c>
      <c r="AW22" s="140">
        <f t="shared" si="37"/>
        <v>0</v>
      </c>
      <c r="AX22" s="140">
        <f t="shared" si="38"/>
        <v>0</v>
      </c>
      <c r="AZ22" s="140">
        <f t="shared" si="39"/>
        <v>0</v>
      </c>
      <c r="BA22" s="140">
        <f t="shared" si="40"/>
        <v>0</v>
      </c>
      <c r="BB22" s="140">
        <f t="shared" si="41"/>
        <v>0</v>
      </c>
      <c r="BC22" s="140">
        <f t="shared" si="42"/>
        <v>0</v>
      </c>
      <c r="BD22" s="140">
        <f t="shared" si="43"/>
        <v>0</v>
      </c>
      <c r="BE22" s="140">
        <f t="shared" si="44"/>
        <v>0</v>
      </c>
      <c r="BF22" s="140">
        <f t="shared" si="45"/>
        <v>0</v>
      </c>
      <c r="BG22" s="140">
        <f t="shared" si="46"/>
        <v>0</v>
      </c>
      <c r="BH22" s="140">
        <f t="shared" si="47"/>
        <v>0</v>
      </c>
      <c r="BI22" s="140">
        <f t="shared" si="48"/>
        <v>0</v>
      </c>
      <c r="BJ22" s="140">
        <f t="shared" si="49"/>
        <v>0</v>
      </c>
      <c r="BK22" s="140">
        <f t="shared" si="50"/>
        <v>0</v>
      </c>
      <c r="BL22" s="140">
        <f t="shared" si="51"/>
        <v>0</v>
      </c>
      <c r="BM22" s="140">
        <f t="shared" si="52"/>
        <v>1417596</v>
      </c>
      <c r="BN22" s="140">
        <f t="shared" si="53"/>
        <v>0</v>
      </c>
    </row>
    <row r="23" spans="3:66" ht="12.75" customHeight="1" x14ac:dyDescent="0.2">
      <c r="C23" s="141" t="s">
        <v>630</v>
      </c>
      <c r="G23" s="275">
        <v>43676115</v>
      </c>
      <c r="H23" s="131" t="s">
        <v>296</v>
      </c>
      <c r="J23" s="140">
        <f>+IF(H23=J$8,G23,0)</f>
        <v>0</v>
      </c>
      <c r="K23" s="140">
        <f>+IF(H23=K$8,G23,0)</f>
        <v>0</v>
      </c>
      <c r="L23" s="140">
        <f>+IF(H23=L$8,G23,0)</f>
        <v>0</v>
      </c>
      <c r="M23" s="140">
        <f>+IF(H23=M$8,G23,0)</f>
        <v>43676115</v>
      </c>
      <c r="N23" s="140">
        <f>+IF(H23=N$8,G23,0)</f>
        <v>0</v>
      </c>
      <c r="O23" s="140">
        <f>+IF(H23=O$8,G23,0)</f>
        <v>0</v>
      </c>
      <c r="P23" s="140">
        <f>+IF(H23=P$8,G23,0)</f>
        <v>0</v>
      </c>
      <c r="Q23" s="140">
        <f>+IF(H23=Q$8,G23,0)</f>
        <v>0</v>
      </c>
      <c r="R23" s="140">
        <f>+IF(H23=R$8,G23,0)</f>
        <v>0</v>
      </c>
      <c r="S23" s="140">
        <f>+IF(H23=S$8,G23,0)</f>
        <v>0</v>
      </c>
      <c r="T23" s="140">
        <f>+IF(H23=T$8,G23,0)</f>
        <v>0</v>
      </c>
      <c r="U23" s="140">
        <f>+IF(H23=U$8,G23,0)</f>
        <v>0</v>
      </c>
      <c r="V23" s="140">
        <f>+IF(H23=V$8,G23,0)</f>
        <v>0</v>
      </c>
      <c r="X23" s="140">
        <f>+IF(H23=X$8,G23,0)</f>
        <v>0</v>
      </c>
      <c r="Y23" s="140">
        <f t="shared" si="14"/>
        <v>0</v>
      </c>
      <c r="Z23" s="140">
        <f t="shared" si="15"/>
        <v>0</v>
      </c>
      <c r="AA23" s="140">
        <f t="shared" si="16"/>
        <v>0</v>
      </c>
      <c r="AB23" s="140">
        <f t="shared" si="17"/>
        <v>0</v>
      </c>
      <c r="AC23" s="140">
        <f t="shared" si="18"/>
        <v>0</v>
      </c>
      <c r="AD23" s="140">
        <f t="shared" si="19"/>
        <v>0</v>
      </c>
      <c r="AE23" s="140">
        <f t="shared" si="20"/>
        <v>0</v>
      </c>
      <c r="AF23" s="140">
        <f t="shared" si="21"/>
        <v>0</v>
      </c>
      <c r="AG23" s="140">
        <f t="shared" si="22"/>
        <v>0</v>
      </c>
      <c r="AH23" s="140">
        <f t="shared" si="23"/>
        <v>0</v>
      </c>
      <c r="AI23" s="140">
        <f t="shared" si="24"/>
        <v>0</v>
      </c>
      <c r="AJ23" s="140">
        <f t="shared" si="25"/>
        <v>0</v>
      </c>
      <c r="AL23" s="140">
        <f t="shared" si="26"/>
        <v>0</v>
      </c>
      <c r="AM23" s="140">
        <f t="shared" si="27"/>
        <v>0</v>
      </c>
      <c r="AN23" s="140">
        <f t="shared" si="28"/>
        <v>0</v>
      </c>
      <c r="AO23" s="140">
        <f t="shared" si="29"/>
        <v>0</v>
      </c>
      <c r="AP23" s="140">
        <f t="shared" si="30"/>
        <v>0</v>
      </c>
      <c r="AQ23" s="140">
        <f t="shared" si="31"/>
        <v>0</v>
      </c>
      <c r="AR23" s="140">
        <f t="shared" si="32"/>
        <v>0</v>
      </c>
      <c r="AS23" s="140">
        <f t="shared" si="33"/>
        <v>0</v>
      </c>
      <c r="AT23" s="140">
        <f t="shared" si="34"/>
        <v>0</v>
      </c>
      <c r="AU23" s="140">
        <f t="shared" si="35"/>
        <v>0</v>
      </c>
      <c r="AV23" s="140">
        <f t="shared" si="36"/>
        <v>0</v>
      </c>
      <c r="AW23" s="140">
        <f t="shared" si="37"/>
        <v>0</v>
      </c>
      <c r="AX23" s="140">
        <f t="shared" si="38"/>
        <v>0</v>
      </c>
      <c r="AZ23" s="140">
        <f t="shared" si="39"/>
        <v>0</v>
      </c>
      <c r="BA23" s="140">
        <f t="shared" si="40"/>
        <v>0</v>
      </c>
      <c r="BB23" s="140">
        <f t="shared" si="41"/>
        <v>0</v>
      </c>
      <c r="BC23" s="140">
        <f t="shared" si="42"/>
        <v>0</v>
      </c>
      <c r="BD23" s="140">
        <f t="shared" si="43"/>
        <v>0</v>
      </c>
      <c r="BE23" s="140">
        <f t="shared" si="44"/>
        <v>0</v>
      </c>
      <c r="BF23" s="140">
        <f t="shared" si="45"/>
        <v>0</v>
      </c>
      <c r="BG23" s="140">
        <f t="shared" si="46"/>
        <v>0</v>
      </c>
      <c r="BH23" s="140">
        <f t="shared" si="47"/>
        <v>0</v>
      </c>
      <c r="BI23" s="140">
        <f t="shared" si="48"/>
        <v>0</v>
      </c>
      <c r="BJ23" s="140">
        <f t="shared" si="49"/>
        <v>0</v>
      </c>
      <c r="BK23" s="140">
        <f t="shared" si="50"/>
        <v>0</v>
      </c>
      <c r="BL23" s="140">
        <f t="shared" si="51"/>
        <v>0</v>
      </c>
      <c r="BM23" s="140">
        <f>SUM(J23:BL23)</f>
        <v>43676115</v>
      </c>
      <c r="BN23" s="140">
        <f t="shared" si="53"/>
        <v>0</v>
      </c>
    </row>
    <row r="24" spans="3:66" ht="12.75" customHeight="1" x14ac:dyDescent="0.2">
      <c r="C24" s="141" t="s">
        <v>478</v>
      </c>
      <c r="G24" s="275"/>
      <c r="H24" s="131" t="s">
        <v>296</v>
      </c>
      <c r="J24" s="140">
        <f t="shared" si="0"/>
        <v>0</v>
      </c>
      <c r="K24" s="140">
        <f t="shared" si="1"/>
        <v>0</v>
      </c>
      <c r="L24" s="140">
        <f t="shared" si="2"/>
        <v>0</v>
      </c>
      <c r="M24" s="140">
        <f t="shared" si="3"/>
        <v>0</v>
      </c>
      <c r="N24" s="140">
        <f t="shared" si="4"/>
        <v>0</v>
      </c>
      <c r="O24" s="140">
        <f t="shared" si="5"/>
        <v>0</v>
      </c>
      <c r="P24" s="140">
        <f t="shared" si="6"/>
        <v>0</v>
      </c>
      <c r="Q24" s="140">
        <f t="shared" si="7"/>
        <v>0</v>
      </c>
      <c r="R24" s="140">
        <f t="shared" si="8"/>
        <v>0</v>
      </c>
      <c r="S24" s="140">
        <f t="shared" si="9"/>
        <v>0</v>
      </c>
      <c r="T24" s="140">
        <f t="shared" si="10"/>
        <v>0</v>
      </c>
      <c r="U24" s="140">
        <f t="shared" si="11"/>
        <v>0</v>
      </c>
      <c r="V24" s="140">
        <f t="shared" si="12"/>
        <v>0</v>
      </c>
      <c r="X24" s="140">
        <f t="shared" si="13"/>
        <v>0</v>
      </c>
      <c r="Y24" s="140">
        <f t="shared" si="14"/>
        <v>0</v>
      </c>
      <c r="Z24" s="140">
        <f t="shared" si="15"/>
        <v>0</v>
      </c>
      <c r="AA24" s="140">
        <f t="shared" si="16"/>
        <v>0</v>
      </c>
      <c r="AB24" s="140">
        <f t="shared" si="17"/>
        <v>0</v>
      </c>
      <c r="AC24" s="140">
        <f t="shared" si="18"/>
        <v>0</v>
      </c>
      <c r="AD24" s="140">
        <f t="shared" si="19"/>
        <v>0</v>
      </c>
      <c r="AE24" s="140">
        <f t="shared" si="20"/>
        <v>0</v>
      </c>
      <c r="AF24" s="140">
        <f t="shared" si="21"/>
        <v>0</v>
      </c>
      <c r="AG24" s="140">
        <f t="shared" si="22"/>
        <v>0</v>
      </c>
      <c r="AH24" s="140">
        <f t="shared" si="23"/>
        <v>0</v>
      </c>
      <c r="AI24" s="140">
        <f t="shared" si="24"/>
        <v>0</v>
      </c>
      <c r="AJ24" s="140">
        <f t="shared" si="25"/>
        <v>0</v>
      </c>
      <c r="AL24" s="140">
        <f t="shared" si="26"/>
        <v>0</v>
      </c>
      <c r="AM24" s="140">
        <f t="shared" si="27"/>
        <v>0</v>
      </c>
      <c r="AN24" s="140">
        <f t="shared" si="28"/>
        <v>0</v>
      </c>
      <c r="AO24" s="140">
        <f t="shared" si="29"/>
        <v>0</v>
      </c>
      <c r="AP24" s="140">
        <f t="shared" si="30"/>
        <v>0</v>
      </c>
      <c r="AQ24" s="140">
        <f t="shared" si="31"/>
        <v>0</v>
      </c>
      <c r="AR24" s="140">
        <f t="shared" si="32"/>
        <v>0</v>
      </c>
      <c r="AS24" s="140">
        <f t="shared" si="33"/>
        <v>0</v>
      </c>
      <c r="AT24" s="140">
        <f t="shared" si="34"/>
        <v>0</v>
      </c>
      <c r="AU24" s="140">
        <f t="shared" si="35"/>
        <v>0</v>
      </c>
      <c r="AV24" s="140">
        <f t="shared" si="36"/>
        <v>0</v>
      </c>
      <c r="AW24" s="140">
        <f t="shared" si="37"/>
        <v>0</v>
      </c>
      <c r="AX24" s="140">
        <f t="shared" si="38"/>
        <v>0</v>
      </c>
      <c r="AZ24" s="140">
        <f t="shared" si="39"/>
        <v>0</v>
      </c>
      <c r="BA24" s="140">
        <f t="shared" si="40"/>
        <v>0</v>
      </c>
      <c r="BB24" s="140">
        <f t="shared" si="41"/>
        <v>0</v>
      </c>
      <c r="BC24" s="140">
        <f t="shared" si="42"/>
        <v>0</v>
      </c>
      <c r="BD24" s="140">
        <f t="shared" si="43"/>
        <v>0</v>
      </c>
      <c r="BE24" s="140">
        <f t="shared" si="44"/>
        <v>0</v>
      </c>
      <c r="BF24" s="140">
        <f t="shared" si="45"/>
        <v>0</v>
      </c>
      <c r="BG24" s="140">
        <f t="shared" si="46"/>
        <v>0</v>
      </c>
      <c r="BH24" s="140">
        <f t="shared" si="47"/>
        <v>0</v>
      </c>
      <c r="BI24" s="140">
        <f t="shared" si="48"/>
        <v>0</v>
      </c>
      <c r="BJ24" s="140">
        <f t="shared" si="49"/>
        <v>0</v>
      </c>
      <c r="BK24" s="140">
        <f t="shared" si="50"/>
        <v>0</v>
      </c>
      <c r="BL24" s="140">
        <f t="shared" si="51"/>
        <v>0</v>
      </c>
      <c r="BM24" s="140">
        <f t="shared" si="52"/>
        <v>0</v>
      </c>
      <c r="BN24" s="140">
        <f t="shared" si="53"/>
        <v>0</v>
      </c>
    </row>
    <row r="25" spans="3:66" ht="12.75" customHeight="1" x14ac:dyDescent="0.2">
      <c r="C25" s="141" t="s">
        <v>586</v>
      </c>
      <c r="G25" s="275">
        <v>14113635</v>
      </c>
      <c r="H25" s="131" t="s">
        <v>296</v>
      </c>
      <c r="J25" s="140">
        <f>+IF(H25=J$8,G25,0)</f>
        <v>0</v>
      </c>
      <c r="K25" s="140">
        <f>+IF(H25=K$8,G25,0)</f>
        <v>0</v>
      </c>
      <c r="L25" s="140">
        <f>+IF(H25=L$8,G25,0)</f>
        <v>0</v>
      </c>
      <c r="M25" s="140">
        <f>+IF(H25=M$8,G25,0)</f>
        <v>14113635</v>
      </c>
      <c r="N25" s="140">
        <f>+IF(H25=N$8,G25,0)</f>
        <v>0</v>
      </c>
      <c r="O25" s="140">
        <f>+IF(H25=O$8,G25,0)</f>
        <v>0</v>
      </c>
      <c r="P25" s="140">
        <f>+IF(H25=P$8,G25,0)</f>
        <v>0</v>
      </c>
      <c r="Q25" s="140">
        <f>+IF(H25=Q$8,G25,0)</f>
        <v>0</v>
      </c>
      <c r="R25" s="140">
        <f>+IF(H25=R$8,G25,0)</f>
        <v>0</v>
      </c>
      <c r="S25" s="140">
        <f>+IF(H25=S$8,G25,0)</f>
        <v>0</v>
      </c>
      <c r="T25" s="140">
        <f>+IF(H25=T$8,G25,0)</f>
        <v>0</v>
      </c>
      <c r="U25" s="140">
        <f>+IF(H25=U$8,G25,0)</f>
        <v>0</v>
      </c>
      <c r="V25" s="140">
        <f>+IF(H25=V$8,G25,0)</f>
        <v>0</v>
      </c>
      <c r="X25" s="140">
        <f>+IF(H25=X$8,G25,0)</f>
        <v>0</v>
      </c>
      <c r="Y25" s="140">
        <f t="shared" si="14"/>
        <v>0</v>
      </c>
      <c r="Z25" s="140">
        <f t="shared" si="15"/>
        <v>0</v>
      </c>
      <c r="AA25" s="140">
        <f t="shared" si="16"/>
        <v>0</v>
      </c>
      <c r="AB25" s="140">
        <f t="shared" si="17"/>
        <v>0</v>
      </c>
      <c r="AC25" s="140">
        <f t="shared" si="18"/>
        <v>0</v>
      </c>
      <c r="AD25" s="140">
        <f t="shared" si="19"/>
        <v>0</v>
      </c>
      <c r="AE25" s="140">
        <f t="shared" si="20"/>
        <v>0</v>
      </c>
      <c r="AF25" s="140">
        <f t="shared" si="21"/>
        <v>0</v>
      </c>
      <c r="AG25" s="140">
        <f t="shared" si="22"/>
        <v>0</v>
      </c>
      <c r="AH25" s="140">
        <f t="shared" si="23"/>
        <v>0</v>
      </c>
      <c r="AI25" s="140">
        <f t="shared" si="24"/>
        <v>0</v>
      </c>
      <c r="AJ25" s="140">
        <f t="shared" si="25"/>
        <v>0</v>
      </c>
      <c r="AL25" s="140">
        <f t="shared" si="26"/>
        <v>0</v>
      </c>
      <c r="AM25" s="140">
        <f t="shared" si="27"/>
        <v>0</v>
      </c>
      <c r="AN25" s="140">
        <f t="shared" si="28"/>
        <v>0</v>
      </c>
      <c r="AO25" s="140">
        <f t="shared" si="29"/>
        <v>0</v>
      </c>
      <c r="AP25" s="140">
        <f t="shared" si="30"/>
        <v>0</v>
      </c>
      <c r="AQ25" s="140">
        <f t="shared" si="31"/>
        <v>0</v>
      </c>
      <c r="AR25" s="140">
        <f t="shared" si="32"/>
        <v>0</v>
      </c>
      <c r="AS25" s="140">
        <f t="shared" si="33"/>
        <v>0</v>
      </c>
      <c r="AT25" s="140">
        <f t="shared" si="34"/>
        <v>0</v>
      </c>
      <c r="AU25" s="140">
        <f t="shared" si="35"/>
        <v>0</v>
      </c>
      <c r="AV25" s="140">
        <f t="shared" si="36"/>
        <v>0</v>
      </c>
      <c r="AW25" s="140">
        <f t="shared" si="37"/>
        <v>0</v>
      </c>
      <c r="AX25" s="140">
        <f t="shared" si="38"/>
        <v>0</v>
      </c>
      <c r="AZ25" s="140">
        <f t="shared" si="39"/>
        <v>0</v>
      </c>
      <c r="BA25" s="140">
        <f t="shared" si="40"/>
        <v>0</v>
      </c>
      <c r="BB25" s="140">
        <f t="shared" si="41"/>
        <v>0</v>
      </c>
      <c r="BC25" s="140">
        <f t="shared" si="42"/>
        <v>0</v>
      </c>
      <c r="BD25" s="140">
        <f t="shared" si="43"/>
        <v>0</v>
      </c>
      <c r="BE25" s="140">
        <f t="shared" si="44"/>
        <v>0</v>
      </c>
      <c r="BF25" s="140">
        <f t="shared" si="45"/>
        <v>0</v>
      </c>
      <c r="BG25" s="140">
        <f t="shared" si="46"/>
        <v>0</v>
      </c>
      <c r="BH25" s="140">
        <f t="shared" si="47"/>
        <v>0</v>
      </c>
      <c r="BI25" s="140">
        <f t="shared" si="48"/>
        <v>0</v>
      </c>
      <c r="BJ25" s="140">
        <f t="shared" si="49"/>
        <v>0</v>
      </c>
      <c r="BK25" s="140">
        <f t="shared" si="50"/>
        <v>0</v>
      </c>
      <c r="BL25" s="140">
        <f t="shared" si="51"/>
        <v>0</v>
      </c>
      <c r="BM25" s="140">
        <f>SUM(J25:BL25)</f>
        <v>14113635</v>
      </c>
      <c r="BN25" s="140">
        <f t="shared" si="53"/>
        <v>0</v>
      </c>
    </row>
    <row r="26" spans="3:66" ht="12.75" customHeight="1" x14ac:dyDescent="0.2">
      <c r="C26" s="141" t="s">
        <v>436</v>
      </c>
      <c r="G26" s="275"/>
      <c r="H26" s="131" t="s">
        <v>296</v>
      </c>
      <c r="J26" s="140">
        <f t="shared" si="0"/>
        <v>0</v>
      </c>
      <c r="K26" s="140">
        <f t="shared" si="1"/>
        <v>0</v>
      </c>
      <c r="L26" s="140">
        <f t="shared" si="2"/>
        <v>0</v>
      </c>
      <c r="M26" s="140">
        <f t="shared" si="3"/>
        <v>0</v>
      </c>
      <c r="N26" s="140">
        <f t="shared" si="4"/>
        <v>0</v>
      </c>
      <c r="O26" s="140">
        <f t="shared" si="5"/>
        <v>0</v>
      </c>
      <c r="P26" s="140">
        <f t="shared" si="6"/>
        <v>0</v>
      </c>
      <c r="Q26" s="140">
        <f t="shared" si="7"/>
        <v>0</v>
      </c>
      <c r="R26" s="140">
        <f t="shared" si="8"/>
        <v>0</v>
      </c>
      <c r="S26" s="140">
        <f t="shared" si="9"/>
        <v>0</v>
      </c>
      <c r="T26" s="140">
        <f t="shared" si="10"/>
        <v>0</v>
      </c>
      <c r="U26" s="140">
        <f t="shared" si="11"/>
        <v>0</v>
      </c>
      <c r="V26" s="140">
        <f>+IF(H26=V$8,G26,0)</f>
        <v>0</v>
      </c>
      <c r="X26" s="140">
        <f>+IF(H26=X$8,G26,0)</f>
        <v>0</v>
      </c>
      <c r="Y26" s="140">
        <f t="shared" si="14"/>
        <v>0</v>
      </c>
      <c r="Z26" s="140">
        <f t="shared" si="15"/>
        <v>0</v>
      </c>
      <c r="AA26" s="140">
        <f t="shared" si="16"/>
        <v>0</v>
      </c>
      <c r="AB26" s="140">
        <f t="shared" si="17"/>
        <v>0</v>
      </c>
      <c r="AC26" s="140">
        <f t="shared" si="18"/>
        <v>0</v>
      </c>
      <c r="AD26" s="140">
        <f t="shared" si="19"/>
        <v>0</v>
      </c>
      <c r="AE26" s="140">
        <f t="shared" si="20"/>
        <v>0</v>
      </c>
      <c r="AF26" s="140">
        <f t="shared" si="21"/>
        <v>0</v>
      </c>
      <c r="AG26" s="140">
        <f t="shared" si="22"/>
        <v>0</v>
      </c>
      <c r="AH26" s="140">
        <f t="shared" si="23"/>
        <v>0</v>
      </c>
      <c r="AI26" s="140">
        <f t="shared" si="24"/>
        <v>0</v>
      </c>
      <c r="AJ26" s="140">
        <f t="shared" si="25"/>
        <v>0</v>
      </c>
      <c r="AL26" s="140">
        <f t="shared" si="26"/>
        <v>0</v>
      </c>
      <c r="AM26" s="140">
        <f t="shared" si="27"/>
        <v>0</v>
      </c>
      <c r="AN26" s="140">
        <f t="shared" si="28"/>
        <v>0</v>
      </c>
      <c r="AO26" s="140">
        <f t="shared" si="29"/>
        <v>0</v>
      </c>
      <c r="AP26" s="140">
        <f t="shared" si="30"/>
        <v>0</v>
      </c>
      <c r="AQ26" s="140">
        <f t="shared" si="31"/>
        <v>0</v>
      </c>
      <c r="AR26" s="140">
        <f t="shared" si="32"/>
        <v>0</v>
      </c>
      <c r="AS26" s="140">
        <f t="shared" si="33"/>
        <v>0</v>
      </c>
      <c r="AT26" s="140">
        <f t="shared" si="34"/>
        <v>0</v>
      </c>
      <c r="AU26" s="140">
        <f t="shared" si="35"/>
        <v>0</v>
      </c>
      <c r="AV26" s="140">
        <f t="shared" si="36"/>
        <v>0</v>
      </c>
      <c r="AW26" s="140">
        <f t="shared" si="37"/>
        <v>0</v>
      </c>
      <c r="AX26" s="140">
        <f t="shared" si="38"/>
        <v>0</v>
      </c>
      <c r="AZ26" s="140">
        <f t="shared" si="39"/>
        <v>0</v>
      </c>
      <c r="BA26" s="140">
        <f t="shared" si="40"/>
        <v>0</v>
      </c>
      <c r="BB26" s="140">
        <f t="shared" si="41"/>
        <v>0</v>
      </c>
      <c r="BC26" s="140">
        <f t="shared" si="42"/>
        <v>0</v>
      </c>
      <c r="BD26" s="140">
        <f t="shared" si="43"/>
        <v>0</v>
      </c>
      <c r="BE26" s="140">
        <f t="shared" si="44"/>
        <v>0</v>
      </c>
      <c r="BF26" s="140">
        <f t="shared" si="45"/>
        <v>0</v>
      </c>
      <c r="BG26" s="140">
        <f t="shared" si="46"/>
        <v>0</v>
      </c>
      <c r="BH26" s="140">
        <f t="shared" si="47"/>
        <v>0</v>
      </c>
      <c r="BI26" s="140">
        <f t="shared" si="48"/>
        <v>0</v>
      </c>
      <c r="BJ26" s="140">
        <f t="shared" si="49"/>
        <v>0</v>
      </c>
      <c r="BK26" s="140">
        <f t="shared" si="50"/>
        <v>0</v>
      </c>
      <c r="BL26" s="140">
        <f t="shared" si="51"/>
        <v>0</v>
      </c>
      <c r="BM26" s="140">
        <f t="shared" si="52"/>
        <v>0</v>
      </c>
      <c r="BN26" s="140">
        <f t="shared" si="53"/>
        <v>0</v>
      </c>
    </row>
    <row r="27" spans="3:66" ht="12.75" customHeight="1" x14ac:dyDescent="0.2">
      <c r="C27" s="141" t="s">
        <v>386</v>
      </c>
      <c r="G27" s="275">
        <v>16781649</v>
      </c>
      <c r="H27" s="131" t="s">
        <v>298</v>
      </c>
      <c r="J27" s="140">
        <f t="shared" si="0"/>
        <v>0</v>
      </c>
      <c r="K27" s="140">
        <f t="shared" si="1"/>
        <v>0</v>
      </c>
      <c r="L27" s="140">
        <f t="shared" si="2"/>
        <v>0</v>
      </c>
      <c r="M27" s="140">
        <f t="shared" si="3"/>
        <v>0</v>
      </c>
      <c r="N27" s="140">
        <f t="shared" si="4"/>
        <v>0</v>
      </c>
      <c r="O27" s="140">
        <f t="shared" si="5"/>
        <v>16781649</v>
      </c>
      <c r="P27" s="140">
        <f t="shared" si="6"/>
        <v>0</v>
      </c>
      <c r="Q27" s="140">
        <f t="shared" si="7"/>
        <v>0</v>
      </c>
      <c r="R27" s="140">
        <f t="shared" si="8"/>
        <v>0</v>
      </c>
      <c r="S27" s="140">
        <f t="shared" si="9"/>
        <v>0</v>
      </c>
      <c r="T27" s="140">
        <f t="shared" si="10"/>
        <v>0</v>
      </c>
      <c r="U27" s="140">
        <f t="shared" si="11"/>
        <v>0</v>
      </c>
      <c r="V27" s="140">
        <f t="shared" si="12"/>
        <v>0</v>
      </c>
      <c r="X27" s="140">
        <f t="shared" si="13"/>
        <v>0</v>
      </c>
      <c r="Y27" s="140">
        <f t="shared" si="14"/>
        <v>0</v>
      </c>
      <c r="Z27" s="140">
        <f t="shared" si="15"/>
        <v>0</v>
      </c>
      <c r="AA27" s="140">
        <f t="shared" si="16"/>
        <v>0</v>
      </c>
      <c r="AB27" s="140">
        <f t="shared" si="17"/>
        <v>0</v>
      </c>
      <c r="AC27" s="140">
        <f t="shared" si="18"/>
        <v>0</v>
      </c>
      <c r="AD27" s="140">
        <f t="shared" si="19"/>
        <v>0</v>
      </c>
      <c r="AE27" s="140">
        <f t="shared" si="20"/>
        <v>0</v>
      </c>
      <c r="AF27" s="140">
        <f t="shared" si="21"/>
        <v>0</v>
      </c>
      <c r="AG27" s="140">
        <f t="shared" si="22"/>
        <v>0</v>
      </c>
      <c r="AH27" s="140">
        <f t="shared" si="23"/>
        <v>0</v>
      </c>
      <c r="AI27" s="140">
        <f t="shared" si="24"/>
        <v>0</v>
      </c>
      <c r="AJ27" s="140">
        <f t="shared" si="25"/>
        <v>0</v>
      </c>
      <c r="AL27" s="140">
        <f t="shared" si="26"/>
        <v>0</v>
      </c>
      <c r="AM27" s="140">
        <f t="shared" si="27"/>
        <v>0</v>
      </c>
      <c r="AN27" s="140">
        <f t="shared" si="28"/>
        <v>0</v>
      </c>
      <c r="AO27" s="140">
        <f t="shared" si="29"/>
        <v>0</v>
      </c>
      <c r="AP27" s="140">
        <f t="shared" si="30"/>
        <v>0</v>
      </c>
      <c r="AQ27" s="140">
        <f t="shared" si="31"/>
        <v>0</v>
      </c>
      <c r="AR27" s="140">
        <f t="shared" si="32"/>
        <v>0</v>
      </c>
      <c r="AS27" s="140">
        <f t="shared" si="33"/>
        <v>0</v>
      </c>
      <c r="AT27" s="140">
        <f t="shared" si="34"/>
        <v>0</v>
      </c>
      <c r="AU27" s="140">
        <f t="shared" si="35"/>
        <v>0</v>
      </c>
      <c r="AV27" s="140">
        <f t="shared" si="36"/>
        <v>0</v>
      </c>
      <c r="AW27" s="140">
        <f t="shared" si="37"/>
        <v>0</v>
      </c>
      <c r="AX27" s="140">
        <f t="shared" si="38"/>
        <v>0</v>
      </c>
      <c r="AZ27" s="140">
        <f t="shared" si="39"/>
        <v>0</v>
      </c>
      <c r="BA27" s="140">
        <f t="shared" si="40"/>
        <v>0</v>
      </c>
      <c r="BB27" s="140">
        <f t="shared" si="41"/>
        <v>0</v>
      </c>
      <c r="BC27" s="140">
        <f t="shared" si="42"/>
        <v>0</v>
      </c>
      <c r="BD27" s="140">
        <f t="shared" si="43"/>
        <v>0</v>
      </c>
      <c r="BE27" s="140">
        <f t="shared" si="44"/>
        <v>0</v>
      </c>
      <c r="BF27" s="140">
        <f t="shared" si="45"/>
        <v>0</v>
      </c>
      <c r="BG27" s="140">
        <f t="shared" si="46"/>
        <v>0</v>
      </c>
      <c r="BH27" s="140">
        <f t="shared" si="47"/>
        <v>0</v>
      </c>
      <c r="BI27" s="140">
        <f t="shared" si="48"/>
        <v>0</v>
      </c>
      <c r="BJ27" s="140">
        <f t="shared" si="49"/>
        <v>0</v>
      </c>
      <c r="BK27" s="140">
        <f t="shared" si="50"/>
        <v>0</v>
      </c>
      <c r="BL27" s="140">
        <f t="shared" si="51"/>
        <v>0</v>
      </c>
      <c r="BM27" s="140">
        <f t="shared" si="52"/>
        <v>16781649</v>
      </c>
      <c r="BN27" s="140">
        <f t="shared" si="53"/>
        <v>0</v>
      </c>
    </row>
    <row r="28" spans="3:66" ht="12.75" customHeight="1" x14ac:dyDescent="0.2">
      <c r="C28" s="141" t="s">
        <v>355</v>
      </c>
      <c r="G28" s="275">
        <v>50846364</v>
      </c>
      <c r="H28" s="131" t="s">
        <v>298</v>
      </c>
      <c r="J28" s="140">
        <f t="shared" si="0"/>
        <v>0</v>
      </c>
      <c r="K28" s="140">
        <f t="shared" si="1"/>
        <v>0</v>
      </c>
      <c r="L28" s="140">
        <f t="shared" si="2"/>
        <v>0</v>
      </c>
      <c r="M28" s="140">
        <f t="shared" si="3"/>
        <v>0</v>
      </c>
      <c r="N28" s="140">
        <f t="shared" si="4"/>
        <v>0</v>
      </c>
      <c r="O28" s="140">
        <f t="shared" si="5"/>
        <v>50846364</v>
      </c>
      <c r="P28" s="140">
        <f t="shared" si="6"/>
        <v>0</v>
      </c>
      <c r="Q28" s="140">
        <f t="shared" si="7"/>
        <v>0</v>
      </c>
      <c r="R28" s="140">
        <f t="shared" si="8"/>
        <v>0</v>
      </c>
      <c r="S28" s="140">
        <f t="shared" si="9"/>
        <v>0</v>
      </c>
      <c r="T28" s="140">
        <f t="shared" si="10"/>
        <v>0</v>
      </c>
      <c r="U28" s="140">
        <f t="shared" si="11"/>
        <v>0</v>
      </c>
      <c r="V28" s="140">
        <f t="shared" si="12"/>
        <v>0</v>
      </c>
      <c r="X28" s="140">
        <f t="shared" si="13"/>
        <v>0</v>
      </c>
      <c r="Y28" s="140">
        <f t="shared" si="14"/>
        <v>0</v>
      </c>
      <c r="Z28" s="140">
        <f t="shared" si="15"/>
        <v>0</v>
      </c>
      <c r="AA28" s="140">
        <f t="shared" si="16"/>
        <v>0</v>
      </c>
      <c r="AB28" s="140">
        <f t="shared" si="17"/>
        <v>0</v>
      </c>
      <c r="AC28" s="140">
        <f t="shared" si="18"/>
        <v>0</v>
      </c>
      <c r="AD28" s="140">
        <f t="shared" si="19"/>
        <v>0</v>
      </c>
      <c r="AE28" s="140">
        <f t="shared" si="20"/>
        <v>0</v>
      </c>
      <c r="AF28" s="140">
        <f t="shared" si="21"/>
        <v>0</v>
      </c>
      <c r="AG28" s="140">
        <f t="shared" si="22"/>
        <v>0</v>
      </c>
      <c r="AH28" s="140">
        <f t="shared" si="23"/>
        <v>0</v>
      </c>
      <c r="AI28" s="140">
        <f t="shared" si="24"/>
        <v>0</v>
      </c>
      <c r="AJ28" s="140">
        <f t="shared" si="25"/>
        <v>0</v>
      </c>
      <c r="AL28" s="140">
        <f t="shared" si="26"/>
        <v>0</v>
      </c>
      <c r="AM28" s="140">
        <f t="shared" si="27"/>
        <v>0</v>
      </c>
      <c r="AN28" s="140">
        <f t="shared" si="28"/>
        <v>0</v>
      </c>
      <c r="AO28" s="140">
        <f t="shared" si="29"/>
        <v>0</v>
      </c>
      <c r="AP28" s="140">
        <f t="shared" si="30"/>
        <v>0</v>
      </c>
      <c r="AQ28" s="140">
        <f t="shared" si="31"/>
        <v>0</v>
      </c>
      <c r="AR28" s="140">
        <f t="shared" si="32"/>
        <v>0</v>
      </c>
      <c r="AS28" s="140">
        <f t="shared" si="33"/>
        <v>0</v>
      </c>
      <c r="AT28" s="140">
        <f t="shared" si="34"/>
        <v>0</v>
      </c>
      <c r="AU28" s="140">
        <f t="shared" si="35"/>
        <v>0</v>
      </c>
      <c r="AV28" s="140">
        <f t="shared" si="36"/>
        <v>0</v>
      </c>
      <c r="AW28" s="140">
        <f t="shared" si="37"/>
        <v>0</v>
      </c>
      <c r="AX28" s="140">
        <f t="shared" si="38"/>
        <v>0</v>
      </c>
      <c r="AZ28" s="140">
        <f t="shared" si="39"/>
        <v>0</v>
      </c>
      <c r="BA28" s="140">
        <f t="shared" si="40"/>
        <v>0</v>
      </c>
      <c r="BB28" s="140">
        <f t="shared" si="41"/>
        <v>0</v>
      </c>
      <c r="BC28" s="140">
        <f t="shared" si="42"/>
        <v>0</v>
      </c>
      <c r="BD28" s="140">
        <f t="shared" si="43"/>
        <v>0</v>
      </c>
      <c r="BE28" s="140">
        <f t="shared" si="44"/>
        <v>0</v>
      </c>
      <c r="BF28" s="140">
        <f t="shared" si="45"/>
        <v>0</v>
      </c>
      <c r="BG28" s="140">
        <f t="shared" si="46"/>
        <v>0</v>
      </c>
      <c r="BH28" s="140">
        <f t="shared" si="47"/>
        <v>0</v>
      </c>
      <c r="BI28" s="140">
        <f t="shared" si="48"/>
        <v>0</v>
      </c>
      <c r="BJ28" s="140">
        <f t="shared" si="49"/>
        <v>0</v>
      </c>
      <c r="BK28" s="140">
        <f t="shared" si="50"/>
        <v>0</v>
      </c>
      <c r="BL28" s="140">
        <f t="shared" si="51"/>
        <v>0</v>
      </c>
      <c r="BM28" s="140">
        <f t="shared" si="52"/>
        <v>50846364</v>
      </c>
      <c r="BN28" s="140">
        <f t="shared" si="53"/>
        <v>0</v>
      </c>
    </row>
    <row r="29" spans="3:66" ht="12.75" customHeight="1" x14ac:dyDescent="0.2">
      <c r="C29" s="141" t="s">
        <v>387</v>
      </c>
      <c r="G29" s="275">
        <v>3205455</v>
      </c>
      <c r="H29" s="131" t="s">
        <v>298</v>
      </c>
      <c r="J29" s="140">
        <f t="shared" si="0"/>
        <v>0</v>
      </c>
      <c r="K29" s="140">
        <f t="shared" si="1"/>
        <v>0</v>
      </c>
      <c r="L29" s="140">
        <f t="shared" si="2"/>
        <v>0</v>
      </c>
      <c r="M29" s="140">
        <f t="shared" si="3"/>
        <v>0</v>
      </c>
      <c r="N29" s="140">
        <f t="shared" si="4"/>
        <v>0</v>
      </c>
      <c r="O29" s="140">
        <f t="shared" si="5"/>
        <v>3205455</v>
      </c>
      <c r="P29" s="140">
        <f t="shared" si="6"/>
        <v>0</v>
      </c>
      <c r="Q29" s="140">
        <f t="shared" si="7"/>
        <v>0</v>
      </c>
      <c r="R29" s="140">
        <f t="shared" si="8"/>
        <v>0</v>
      </c>
      <c r="S29" s="140">
        <f t="shared" si="9"/>
        <v>0</v>
      </c>
      <c r="T29" s="140">
        <f t="shared" si="10"/>
        <v>0</v>
      </c>
      <c r="U29" s="140">
        <f t="shared" si="11"/>
        <v>0</v>
      </c>
      <c r="V29" s="140">
        <f t="shared" si="12"/>
        <v>0</v>
      </c>
      <c r="X29" s="140">
        <f t="shared" si="13"/>
        <v>0</v>
      </c>
      <c r="Y29" s="140">
        <f t="shared" si="14"/>
        <v>0</v>
      </c>
      <c r="Z29" s="140">
        <f t="shared" si="15"/>
        <v>0</v>
      </c>
      <c r="AA29" s="140">
        <f t="shared" si="16"/>
        <v>0</v>
      </c>
      <c r="AB29" s="140">
        <f t="shared" si="17"/>
        <v>0</v>
      </c>
      <c r="AC29" s="140">
        <f t="shared" si="18"/>
        <v>0</v>
      </c>
      <c r="AD29" s="140">
        <f t="shared" si="19"/>
        <v>0</v>
      </c>
      <c r="AE29" s="140">
        <f t="shared" si="20"/>
        <v>0</v>
      </c>
      <c r="AF29" s="140">
        <f t="shared" si="21"/>
        <v>0</v>
      </c>
      <c r="AG29" s="140">
        <f t="shared" si="22"/>
        <v>0</v>
      </c>
      <c r="AH29" s="140">
        <f t="shared" si="23"/>
        <v>0</v>
      </c>
      <c r="AI29" s="140">
        <f t="shared" si="24"/>
        <v>0</v>
      </c>
      <c r="AJ29" s="140">
        <f t="shared" si="25"/>
        <v>0</v>
      </c>
      <c r="AL29" s="140">
        <f t="shared" si="26"/>
        <v>0</v>
      </c>
      <c r="AM29" s="140">
        <f t="shared" si="27"/>
        <v>0</v>
      </c>
      <c r="AN29" s="140">
        <f t="shared" si="28"/>
        <v>0</v>
      </c>
      <c r="AO29" s="140">
        <f t="shared" si="29"/>
        <v>0</v>
      </c>
      <c r="AP29" s="140">
        <f t="shared" si="30"/>
        <v>0</v>
      </c>
      <c r="AQ29" s="140">
        <f t="shared" si="31"/>
        <v>0</v>
      </c>
      <c r="AR29" s="140">
        <f t="shared" si="32"/>
        <v>0</v>
      </c>
      <c r="AS29" s="140">
        <f t="shared" si="33"/>
        <v>0</v>
      </c>
      <c r="AT29" s="140">
        <f t="shared" si="34"/>
        <v>0</v>
      </c>
      <c r="AU29" s="140">
        <f t="shared" si="35"/>
        <v>0</v>
      </c>
      <c r="AV29" s="140">
        <f t="shared" si="36"/>
        <v>0</v>
      </c>
      <c r="AW29" s="140">
        <f t="shared" si="37"/>
        <v>0</v>
      </c>
      <c r="AX29" s="140">
        <f t="shared" si="38"/>
        <v>0</v>
      </c>
      <c r="AZ29" s="140">
        <f t="shared" si="39"/>
        <v>0</v>
      </c>
      <c r="BA29" s="140">
        <f t="shared" si="40"/>
        <v>0</v>
      </c>
      <c r="BB29" s="140">
        <f t="shared" si="41"/>
        <v>0</v>
      </c>
      <c r="BC29" s="140">
        <f t="shared" si="42"/>
        <v>0</v>
      </c>
      <c r="BD29" s="140">
        <f t="shared" si="43"/>
        <v>0</v>
      </c>
      <c r="BE29" s="140">
        <f t="shared" si="44"/>
        <v>0</v>
      </c>
      <c r="BF29" s="140">
        <f t="shared" si="45"/>
        <v>0</v>
      </c>
      <c r="BG29" s="140">
        <f t="shared" si="46"/>
        <v>0</v>
      </c>
      <c r="BH29" s="140">
        <f t="shared" si="47"/>
        <v>0</v>
      </c>
      <c r="BI29" s="140">
        <f t="shared" si="48"/>
        <v>0</v>
      </c>
      <c r="BJ29" s="140">
        <f t="shared" si="49"/>
        <v>0</v>
      </c>
      <c r="BK29" s="140">
        <f t="shared" si="50"/>
        <v>0</v>
      </c>
      <c r="BL29" s="140">
        <f t="shared" si="51"/>
        <v>0</v>
      </c>
      <c r="BM29" s="140">
        <f t="shared" si="52"/>
        <v>3205455</v>
      </c>
      <c r="BN29" s="140">
        <f t="shared" si="53"/>
        <v>0</v>
      </c>
    </row>
    <row r="30" spans="3:66" ht="12.75" customHeight="1" x14ac:dyDescent="0.2">
      <c r="C30" s="141" t="s">
        <v>738</v>
      </c>
      <c r="G30" s="275">
        <v>18012316</v>
      </c>
      <c r="H30" s="131" t="s">
        <v>298</v>
      </c>
      <c r="J30" s="140">
        <f>+IF(H30=J$8,G30,0)</f>
        <v>0</v>
      </c>
      <c r="K30" s="140">
        <f>+IF(H30=K$8,G30,0)</f>
        <v>0</v>
      </c>
      <c r="L30" s="140">
        <f>+IF(H30=L$8,G30,0)</f>
        <v>0</v>
      </c>
      <c r="M30" s="140">
        <f>+IF(H30=M$8,G30,0)</f>
        <v>0</v>
      </c>
      <c r="N30" s="140">
        <f>+IF(H30=N$8,G30,0)</f>
        <v>0</v>
      </c>
      <c r="O30" s="140">
        <f>+IF(H30=O$8,G30,0)</f>
        <v>18012316</v>
      </c>
      <c r="P30" s="140">
        <f>+IF(H30=P$8,G30,0)</f>
        <v>0</v>
      </c>
      <c r="Q30" s="140">
        <f>+IF(H30=Q$8,G30,0)</f>
        <v>0</v>
      </c>
      <c r="R30" s="140">
        <f>+IF(H30=R$8,G30,0)</f>
        <v>0</v>
      </c>
      <c r="S30" s="140">
        <f>+IF(H30=S$8,G30,0)</f>
        <v>0</v>
      </c>
      <c r="T30" s="140">
        <f>+IF(H30=T$8,G30,0)</f>
        <v>0</v>
      </c>
      <c r="U30" s="140">
        <f>+IF(H30=U$8,G30,0)</f>
        <v>0</v>
      </c>
      <c r="V30" s="140">
        <f>+IF(H30=V$8,G30,0)</f>
        <v>0</v>
      </c>
      <c r="X30" s="140">
        <f>+IF(H30=X$8,G30,0)</f>
        <v>0</v>
      </c>
      <c r="Y30" s="140">
        <f>+IF(H30=Y$8,G30,0)</f>
        <v>0</v>
      </c>
      <c r="Z30" s="140">
        <f>+IF(H30=Z$8,G30,0)</f>
        <v>0</v>
      </c>
      <c r="AA30" s="140">
        <f>+IF(H30=AA$8,G30,0)</f>
        <v>0</v>
      </c>
      <c r="AB30" s="140">
        <f>+IF(H30=AB$8,G30,0)</f>
        <v>0</v>
      </c>
      <c r="AC30" s="140">
        <f>+IF(H30=AC$8,G30,0)</f>
        <v>0</v>
      </c>
      <c r="AD30" s="140">
        <f>+IF(H30=AD$8,G30,0)</f>
        <v>0</v>
      </c>
      <c r="AE30" s="140">
        <f>+IF(H30=AE$8,G30,0)</f>
        <v>0</v>
      </c>
      <c r="AF30" s="140">
        <f>+IF(H30=AF$8,G30,0)</f>
        <v>0</v>
      </c>
      <c r="AG30" s="140">
        <f>+IF(H30=AG$8,G30,0)</f>
        <v>0</v>
      </c>
      <c r="AH30" s="140">
        <f>+IF(H30=AH$8,G30,0)</f>
        <v>0</v>
      </c>
      <c r="AI30" s="140">
        <f>+IF(H30=AI$8,G30,0)</f>
        <v>0</v>
      </c>
      <c r="AJ30" s="140">
        <f>+IF(H30=AJ$8,G30,0)</f>
        <v>0</v>
      </c>
      <c r="AL30" s="140">
        <f>+IF(H30=AL$8,G30,0)</f>
        <v>0</v>
      </c>
      <c r="AM30" s="140">
        <f>+IF(H30=AM$8,G30,0)</f>
        <v>0</v>
      </c>
      <c r="AN30" s="140">
        <f>+IF(H30=AN$8,G30,0)</f>
        <v>0</v>
      </c>
      <c r="AO30" s="140">
        <f>+IF(H30=AO$8,G30,0)</f>
        <v>0</v>
      </c>
      <c r="AP30" s="140">
        <f>+IF(H30=AP$8,G30,0)</f>
        <v>0</v>
      </c>
      <c r="AQ30" s="140">
        <f>+IF(H30=AQ$8,G30,0)</f>
        <v>0</v>
      </c>
      <c r="AR30" s="140">
        <f>+IF(H30=AR$8,G30,0)</f>
        <v>0</v>
      </c>
      <c r="AS30" s="140">
        <f>+IF(H30=AS$8,G30,0)</f>
        <v>0</v>
      </c>
      <c r="AT30" s="140">
        <f>+IF(H30=AT$8,G30,0)</f>
        <v>0</v>
      </c>
      <c r="AU30" s="140">
        <f>+IF(H30=AU$8,G30,0)</f>
        <v>0</v>
      </c>
      <c r="AV30" s="140">
        <f>+IF(H30=AV$8,G30,0)</f>
        <v>0</v>
      </c>
      <c r="AW30" s="140">
        <f>+IF(H30=AW$8,G30,0)</f>
        <v>0</v>
      </c>
      <c r="AX30" s="140">
        <f>+IF(H30=AX$8,G30,0)</f>
        <v>0</v>
      </c>
      <c r="AZ30" s="140">
        <f>+IF(H30=AZ$8,G30,0)</f>
        <v>0</v>
      </c>
      <c r="BA30" s="140">
        <f>+IF(H30=BA$8,G30,0)</f>
        <v>0</v>
      </c>
      <c r="BB30" s="140">
        <f>+IF(H30=BB$8,G30,0)</f>
        <v>0</v>
      </c>
      <c r="BC30" s="140">
        <f>+IF(H30=BC$8,G30,0)</f>
        <v>0</v>
      </c>
      <c r="BD30" s="140">
        <f>+IF(H30=BD$8,G30,0)</f>
        <v>0</v>
      </c>
      <c r="BE30" s="140">
        <f>+IF(H30=BE$8,G30,0)</f>
        <v>0</v>
      </c>
      <c r="BF30" s="140">
        <f>+IF(H30=BF$8,G30,0)</f>
        <v>0</v>
      </c>
      <c r="BG30" s="140">
        <f>+IF(H30=BG$8,G30,0)</f>
        <v>0</v>
      </c>
      <c r="BH30" s="140">
        <f>+IF(H30=BH$8,G30,0)</f>
        <v>0</v>
      </c>
      <c r="BI30" s="140">
        <f>+IF(H30=BI$8,G30,0)</f>
        <v>0</v>
      </c>
      <c r="BJ30" s="140">
        <f>+IF(H30=BJ$8,G30,0)</f>
        <v>0</v>
      </c>
      <c r="BK30" s="140">
        <f>+IF(H30=BK$8,G30,0)</f>
        <v>0</v>
      </c>
      <c r="BL30" s="140">
        <f>+IF(H30=BL$8,G30,0)</f>
        <v>0</v>
      </c>
      <c r="BM30" s="140">
        <f>SUM(J30:BL30)</f>
        <v>18012316</v>
      </c>
      <c r="BN30" s="140">
        <f t="shared" ref="BN30" si="54">+BM30-G30</f>
        <v>0</v>
      </c>
    </row>
    <row r="31" spans="3:66" ht="12.75" customHeight="1" x14ac:dyDescent="0.2">
      <c r="C31" s="141" t="s">
        <v>388</v>
      </c>
      <c r="G31" s="275">
        <v>32640750</v>
      </c>
      <c r="H31" s="131" t="s">
        <v>299</v>
      </c>
      <c r="J31" s="140">
        <f t="shared" si="0"/>
        <v>0</v>
      </c>
      <c r="K31" s="140">
        <f t="shared" si="1"/>
        <v>0</v>
      </c>
      <c r="L31" s="140">
        <f t="shared" si="2"/>
        <v>0</v>
      </c>
      <c r="M31" s="140">
        <f t="shared" si="3"/>
        <v>0</v>
      </c>
      <c r="N31" s="140">
        <f t="shared" si="4"/>
        <v>0</v>
      </c>
      <c r="O31" s="140">
        <f t="shared" si="5"/>
        <v>0</v>
      </c>
      <c r="P31" s="140">
        <f t="shared" si="6"/>
        <v>32640750</v>
      </c>
      <c r="Q31" s="140">
        <f t="shared" si="7"/>
        <v>0</v>
      </c>
      <c r="R31" s="140">
        <f t="shared" si="8"/>
        <v>0</v>
      </c>
      <c r="S31" s="140">
        <f t="shared" si="9"/>
        <v>0</v>
      </c>
      <c r="T31" s="140">
        <f t="shared" si="10"/>
        <v>0</v>
      </c>
      <c r="U31" s="140">
        <f t="shared" si="11"/>
        <v>0</v>
      </c>
      <c r="V31" s="140">
        <f t="shared" si="12"/>
        <v>0</v>
      </c>
      <c r="X31" s="140">
        <f t="shared" si="13"/>
        <v>0</v>
      </c>
      <c r="Y31" s="140">
        <f t="shared" si="14"/>
        <v>0</v>
      </c>
      <c r="Z31" s="140">
        <f t="shared" si="15"/>
        <v>0</v>
      </c>
      <c r="AA31" s="140">
        <f t="shared" si="16"/>
        <v>0</v>
      </c>
      <c r="AB31" s="140">
        <f t="shared" si="17"/>
        <v>0</v>
      </c>
      <c r="AC31" s="140">
        <f t="shared" si="18"/>
        <v>0</v>
      </c>
      <c r="AD31" s="140">
        <f t="shared" si="19"/>
        <v>0</v>
      </c>
      <c r="AE31" s="140">
        <f t="shared" si="20"/>
        <v>0</v>
      </c>
      <c r="AF31" s="140">
        <f t="shared" si="21"/>
        <v>0</v>
      </c>
      <c r="AG31" s="140">
        <f t="shared" si="22"/>
        <v>0</v>
      </c>
      <c r="AH31" s="140">
        <f t="shared" si="23"/>
        <v>0</v>
      </c>
      <c r="AI31" s="140">
        <f t="shared" si="24"/>
        <v>0</v>
      </c>
      <c r="AJ31" s="140">
        <f t="shared" si="25"/>
        <v>0</v>
      </c>
      <c r="AL31" s="140">
        <f t="shared" si="26"/>
        <v>0</v>
      </c>
      <c r="AM31" s="140">
        <f t="shared" si="27"/>
        <v>0</v>
      </c>
      <c r="AN31" s="140">
        <f t="shared" si="28"/>
        <v>0</v>
      </c>
      <c r="AO31" s="140">
        <f t="shared" si="29"/>
        <v>0</v>
      </c>
      <c r="AP31" s="140">
        <f t="shared" si="30"/>
        <v>0</v>
      </c>
      <c r="AQ31" s="140">
        <f t="shared" si="31"/>
        <v>0</v>
      </c>
      <c r="AR31" s="140">
        <f t="shared" si="32"/>
        <v>0</v>
      </c>
      <c r="AS31" s="140">
        <f t="shared" si="33"/>
        <v>0</v>
      </c>
      <c r="AT31" s="140">
        <f t="shared" si="34"/>
        <v>0</v>
      </c>
      <c r="AU31" s="140">
        <f t="shared" si="35"/>
        <v>0</v>
      </c>
      <c r="AV31" s="140">
        <f t="shared" si="36"/>
        <v>0</v>
      </c>
      <c r="AW31" s="140">
        <f t="shared" si="37"/>
        <v>0</v>
      </c>
      <c r="AX31" s="140">
        <f t="shared" si="38"/>
        <v>0</v>
      </c>
      <c r="AZ31" s="140">
        <f t="shared" si="39"/>
        <v>0</v>
      </c>
      <c r="BA31" s="140">
        <f t="shared" si="40"/>
        <v>0</v>
      </c>
      <c r="BB31" s="140">
        <f t="shared" si="41"/>
        <v>0</v>
      </c>
      <c r="BC31" s="140">
        <f t="shared" si="42"/>
        <v>0</v>
      </c>
      <c r="BD31" s="140">
        <f t="shared" si="43"/>
        <v>0</v>
      </c>
      <c r="BE31" s="140">
        <f t="shared" si="44"/>
        <v>0</v>
      </c>
      <c r="BF31" s="140">
        <f t="shared" si="45"/>
        <v>0</v>
      </c>
      <c r="BG31" s="140">
        <f t="shared" si="46"/>
        <v>0</v>
      </c>
      <c r="BH31" s="140">
        <f t="shared" si="47"/>
        <v>0</v>
      </c>
      <c r="BI31" s="140">
        <f t="shared" si="48"/>
        <v>0</v>
      </c>
      <c r="BJ31" s="140">
        <f t="shared" si="49"/>
        <v>0</v>
      </c>
      <c r="BK31" s="140">
        <f t="shared" si="50"/>
        <v>0</v>
      </c>
      <c r="BL31" s="140">
        <f t="shared" si="51"/>
        <v>0</v>
      </c>
      <c r="BM31" s="140">
        <f t="shared" si="52"/>
        <v>32640750</v>
      </c>
      <c r="BN31" s="140">
        <f t="shared" si="53"/>
        <v>0</v>
      </c>
    </row>
    <row r="32" spans="3:66" ht="12.75" customHeight="1" x14ac:dyDescent="0.2">
      <c r="C32" s="141" t="s">
        <v>678</v>
      </c>
      <c r="G32" s="275">
        <v>4759203</v>
      </c>
      <c r="H32" s="131" t="s">
        <v>299</v>
      </c>
      <c r="J32" s="140">
        <f>+IF(H32=J$8,G32,0)</f>
        <v>0</v>
      </c>
      <c r="K32" s="140">
        <f>+IF(H32=K$8,G32,0)</f>
        <v>0</v>
      </c>
      <c r="L32" s="140">
        <f>+IF(H32=L$8,G32,0)</f>
        <v>0</v>
      </c>
      <c r="M32" s="140">
        <f>+IF(H32=M$8,G32,0)</f>
        <v>0</v>
      </c>
      <c r="N32" s="140">
        <f>+IF(H32=N$8,G32,0)</f>
        <v>0</v>
      </c>
      <c r="O32" s="140">
        <f>+IF(H32=O$8,G32,0)</f>
        <v>0</v>
      </c>
      <c r="P32" s="140">
        <f>+IF(H32=P$8,G32,0)</f>
        <v>4759203</v>
      </c>
      <c r="Q32" s="140">
        <f>+IF(H32=Q$8,G32,0)</f>
        <v>0</v>
      </c>
      <c r="R32" s="140">
        <f>+IF(H32=R$8,G32,0)</f>
        <v>0</v>
      </c>
      <c r="S32" s="140">
        <f>+IF(H32=S$8,G32,0)</f>
        <v>0</v>
      </c>
      <c r="T32" s="140">
        <f>+IF(H32=T$8,G32,0)</f>
        <v>0</v>
      </c>
      <c r="U32" s="140">
        <f>+IF(H32=U$8,G32,0)</f>
        <v>0</v>
      </c>
      <c r="V32" s="140">
        <f>+IF(H32=V$8,G32,0)</f>
        <v>0</v>
      </c>
      <c r="X32" s="140">
        <f>+IF(H32=X$8,G32,0)</f>
        <v>0</v>
      </c>
      <c r="Y32" s="140">
        <f t="shared" si="14"/>
        <v>0</v>
      </c>
      <c r="Z32" s="140">
        <f t="shared" si="15"/>
        <v>0</v>
      </c>
      <c r="AA32" s="140">
        <f t="shared" si="16"/>
        <v>0</v>
      </c>
      <c r="AB32" s="140">
        <f t="shared" si="17"/>
        <v>0</v>
      </c>
      <c r="AC32" s="140">
        <f t="shared" si="18"/>
        <v>0</v>
      </c>
      <c r="AD32" s="140">
        <f t="shared" si="19"/>
        <v>0</v>
      </c>
      <c r="AE32" s="140">
        <f t="shared" si="20"/>
        <v>0</v>
      </c>
      <c r="AF32" s="140">
        <f t="shared" si="21"/>
        <v>0</v>
      </c>
      <c r="AG32" s="140">
        <f t="shared" si="22"/>
        <v>0</v>
      </c>
      <c r="AH32" s="140">
        <f t="shared" si="23"/>
        <v>0</v>
      </c>
      <c r="AI32" s="140">
        <f t="shared" si="24"/>
        <v>0</v>
      </c>
      <c r="AJ32" s="140">
        <f t="shared" si="25"/>
        <v>0</v>
      </c>
      <c r="AL32" s="140">
        <f t="shared" si="26"/>
        <v>0</v>
      </c>
      <c r="AM32" s="140">
        <f t="shared" si="27"/>
        <v>0</v>
      </c>
      <c r="AN32" s="140">
        <f t="shared" si="28"/>
        <v>0</v>
      </c>
      <c r="AO32" s="140">
        <f t="shared" si="29"/>
        <v>0</v>
      </c>
      <c r="AP32" s="140">
        <f t="shared" si="30"/>
        <v>0</v>
      </c>
      <c r="AQ32" s="140">
        <f t="shared" si="31"/>
        <v>0</v>
      </c>
      <c r="AR32" s="140">
        <f t="shared" si="32"/>
        <v>0</v>
      </c>
      <c r="AS32" s="140">
        <f t="shared" si="33"/>
        <v>0</v>
      </c>
      <c r="AT32" s="140">
        <f t="shared" si="34"/>
        <v>0</v>
      </c>
      <c r="AU32" s="140">
        <f t="shared" si="35"/>
        <v>0</v>
      </c>
      <c r="AV32" s="140">
        <f t="shared" si="36"/>
        <v>0</v>
      </c>
      <c r="AW32" s="140">
        <f t="shared" si="37"/>
        <v>0</v>
      </c>
      <c r="AX32" s="140">
        <f t="shared" si="38"/>
        <v>0</v>
      </c>
      <c r="AZ32" s="140">
        <f t="shared" si="39"/>
        <v>0</v>
      </c>
      <c r="BA32" s="140">
        <f t="shared" si="40"/>
        <v>0</v>
      </c>
      <c r="BB32" s="140">
        <f t="shared" si="41"/>
        <v>0</v>
      </c>
      <c r="BC32" s="140">
        <f t="shared" si="42"/>
        <v>0</v>
      </c>
      <c r="BD32" s="140">
        <f t="shared" si="43"/>
        <v>0</v>
      </c>
      <c r="BE32" s="140">
        <f t="shared" si="44"/>
        <v>0</v>
      </c>
      <c r="BF32" s="140">
        <f t="shared" si="45"/>
        <v>0</v>
      </c>
      <c r="BG32" s="140">
        <f t="shared" si="46"/>
        <v>0</v>
      </c>
      <c r="BH32" s="140">
        <f t="shared" si="47"/>
        <v>0</v>
      </c>
      <c r="BI32" s="140">
        <f t="shared" si="48"/>
        <v>0</v>
      </c>
      <c r="BJ32" s="140">
        <f t="shared" si="49"/>
        <v>0</v>
      </c>
      <c r="BK32" s="140">
        <f t="shared" si="50"/>
        <v>0</v>
      </c>
      <c r="BL32" s="140">
        <f t="shared" si="51"/>
        <v>0</v>
      </c>
      <c r="BM32" s="140">
        <f>SUM(J32:BL32)</f>
        <v>4759203</v>
      </c>
      <c r="BN32" s="140">
        <f t="shared" si="53"/>
        <v>0</v>
      </c>
    </row>
    <row r="33" spans="3:66" ht="12.75" customHeight="1" x14ac:dyDescent="0.2">
      <c r="C33" s="141" t="s">
        <v>389</v>
      </c>
      <c r="G33" s="275">
        <v>15246200</v>
      </c>
      <c r="H33" s="131" t="s">
        <v>299</v>
      </c>
      <c r="J33" s="140">
        <f t="shared" si="0"/>
        <v>0</v>
      </c>
      <c r="K33" s="140">
        <f t="shared" si="1"/>
        <v>0</v>
      </c>
      <c r="L33" s="140">
        <f t="shared" si="2"/>
        <v>0</v>
      </c>
      <c r="M33" s="140">
        <f t="shared" si="3"/>
        <v>0</v>
      </c>
      <c r="N33" s="140">
        <f t="shared" si="4"/>
        <v>0</v>
      </c>
      <c r="O33" s="140">
        <f t="shared" si="5"/>
        <v>0</v>
      </c>
      <c r="P33" s="140">
        <f t="shared" si="6"/>
        <v>15246200</v>
      </c>
      <c r="Q33" s="140">
        <f t="shared" si="7"/>
        <v>0</v>
      </c>
      <c r="R33" s="140">
        <f t="shared" si="8"/>
        <v>0</v>
      </c>
      <c r="S33" s="140">
        <f t="shared" si="9"/>
        <v>0</v>
      </c>
      <c r="T33" s="140">
        <f t="shared" si="10"/>
        <v>0</v>
      </c>
      <c r="U33" s="140">
        <f t="shared" si="11"/>
        <v>0</v>
      </c>
      <c r="V33" s="140">
        <f t="shared" si="12"/>
        <v>0</v>
      </c>
      <c r="X33" s="140">
        <f t="shared" si="13"/>
        <v>0</v>
      </c>
      <c r="Y33" s="140">
        <f t="shared" si="14"/>
        <v>0</v>
      </c>
      <c r="Z33" s="140">
        <f t="shared" si="15"/>
        <v>0</v>
      </c>
      <c r="AA33" s="140">
        <f t="shared" si="16"/>
        <v>0</v>
      </c>
      <c r="AB33" s="140">
        <f t="shared" si="17"/>
        <v>0</v>
      </c>
      <c r="AC33" s="140">
        <f t="shared" si="18"/>
        <v>0</v>
      </c>
      <c r="AD33" s="140">
        <f t="shared" si="19"/>
        <v>0</v>
      </c>
      <c r="AE33" s="140">
        <f t="shared" si="20"/>
        <v>0</v>
      </c>
      <c r="AF33" s="140">
        <f t="shared" si="21"/>
        <v>0</v>
      </c>
      <c r="AG33" s="140">
        <f t="shared" si="22"/>
        <v>0</v>
      </c>
      <c r="AH33" s="140">
        <f t="shared" si="23"/>
        <v>0</v>
      </c>
      <c r="AI33" s="140">
        <f t="shared" si="24"/>
        <v>0</v>
      </c>
      <c r="AJ33" s="140">
        <f t="shared" si="25"/>
        <v>0</v>
      </c>
      <c r="AL33" s="140">
        <f t="shared" si="26"/>
        <v>0</v>
      </c>
      <c r="AM33" s="140">
        <f t="shared" si="27"/>
        <v>0</v>
      </c>
      <c r="AN33" s="140">
        <f t="shared" si="28"/>
        <v>0</v>
      </c>
      <c r="AO33" s="140">
        <f t="shared" si="29"/>
        <v>0</v>
      </c>
      <c r="AP33" s="140">
        <f t="shared" si="30"/>
        <v>0</v>
      </c>
      <c r="AQ33" s="140">
        <f t="shared" si="31"/>
        <v>0</v>
      </c>
      <c r="AR33" s="140">
        <f t="shared" si="32"/>
        <v>0</v>
      </c>
      <c r="AS33" s="140">
        <f t="shared" si="33"/>
        <v>0</v>
      </c>
      <c r="AT33" s="140">
        <f t="shared" si="34"/>
        <v>0</v>
      </c>
      <c r="AU33" s="140">
        <f t="shared" si="35"/>
        <v>0</v>
      </c>
      <c r="AV33" s="140">
        <f t="shared" si="36"/>
        <v>0</v>
      </c>
      <c r="AW33" s="140">
        <f t="shared" si="37"/>
        <v>0</v>
      </c>
      <c r="AX33" s="140">
        <f t="shared" si="38"/>
        <v>0</v>
      </c>
      <c r="AZ33" s="140">
        <f t="shared" si="39"/>
        <v>0</v>
      </c>
      <c r="BA33" s="140">
        <f t="shared" si="40"/>
        <v>0</v>
      </c>
      <c r="BB33" s="140">
        <f t="shared" si="41"/>
        <v>0</v>
      </c>
      <c r="BC33" s="140">
        <f t="shared" si="42"/>
        <v>0</v>
      </c>
      <c r="BD33" s="140">
        <f t="shared" si="43"/>
        <v>0</v>
      </c>
      <c r="BE33" s="140">
        <f t="shared" si="44"/>
        <v>0</v>
      </c>
      <c r="BF33" s="140">
        <f t="shared" si="45"/>
        <v>0</v>
      </c>
      <c r="BG33" s="140">
        <f t="shared" si="46"/>
        <v>0</v>
      </c>
      <c r="BH33" s="140">
        <f t="shared" si="47"/>
        <v>0</v>
      </c>
      <c r="BI33" s="140">
        <f t="shared" si="48"/>
        <v>0</v>
      </c>
      <c r="BJ33" s="140">
        <f t="shared" si="49"/>
        <v>0</v>
      </c>
      <c r="BK33" s="140">
        <f t="shared" si="50"/>
        <v>0</v>
      </c>
      <c r="BL33" s="140">
        <f t="shared" si="51"/>
        <v>0</v>
      </c>
      <c r="BM33" s="140">
        <f t="shared" si="52"/>
        <v>15246200</v>
      </c>
      <c r="BN33" s="140">
        <f t="shared" si="53"/>
        <v>0</v>
      </c>
    </row>
    <row r="34" spans="3:66" ht="12.75" customHeight="1" x14ac:dyDescent="0.2">
      <c r="C34" s="141" t="s">
        <v>390</v>
      </c>
      <c r="G34" s="275">
        <v>23690762</v>
      </c>
      <c r="H34" s="131" t="s">
        <v>299</v>
      </c>
      <c r="J34" s="140">
        <f t="shared" si="0"/>
        <v>0</v>
      </c>
      <c r="K34" s="140">
        <f t="shared" si="1"/>
        <v>0</v>
      </c>
      <c r="L34" s="140">
        <f t="shared" si="2"/>
        <v>0</v>
      </c>
      <c r="M34" s="140">
        <f t="shared" si="3"/>
        <v>0</v>
      </c>
      <c r="N34" s="140">
        <f t="shared" si="4"/>
        <v>0</v>
      </c>
      <c r="O34" s="140">
        <f t="shared" si="5"/>
        <v>0</v>
      </c>
      <c r="P34" s="140">
        <f t="shared" si="6"/>
        <v>23690762</v>
      </c>
      <c r="Q34" s="140">
        <f t="shared" si="7"/>
        <v>0</v>
      </c>
      <c r="R34" s="140">
        <f t="shared" si="8"/>
        <v>0</v>
      </c>
      <c r="S34" s="140">
        <f t="shared" si="9"/>
        <v>0</v>
      </c>
      <c r="T34" s="140">
        <f t="shared" si="10"/>
        <v>0</v>
      </c>
      <c r="U34" s="140">
        <f t="shared" si="11"/>
        <v>0</v>
      </c>
      <c r="V34" s="140">
        <f t="shared" si="12"/>
        <v>0</v>
      </c>
      <c r="X34" s="140">
        <f t="shared" si="13"/>
        <v>0</v>
      </c>
      <c r="Y34" s="140">
        <f t="shared" si="14"/>
        <v>0</v>
      </c>
      <c r="Z34" s="140">
        <f t="shared" si="15"/>
        <v>0</v>
      </c>
      <c r="AA34" s="140">
        <f t="shared" si="16"/>
        <v>0</v>
      </c>
      <c r="AB34" s="140">
        <f t="shared" si="17"/>
        <v>0</v>
      </c>
      <c r="AC34" s="140">
        <f t="shared" si="18"/>
        <v>0</v>
      </c>
      <c r="AD34" s="140">
        <f t="shared" si="19"/>
        <v>0</v>
      </c>
      <c r="AE34" s="140">
        <f t="shared" si="20"/>
        <v>0</v>
      </c>
      <c r="AF34" s="140">
        <f t="shared" si="21"/>
        <v>0</v>
      </c>
      <c r="AG34" s="140">
        <f t="shared" si="22"/>
        <v>0</v>
      </c>
      <c r="AH34" s="140">
        <f t="shared" si="23"/>
        <v>0</v>
      </c>
      <c r="AI34" s="140">
        <f t="shared" si="24"/>
        <v>0</v>
      </c>
      <c r="AJ34" s="140">
        <f t="shared" si="25"/>
        <v>0</v>
      </c>
      <c r="AL34" s="140">
        <f t="shared" si="26"/>
        <v>0</v>
      </c>
      <c r="AM34" s="140">
        <f t="shared" si="27"/>
        <v>0</v>
      </c>
      <c r="AN34" s="140">
        <f t="shared" si="28"/>
        <v>0</v>
      </c>
      <c r="AO34" s="140">
        <f t="shared" si="29"/>
        <v>0</v>
      </c>
      <c r="AP34" s="140">
        <f t="shared" si="30"/>
        <v>0</v>
      </c>
      <c r="AQ34" s="140">
        <f t="shared" si="31"/>
        <v>0</v>
      </c>
      <c r="AR34" s="140">
        <f t="shared" si="32"/>
        <v>0</v>
      </c>
      <c r="AS34" s="140">
        <f t="shared" si="33"/>
        <v>0</v>
      </c>
      <c r="AT34" s="140">
        <f t="shared" si="34"/>
        <v>0</v>
      </c>
      <c r="AU34" s="140">
        <f t="shared" si="35"/>
        <v>0</v>
      </c>
      <c r="AV34" s="140">
        <f t="shared" si="36"/>
        <v>0</v>
      </c>
      <c r="AW34" s="140">
        <f t="shared" si="37"/>
        <v>0</v>
      </c>
      <c r="AX34" s="140">
        <f t="shared" si="38"/>
        <v>0</v>
      </c>
      <c r="AZ34" s="140">
        <f t="shared" si="39"/>
        <v>0</v>
      </c>
      <c r="BA34" s="140">
        <f t="shared" si="40"/>
        <v>0</v>
      </c>
      <c r="BB34" s="140">
        <f t="shared" si="41"/>
        <v>0</v>
      </c>
      <c r="BC34" s="140">
        <f t="shared" si="42"/>
        <v>0</v>
      </c>
      <c r="BD34" s="140">
        <f t="shared" si="43"/>
        <v>0</v>
      </c>
      <c r="BE34" s="140">
        <f t="shared" si="44"/>
        <v>0</v>
      </c>
      <c r="BF34" s="140">
        <f t="shared" si="45"/>
        <v>0</v>
      </c>
      <c r="BG34" s="140">
        <f t="shared" si="46"/>
        <v>0</v>
      </c>
      <c r="BH34" s="140">
        <f t="shared" si="47"/>
        <v>0</v>
      </c>
      <c r="BI34" s="140">
        <f t="shared" si="48"/>
        <v>0</v>
      </c>
      <c r="BJ34" s="140">
        <f t="shared" si="49"/>
        <v>0</v>
      </c>
      <c r="BK34" s="140">
        <f t="shared" si="50"/>
        <v>0</v>
      </c>
      <c r="BL34" s="140">
        <f t="shared" si="51"/>
        <v>0</v>
      </c>
      <c r="BM34" s="140">
        <f t="shared" si="52"/>
        <v>23690762</v>
      </c>
      <c r="BN34" s="140">
        <f t="shared" si="53"/>
        <v>0</v>
      </c>
    </row>
    <row r="35" spans="3:66" ht="12.75" customHeight="1" x14ac:dyDescent="0.2">
      <c r="C35" s="141" t="s">
        <v>472</v>
      </c>
      <c r="G35" s="275">
        <v>771716</v>
      </c>
      <c r="H35" s="131" t="s">
        <v>299</v>
      </c>
      <c r="J35" s="140">
        <f>+IF(H35=J$8,G35,0)</f>
        <v>0</v>
      </c>
      <c r="K35" s="140">
        <f>+IF(H35=K$8,G35,0)</f>
        <v>0</v>
      </c>
      <c r="L35" s="140">
        <f>+IF(H35=L$8,G35,0)</f>
        <v>0</v>
      </c>
      <c r="M35" s="140">
        <f>+IF(H35=M$8,G35,0)</f>
        <v>0</v>
      </c>
      <c r="N35" s="140">
        <f>+IF(H35=N$8,G35,0)</f>
        <v>0</v>
      </c>
      <c r="O35" s="140">
        <f>+IF(H35=O$8,G35,0)</f>
        <v>0</v>
      </c>
      <c r="P35" s="140">
        <f>+IF(H35=P$8,G35,0)</f>
        <v>771716</v>
      </c>
      <c r="Q35" s="140">
        <f>+IF(H35=Q$8,G35,0)</f>
        <v>0</v>
      </c>
      <c r="R35" s="140">
        <f>+IF(H35=R$8,G35,0)</f>
        <v>0</v>
      </c>
      <c r="S35" s="140">
        <f>+IF(H35=S$8,G35,0)</f>
        <v>0</v>
      </c>
      <c r="T35" s="140">
        <f>+IF(H35=T$8,G35,0)</f>
        <v>0</v>
      </c>
      <c r="U35" s="140">
        <f>+IF(H35=U$8,G35,0)</f>
        <v>0</v>
      </c>
      <c r="V35" s="140">
        <f>+IF(H35=V$8,G35,0)</f>
        <v>0</v>
      </c>
      <c r="X35" s="140">
        <f>+IF(H35=X$8,G35,0)</f>
        <v>0</v>
      </c>
      <c r="Y35" s="140">
        <f t="shared" si="14"/>
        <v>0</v>
      </c>
      <c r="Z35" s="140">
        <f t="shared" si="15"/>
        <v>0</v>
      </c>
      <c r="AA35" s="140">
        <f t="shared" si="16"/>
        <v>0</v>
      </c>
      <c r="AB35" s="140">
        <f t="shared" si="17"/>
        <v>0</v>
      </c>
      <c r="AC35" s="140">
        <f t="shared" si="18"/>
        <v>0</v>
      </c>
      <c r="AD35" s="140">
        <f t="shared" si="19"/>
        <v>0</v>
      </c>
      <c r="AE35" s="140">
        <f t="shared" si="20"/>
        <v>0</v>
      </c>
      <c r="AF35" s="140">
        <f t="shared" si="21"/>
        <v>0</v>
      </c>
      <c r="AG35" s="140">
        <f t="shared" si="22"/>
        <v>0</v>
      </c>
      <c r="AH35" s="140">
        <f t="shared" si="23"/>
        <v>0</v>
      </c>
      <c r="AI35" s="140">
        <f t="shared" si="24"/>
        <v>0</v>
      </c>
      <c r="AJ35" s="140">
        <f t="shared" si="25"/>
        <v>0</v>
      </c>
      <c r="AL35" s="140">
        <f t="shared" si="26"/>
        <v>0</v>
      </c>
      <c r="AM35" s="140">
        <f t="shared" si="27"/>
        <v>0</v>
      </c>
      <c r="AN35" s="140">
        <f t="shared" si="28"/>
        <v>0</v>
      </c>
      <c r="AO35" s="140">
        <f t="shared" si="29"/>
        <v>0</v>
      </c>
      <c r="AP35" s="140">
        <f t="shared" si="30"/>
        <v>0</v>
      </c>
      <c r="AQ35" s="140">
        <f t="shared" si="31"/>
        <v>0</v>
      </c>
      <c r="AR35" s="140">
        <f t="shared" si="32"/>
        <v>0</v>
      </c>
      <c r="AS35" s="140">
        <f t="shared" si="33"/>
        <v>0</v>
      </c>
      <c r="AT35" s="140">
        <f t="shared" si="34"/>
        <v>0</v>
      </c>
      <c r="AU35" s="140">
        <f t="shared" si="35"/>
        <v>0</v>
      </c>
      <c r="AV35" s="140">
        <f t="shared" si="36"/>
        <v>0</v>
      </c>
      <c r="AW35" s="140">
        <f t="shared" si="37"/>
        <v>0</v>
      </c>
      <c r="AX35" s="140">
        <f t="shared" si="38"/>
        <v>0</v>
      </c>
      <c r="AZ35" s="140">
        <f t="shared" si="39"/>
        <v>0</v>
      </c>
      <c r="BA35" s="140">
        <f t="shared" si="40"/>
        <v>0</v>
      </c>
      <c r="BB35" s="140">
        <f t="shared" si="41"/>
        <v>0</v>
      </c>
      <c r="BC35" s="140">
        <f t="shared" si="42"/>
        <v>0</v>
      </c>
      <c r="BD35" s="140">
        <f t="shared" si="43"/>
        <v>0</v>
      </c>
      <c r="BE35" s="140">
        <f t="shared" si="44"/>
        <v>0</v>
      </c>
      <c r="BF35" s="140">
        <f t="shared" si="45"/>
        <v>0</v>
      </c>
      <c r="BG35" s="140">
        <f t="shared" si="46"/>
        <v>0</v>
      </c>
      <c r="BH35" s="140">
        <f t="shared" si="47"/>
        <v>0</v>
      </c>
      <c r="BI35" s="140">
        <f t="shared" si="48"/>
        <v>0</v>
      </c>
      <c r="BJ35" s="140">
        <f t="shared" si="49"/>
        <v>0</v>
      </c>
      <c r="BK35" s="140">
        <f t="shared" si="50"/>
        <v>0</v>
      </c>
      <c r="BL35" s="140">
        <f t="shared" si="51"/>
        <v>0</v>
      </c>
      <c r="BM35" s="140">
        <f t="shared" si="52"/>
        <v>771716</v>
      </c>
      <c r="BN35" s="140">
        <f t="shared" si="53"/>
        <v>0</v>
      </c>
    </row>
    <row r="36" spans="3:66" ht="12.75" customHeight="1" x14ac:dyDescent="0.2">
      <c r="C36" s="141" t="s">
        <v>347</v>
      </c>
      <c r="G36" s="275">
        <v>759105</v>
      </c>
      <c r="H36" s="131" t="s">
        <v>299</v>
      </c>
      <c r="J36" s="140">
        <f t="shared" si="0"/>
        <v>0</v>
      </c>
      <c r="K36" s="140">
        <f t="shared" si="1"/>
        <v>0</v>
      </c>
      <c r="L36" s="140">
        <f t="shared" si="2"/>
        <v>0</v>
      </c>
      <c r="M36" s="140">
        <f t="shared" si="3"/>
        <v>0</v>
      </c>
      <c r="N36" s="140">
        <f t="shared" si="4"/>
        <v>0</v>
      </c>
      <c r="O36" s="140">
        <f t="shared" si="5"/>
        <v>0</v>
      </c>
      <c r="P36" s="140">
        <f t="shared" si="6"/>
        <v>759105</v>
      </c>
      <c r="Q36" s="140">
        <f t="shared" si="7"/>
        <v>0</v>
      </c>
      <c r="R36" s="140">
        <f t="shared" si="8"/>
        <v>0</v>
      </c>
      <c r="S36" s="140">
        <f t="shared" si="9"/>
        <v>0</v>
      </c>
      <c r="T36" s="140">
        <f t="shared" si="10"/>
        <v>0</v>
      </c>
      <c r="U36" s="140">
        <f t="shared" si="11"/>
        <v>0</v>
      </c>
      <c r="V36" s="140">
        <f t="shared" si="12"/>
        <v>0</v>
      </c>
      <c r="X36" s="140">
        <f t="shared" si="13"/>
        <v>0</v>
      </c>
      <c r="Y36" s="140">
        <f t="shared" si="14"/>
        <v>0</v>
      </c>
      <c r="Z36" s="140">
        <f t="shared" si="15"/>
        <v>0</v>
      </c>
      <c r="AA36" s="140">
        <f t="shared" si="16"/>
        <v>0</v>
      </c>
      <c r="AB36" s="140">
        <f t="shared" si="17"/>
        <v>0</v>
      </c>
      <c r="AC36" s="140">
        <f t="shared" si="18"/>
        <v>0</v>
      </c>
      <c r="AD36" s="140">
        <f t="shared" si="19"/>
        <v>0</v>
      </c>
      <c r="AE36" s="140">
        <f t="shared" si="20"/>
        <v>0</v>
      </c>
      <c r="AF36" s="140">
        <f t="shared" si="21"/>
        <v>0</v>
      </c>
      <c r="AG36" s="140">
        <f t="shared" si="22"/>
        <v>0</v>
      </c>
      <c r="AH36" s="140">
        <f t="shared" si="23"/>
        <v>0</v>
      </c>
      <c r="AI36" s="140">
        <f t="shared" si="24"/>
        <v>0</v>
      </c>
      <c r="AJ36" s="140">
        <f t="shared" si="25"/>
        <v>0</v>
      </c>
      <c r="AL36" s="140">
        <f t="shared" si="26"/>
        <v>0</v>
      </c>
      <c r="AM36" s="140">
        <f t="shared" si="27"/>
        <v>0</v>
      </c>
      <c r="AN36" s="140">
        <f t="shared" si="28"/>
        <v>0</v>
      </c>
      <c r="AO36" s="140">
        <f t="shared" si="29"/>
        <v>0</v>
      </c>
      <c r="AP36" s="140">
        <f t="shared" si="30"/>
        <v>0</v>
      </c>
      <c r="AQ36" s="140">
        <f t="shared" si="31"/>
        <v>0</v>
      </c>
      <c r="AR36" s="140">
        <f t="shared" si="32"/>
        <v>0</v>
      </c>
      <c r="AS36" s="140">
        <f t="shared" si="33"/>
        <v>0</v>
      </c>
      <c r="AT36" s="140">
        <f t="shared" si="34"/>
        <v>0</v>
      </c>
      <c r="AU36" s="140">
        <f t="shared" si="35"/>
        <v>0</v>
      </c>
      <c r="AV36" s="140">
        <f t="shared" si="36"/>
        <v>0</v>
      </c>
      <c r="AW36" s="140">
        <f t="shared" si="37"/>
        <v>0</v>
      </c>
      <c r="AX36" s="140">
        <f t="shared" si="38"/>
        <v>0</v>
      </c>
      <c r="AZ36" s="140">
        <f t="shared" si="39"/>
        <v>0</v>
      </c>
      <c r="BA36" s="140">
        <f t="shared" si="40"/>
        <v>0</v>
      </c>
      <c r="BB36" s="140">
        <f t="shared" si="41"/>
        <v>0</v>
      </c>
      <c r="BC36" s="140">
        <f t="shared" si="42"/>
        <v>0</v>
      </c>
      <c r="BD36" s="140">
        <f t="shared" si="43"/>
        <v>0</v>
      </c>
      <c r="BE36" s="140">
        <f t="shared" si="44"/>
        <v>0</v>
      </c>
      <c r="BF36" s="140">
        <f t="shared" si="45"/>
        <v>0</v>
      </c>
      <c r="BG36" s="140">
        <f t="shared" si="46"/>
        <v>0</v>
      </c>
      <c r="BH36" s="140">
        <f t="shared" si="47"/>
        <v>0</v>
      </c>
      <c r="BI36" s="140">
        <f t="shared" si="48"/>
        <v>0</v>
      </c>
      <c r="BJ36" s="140">
        <f t="shared" si="49"/>
        <v>0</v>
      </c>
      <c r="BK36" s="140">
        <f t="shared" si="50"/>
        <v>0</v>
      </c>
      <c r="BL36" s="140">
        <f t="shared" si="51"/>
        <v>0</v>
      </c>
      <c r="BM36" s="140">
        <f t="shared" si="52"/>
        <v>759105</v>
      </c>
      <c r="BN36" s="140">
        <f t="shared" si="53"/>
        <v>0</v>
      </c>
    </row>
    <row r="37" spans="3:66" ht="12.75" customHeight="1" x14ac:dyDescent="0.2">
      <c r="C37" s="141" t="s">
        <v>479</v>
      </c>
      <c r="G37" s="275"/>
      <c r="H37" s="131" t="s">
        <v>299</v>
      </c>
      <c r="J37" s="140">
        <f t="shared" si="0"/>
        <v>0</v>
      </c>
      <c r="K37" s="140">
        <f t="shared" si="1"/>
        <v>0</v>
      </c>
      <c r="L37" s="140">
        <f t="shared" si="2"/>
        <v>0</v>
      </c>
      <c r="M37" s="140">
        <f t="shared" si="3"/>
        <v>0</v>
      </c>
      <c r="N37" s="140">
        <f t="shared" si="4"/>
        <v>0</v>
      </c>
      <c r="O37" s="140">
        <f t="shared" si="5"/>
        <v>0</v>
      </c>
      <c r="P37" s="140">
        <f t="shared" si="6"/>
        <v>0</v>
      </c>
      <c r="Q37" s="140">
        <f t="shared" si="7"/>
        <v>0</v>
      </c>
      <c r="R37" s="140">
        <f t="shared" si="8"/>
        <v>0</v>
      </c>
      <c r="S37" s="140">
        <f t="shared" si="9"/>
        <v>0</v>
      </c>
      <c r="T37" s="140">
        <f t="shared" si="10"/>
        <v>0</v>
      </c>
      <c r="U37" s="140">
        <f t="shared" si="11"/>
        <v>0</v>
      </c>
      <c r="V37" s="140">
        <f t="shared" si="12"/>
        <v>0</v>
      </c>
      <c r="X37" s="140">
        <f t="shared" si="13"/>
        <v>0</v>
      </c>
      <c r="Y37" s="140">
        <f t="shared" si="14"/>
        <v>0</v>
      </c>
      <c r="Z37" s="140">
        <f t="shared" si="15"/>
        <v>0</v>
      </c>
      <c r="AA37" s="140">
        <f t="shared" si="16"/>
        <v>0</v>
      </c>
      <c r="AB37" s="140">
        <f t="shared" si="17"/>
        <v>0</v>
      </c>
      <c r="AC37" s="140">
        <f t="shared" si="18"/>
        <v>0</v>
      </c>
      <c r="AD37" s="140">
        <f t="shared" si="19"/>
        <v>0</v>
      </c>
      <c r="AE37" s="140">
        <f t="shared" si="20"/>
        <v>0</v>
      </c>
      <c r="AF37" s="140">
        <f t="shared" si="21"/>
        <v>0</v>
      </c>
      <c r="AG37" s="140">
        <f t="shared" si="22"/>
        <v>0</v>
      </c>
      <c r="AH37" s="140">
        <f t="shared" si="23"/>
        <v>0</v>
      </c>
      <c r="AI37" s="140">
        <f t="shared" si="24"/>
        <v>0</v>
      </c>
      <c r="AJ37" s="140">
        <f t="shared" si="25"/>
        <v>0</v>
      </c>
      <c r="AL37" s="140">
        <f t="shared" si="26"/>
        <v>0</v>
      </c>
      <c r="AM37" s="140">
        <f t="shared" si="27"/>
        <v>0</v>
      </c>
      <c r="AN37" s="140">
        <f t="shared" si="28"/>
        <v>0</v>
      </c>
      <c r="AO37" s="140">
        <f t="shared" si="29"/>
        <v>0</v>
      </c>
      <c r="AP37" s="140">
        <f t="shared" si="30"/>
        <v>0</v>
      </c>
      <c r="AQ37" s="140">
        <f t="shared" si="31"/>
        <v>0</v>
      </c>
      <c r="AR37" s="140">
        <f t="shared" si="32"/>
        <v>0</v>
      </c>
      <c r="AS37" s="140">
        <f t="shared" si="33"/>
        <v>0</v>
      </c>
      <c r="AT37" s="140">
        <f t="shared" si="34"/>
        <v>0</v>
      </c>
      <c r="AU37" s="140">
        <f t="shared" si="35"/>
        <v>0</v>
      </c>
      <c r="AV37" s="140">
        <f t="shared" si="36"/>
        <v>0</v>
      </c>
      <c r="AW37" s="140">
        <f t="shared" si="37"/>
        <v>0</v>
      </c>
      <c r="AX37" s="140">
        <f t="shared" si="38"/>
        <v>0</v>
      </c>
      <c r="AZ37" s="140">
        <f t="shared" si="39"/>
        <v>0</v>
      </c>
      <c r="BA37" s="140">
        <f t="shared" si="40"/>
        <v>0</v>
      </c>
      <c r="BB37" s="140">
        <f t="shared" si="41"/>
        <v>0</v>
      </c>
      <c r="BC37" s="140">
        <f t="shared" si="42"/>
        <v>0</v>
      </c>
      <c r="BD37" s="140">
        <f t="shared" si="43"/>
        <v>0</v>
      </c>
      <c r="BE37" s="140">
        <f t="shared" si="44"/>
        <v>0</v>
      </c>
      <c r="BF37" s="140">
        <f t="shared" si="45"/>
        <v>0</v>
      </c>
      <c r="BG37" s="140">
        <f t="shared" si="46"/>
        <v>0</v>
      </c>
      <c r="BH37" s="140">
        <f t="shared" si="47"/>
        <v>0</v>
      </c>
      <c r="BI37" s="140">
        <f t="shared" si="48"/>
        <v>0</v>
      </c>
      <c r="BJ37" s="140">
        <f t="shared" si="49"/>
        <v>0</v>
      </c>
      <c r="BK37" s="140">
        <f t="shared" si="50"/>
        <v>0</v>
      </c>
      <c r="BL37" s="140">
        <f t="shared" si="51"/>
        <v>0</v>
      </c>
      <c r="BM37" s="140">
        <f t="shared" si="52"/>
        <v>0</v>
      </c>
      <c r="BN37" s="140">
        <f t="shared" si="53"/>
        <v>0</v>
      </c>
    </row>
    <row r="38" spans="3:66" ht="12.75" customHeight="1" x14ac:dyDescent="0.2">
      <c r="C38" s="141" t="s">
        <v>391</v>
      </c>
      <c r="G38" s="275">
        <v>29476909</v>
      </c>
      <c r="H38" s="131" t="s">
        <v>305</v>
      </c>
      <c r="J38" s="140">
        <f t="shared" si="0"/>
        <v>0</v>
      </c>
      <c r="K38" s="140">
        <f t="shared" si="1"/>
        <v>0</v>
      </c>
      <c r="L38" s="140">
        <f t="shared" si="2"/>
        <v>0</v>
      </c>
      <c r="M38" s="140">
        <f t="shared" si="3"/>
        <v>0</v>
      </c>
      <c r="N38" s="140">
        <f t="shared" si="4"/>
        <v>0</v>
      </c>
      <c r="O38" s="140">
        <f t="shared" si="5"/>
        <v>0</v>
      </c>
      <c r="P38" s="140">
        <f t="shared" si="6"/>
        <v>0</v>
      </c>
      <c r="Q38" s="140">
        <f t="shared" si="7"/>
        <v>0</v>
      </c>
      <c r="R38" s="140">
        <f t="shared" si="8"/>
        <v>0</v>
      </c>
      <c r="S38" s="140">
        <f t="shared" si="9"/>
        <v>0</v>
      </c>
      <c r="T38" s="140">
        <f t="shared" si="10"/>
        <v>0</v>
      </c>
      <c r="U38" s="140">
        <f t="shared" si="11"/>
        <v>0</v>
      </c>
      <c r="V38" s="140">
        <f t="shared" si="12"/>
        <v>29476909</v>
      </c>
      <c r="X38" s="140">
        <f t="shared" si="13"/>
        <v>0</v>
      </c>
      <c r="Y38" s="140">
        <f t="shared" si="14"/>
        <v>0</v>
      </c>
      <c r="Z38" s="140">
        <f t="shared" si="15"/>
        <v>0</v>
      </c>
      <c r="AA38" s="140">
        <f t="shared" si="16"/>
        <v>0</v>
      </c>
      <c r="AB38" s="140">
        <f t="shared" si="17"/>
        <v>0</v>
      </c>
      <c r="AC38" s="140">
        <f t="shared" si="18"/>
        <v>0</v>
      </c>
      <c r="AD38" s="140">
        <f t="shared" si="19"/>
        <v>0</v>
      </c>
      <c r="AE38" s="140">
        <f t="shared" si="20"/>
        <v>0</v>
      </c>
      <c r="AF38" s="140">
        <f t="shared" si="21"/>
        <v>0</v>
      </c>
      <c r="AG38" s="140">
        <f t="shared" si="22"/>
        <v>0</v>
      </c>
      <c r="AH38" s="140">
        <f t="shared" si="23"/>
        <v>0</v>
      </c>
      <c r="AI38" s="140">
        <f t="shared" si="24"/>
        <v>0</v>
      </c>
      <c r="AJ38" s="140">
        <f t="shared" si="25"/>
        <v>0</v>
      </c>
      <c r="AL38" s="140">
        <f t="shared" si="26"/>
        <v>0</v>
      </c>
      <c r="AM38" s="140">
        <f t="shared" si="27"/>
        <v>0</v>
      </c>
      <c r="AN38" s="140">
        <f t="shared" si="28"/>
        <v>0</v>
      </c>
      <c r="AO38" s="140">
        <f t="shared" si="29"/>
        <v>0</v>
      </c>
      <c r="AP38" s="140">
        <f t="shared" si="30"/>
        <v>0</v>
      </c>
      <c r="AQ38" s="140">
        <f t="shared" si="31"/>
        <v>0</v>
      </c>
      <c r="AR38" s="140">
        <f t="shared" si="32"/>
        <v>0</v>
      </c>
      <c r="AS38" s="140">
        <f t="shared" si="33"/>
        <v>0</v>
      </c>
      <c r="AT38" s="140">
        <f t="shared" si="34"/>
        <v>0</v>
      </c>
      <c r="AU38" s="140">
        <f t="shared" si="35"/>
        <v>0</v>
      </c>
      <c r="AV38" s="140">
        <f t="shared" si="36"/>
        <v>0</v>
      </c>
      <c r="AW38" s="140">
        <f t="shared" si="37"/>
        <v>0</v>
      </c>
      <c r="AX38" s="140">
        <f t="shared" si="38"/>
        <v>0</v>
      </c>
      <c r="AZ38" s="140">
        <f t="shared" si="39"/>
        <v>0</v>
      </c>
      <c r="BA38" s="140">
        <f t="shared" si="40"/>
        <v>0</v>
      </c>
      <c r="BB38" s="140">
        <f t="shared" si="41"/>
        <v>0</v>
      </c>
      <c r="BC38" s="140">
        <f t="shared" si="42"/>
        <v>0</v>
      </c>
      <c r="BD38" s="140">
        <f t="shared" si="43"/>
        <v>0</v>
      </c>
      <c r="BE38" s="140">
        <f t="shared" si="44"/>
        <v>0</v>
      </c>
      <c r="BF38" s="140">
        <f t="shared" si="45"/>
        <v>0</v>
      </c>
      <c r="BG38" s="140">
        <f t="shared" si="46"/>
        <v>0</v>
      </c>
      <c r="BH38" s="140">
        <f t="shared" si="47"/>
        <v>0</v>
      </c>
      <c r="BI38" s="140">
        <f t="shared" si="48"/>
        <v>0</v>
      </c>
      <c r="BJ38" s="140">
        <f t="shared" si="49"/>
        <v>0</v>
      </c>
      <c r="BK38" s="140">
        <f t="shared" si="50"/>
        <v>0</v>
      </c>
      <c r="BL38" s="140">
        <f t="shared" si="51"/>
        <v>0</v>
      </c>
      <c r="BM38" s="140">
        <f t="shared" si="52"/>
        <v>29476909</v>
      </c>
      <c r="BN38" s="140">
        <f t="shared" si="53"/>
        <v>0</v>
      </c>
    </row>
    <row r="39" spans="3:66" ht="12.75" customHeight="1" x14ac:dyDescent="0.2">
      <c r="C39" s="141" t="s">
        <v>392</v>
      </c>
      <c r="G39" s="275">
        <v>16953455</v>
      </c>
      <c r="H39" s="131" t="s">
        <v>305</v>
      </c>
      <c r="J39" s="140">
        <f t="shared" si="0"/>
        <v>0</v>
      </c>
      <c r="K39" s="140">
        <f t="shared" si="1"/>
        <v>0</v>
      </c>
      <c r="L39" s="140">
        <f t="shared" si="2"/>
        <v>0</v>
      </c>
      <c r="M39" s="140">
        <f t="shared" si="3"/>
        <v>0</v>
      </c>
      <c r="N39" s="140">
        <f t="shared" si="4"/>
        <v>0</v>
      </c>
      <c r="O39" s="140">
        <f t="shared" si="5"/>
        <v>0</v>
      </c>
      <c r="P39" s="140">
        <f t="shared" si="6"/>
        <v>0</v>
      </c>
      <c r="Q39" s="140">
        <f t="shared" si="7"/>
        <v>0</v>
      </c>
      <c r="R39" s="140">
        <f t="shared" si="8"/>
        <v>0</v>
      </c>
      <c r="S39" s="140">
        <f t="shared" si="9"/>
        <v>0</v>
      </c>
      <c r="T39" s="140">
        <f t="shared" si="10"/>
        <v>0</v>
      </c>
      <c r="U39" s="140">
        <f t="shared" si="11"/>
        <v>0</v>
      </c>
      <c r="V39" s="140">
        <f t="shared" si="12"/>
        <v>16953455</v>
      </c>
      <c r="X39" s="140">
        <f t="shared" si="13"/>
        <v>0</v>
      </c>
      <c r="Y39" s="140">
        <f t="shared" si="14"/>
        <v>0</v>
      </c>
      <c r="Z39" s="140">
        <f t="shared" si="15"/>
        <v>0</v>
      </c>
      <c r="AA39" s="140">
        <f t="shared" si="16"/>
        <v>0</v>
      </c>
      <c r="AB39" s="140">
        <f t="shared" si="17"/>
        <v>0</v>
      </c>
      <c r="AC39" s="140">
        <f t="shared" si="18"/>
        <v>0</v>
      </c>
      <c r="AD39" s="140">
        <f t="shared" si="19"/>
        <v>0</v>
      </c>
      <c r="AE39" s="140">
        <f t="shared" si="20"/>
        <v>0</v>
      </c>
      <c r="AF39" s="140">
        <f t="shared" si="21"/>
        <v>0</v>
      </c>
      <c r="AG39" s="140">
        <f t="shared" si="22"/>
        <v>0</v>
      </c>
      <c r="AH39" s="140">
        <f t="shared" si="23"/>
        <v>0</v>
      </c>
      <c r="AI39" s="140">
        <f t="shared" si="24"/>
        <v>0</v>
      </c>
      <c r="AJ39" s="140">
        <f t="shared" si="25"/>
        <v>0</v>
      </c>
      <c r="AL39" s="140">
        <f t="shared" si="26"/>
        <v>0</v>
      </c>
      <c r="AM39" s="140">
        <f t="shared" si="27"/>
        <v>0</v>
      </c>
      <c r="AN39" s="140">
        <f t="shared" si="28"/>
        <v>0</v>
      </c>
      <c r="AO39" s="140">
        <f t="shared" si="29"/>
        <v>0</v>
      </c>
      <c r="AP39" s="140">
        <f t="shared" si="30"/>
        <v>0</v>
      </c>
      <c r="AQ39" s="140">
        <f t="shared" si="31"/>
        <v>0</v>
      </c>
      <c r="AR39" s="140">
        <f t="shared" si="32"/>
        <v>0</v>
      </c>
      <c r="AS39" s="140">
        <f t="shared" si="33"/>
        <v>0</v>
      </c>
      <c r="AT39" s="140">
        <f t="shared" si="34"/>
        <v>0</v>
      </c>
      <c r="AU39" s="140">
        <f t="shared" si="35"/>
        <v>0</v>
      </c>
      <c r="AV39" s="140">
        <f t="shared" si="36"/>
        <v>0</v>
      </c>
      <c r="AW39" s="140">
        <f t="shared" si="37"/>
        <v>0</v>
      </c>
      <c r="AX39" s="140">
        <f t="shared" si="38"/>
        <v>0</v>
      </c>
      <c r="AZ39" s="140">
        <f t="shared" si="39"/>
        <v>0</v>
      </c>
      <c r="BA39" s="140">
        <f t="shared" si="40"/>
        <v>0</v>
      </c>
      <c r="BB39" s="140">
        <f t="shared" si="41"/>
        <v>0</v>
      </c>
      <c r="BC39" s="140">
        <f t="shared" si="42"/>
        <v>0</v>
      </c>
      <c r="BD39" s="140">
        <f t="shared" si="43"/>
        <v>0</v>
      </c>
      <c r="BE39" s="140">
        <f t="shared" si="44"/>
        <v>0</v>
      </c>
      <c r="BF39" s="140">
        <f t="shared" si="45"/>
        <v>0</v>
      </c>
      <c r="BG39" s="140">
        <f t="shared" si="46"/>
        <v>0</v>
      </c>
      <c r="BH39" s="140">
        <f t="shared" si="47"/>
        <v>0</v>
      </c>
      <c r="BI39" s="140">
        <f t="shared" si="48"/>
        <v>0</v>
      </c>
      <c r="BJ39" s="140">
        <f t="shared" si="49"/>
        <v>0</v>
      </c>
      <c r="BK39" s="140">
        <f t="shared" si="50"/>
        <v>0</v>
      </c>
      <c r="BL39" s="140">
        <f t="shared" si="51"/>
        <v>0</v>
      </c>
      <c r="BM39" s="140">
        <f t="shared" si="52"/>
        <v>16953455</v>
      </c>
      <c r="BN39" s="140">
        <f t="shared" si="53"/>
        <v>0</v>
      </c>
    </row>
    <row r="40" spans="3:66" ht="12.75" customHeight="1" x14ac:dyDescent="0.2">
      <c r="C40" s="141" t="s">
        <v>452</v>
      </c>
      <c r="G40" s="275">
        <v>1655363</v>
      </c>
      <c r="H40" s="131" t="s">
        <v>305</v>
      </c>
      <c r="J40" s="140">
        <f>+IF(H40=J$8,G40,0)</f>
        <v>0</v>
      </c>
      <c r="K40" s="140">
        <f>+IF(H40=K$8,G40,0)</f>
        <v>0</v>
      </c>
      <c r="L40" s="140">
        <f>+IF(H40=L$8,G40,0)</f>
        <v>0</v>
      </c>
      <c r="M40" s="140">
        <f>+IF(H40=M$8,G40,0)</f>
        <v>0</v>
      </c>
      <c r="N40" s="140">
        <f>+IF(H40=N$8,G40,0)</f>
        <v>0</v>
      </c>
      <c r="O40" s="140">
        <f>+IF(H40=O$8,G40,0)</f>
        <v>0</v>
      </c>
      <c r="P40" s="140">
        <f>+IF(H40=P$8,G40,0)</f>
        <v>0</v>
      </c>
      <c r="Q40" s="140">
        <f>+IF(H40=Q$8,G40,0)</f>
        <v>0</v>
      </c>
      <c r="R40" s="140">
        <f>+IF(H40=R$8,G40,0)</f>
        <v>0</v>
      </c>
      <c r="S40" s="140">
        <f>+IF(H40=S$8,G40,0)</f>
        <v>0</v>
      </c>
      <c r="T40" s="140">
        <f>+IF(H40=T$8,G40,0)</f>
        <v>0</v>
      </c>
      <c r="U40" s="140">
        <f>+IF(H40=U$8,G40,0)</f>
        <v>0</v>
      </c>
      <c r="V40" s="140">
        <f>+IF(H40=V$8,G40,0)</f>
        <v>1655363</v>
      </c>
      <c r="X40" s="140">
        <f>+IF(H40=X$8,G40,0)</f>
        <v>0</v>
      </c>
      <c r="Y40" s="140">
        <f t="shared" si="14"/>
        <v>0</v>
      </c>
      <c r="Z40" s="140">
        <f t="shared" si="15"/>
        <v>0</v>
      </c>
      <c r="AA40" s="140">
        <f t="shared" si="16"/>
        <v>0</v>
      </c>
      <c r="AB40" s="140">
        <f t="shared" si="17"/>
        <v>0</v>
      </c>
      <c r="AC40" s="140">
        <f t="shared" si="18"/>
        <v>0</v>
      </c>
      <c r="AD40" s="140">
        <f t="shared" si="19"/>
        <v>0</v>
      </c>
      <c r="AE40" s="140">
        <f t="shared" si="20"/>
        <v>0</v>
      </c>
      <c r="AF40" s="140">
        <f t="shared" si="21"/>
        <v>0</v>
      </c>
      <c r="AG40" s="140">
        <f t="shared" si="22"/>
        <v>0</v>
      </c>
      <c r="AH40" s="140">
        <f t="shared" si="23"/>
        <v>0</v>
      </c>
      <c r="AI40" s="140">
        <f t="shared" si="24"/>
        <v>0</v>
      </c>
      <c r="AJ40" s="140">
        <f t="shared" si="25"/>
        <v>0</v>
      </c>
      <c r="AL40" s="140">
        <f t="shared" si="26"/>
        <v>0</v>
      </c>
      <c r="AM40" s="140">
        <f t="shared" si="27"/>
        <v>0</v>
      </c>
      <c r="AN40" s="140">
        <f t="shared" si="28"/>
        <v>0</v>
      </c>
      <c r="AO40" s="140">
        <f t="shared" si="29"/>
        <v>0</v>
      </c>
      <c r="AP40" s="140">
        <f t="shared" si="30"/>
        <v>0</v>
      </c>
      <c r="AQ40" s="140">
        <f t="shared" si="31"/>
        <v>0</v>
      </c>
      <c r="AR40" s="140">
        <f t="shared" si="32"/>
        <v>0</v>
      </c>
      <c r="AS40" s="140">
        <f t="shared" si="33"/>
        <v>0</v>
      </c>
      <c r="AT40" s="140">
        <f t="shared" si="34"/>
        <v>0</v>
      </c>
      <c r="AU40" s="140">
        <f t="shared" si="35"/>
        <v>0</v>
      </c>
      <c r="AV40" s="140">
        <f t="shared" si="36"/>
        <v>0</v>
      </c>
      <c r="AW40" s="140">
        <f t="shared" si="37"/>
        <v>0</v>
      </c>
      <c r="AX40" s="140">
        <f t="shared" si="38"/>
        <v>0</v>
      </c>
      <c r="AZ40" s="140">
        <f t="shared" si="39"/>
        <v>0</v>
      </c>
      <c r="BA40" s="140">
        <f t="shared" si="40"/>
        <v>0</v>
      </c>
      <c r="BB40" s="140">
        <f t="shared" si="41"/>
        <v>0</v>
      </c>
      <c r="BC40" s="140">
        <f t="shared" si="42"/>
        <v>0</v>
      </c>
      <c r="BD40" s="140">
        <f t="shared" si="43"/>
        <v>0</v>
      </c>
      <c r="BE40" s="140">
        <f t="shared" si="44"/>
        <v>0</v>
      </c>
      <c r="BF40" s="140">
        <f t="shared" si="45"/>
        <v>0</v>
      </c>
      <c r="BG40" s="140">
        <f t="shared" si="46"/>
        <v>0</v>
      </c>
      <c r="BH40" s="140">
        <f t="shared" si="47"/>
        <v>0</v>
      </c>
      <c r="BI40" s="140">
        <f t="shared" si="48"/>
        <v>0</v>
      </c>
      <c r="BJ40" s="140">
        <f t="shared" si="49"/>
        <v>0</v>
      </c>
      <c r="BK40" s="140">
        <f t="shared" si="50"/>
        <v>0</v>
      </c>
      <c r="BL40" s="140">
        <f t="shared" si="51"/>
        <v>0</v>
      </c>
      <c r="BM40" s="140">
        <f t="shared" si="52"/>
        <v>1655363</v>
      </c>
      <c r="BN40" s="140">
        <f t="shared" si="53"/>
        <v>0</v>
      </c>
    </row>
    <row r="41" spans="3:66" ht="12.75" customHeight="1" x14ac:dyDescent="0.2">
      <c r="C41" s="141" t="s">
        <v>473</v>
      </c>
      <c r="G41" s="275"/>
      <c r="H41" s="131" t="s">
        <v>305</v>
      </c>
      <c r="J41" s="140">
        <f>+IF(H41=J$8,G41,0)</f>
        <v>0</v>
      </c>
      <c r="K41" s="140">
        <f>+IF(H41=K$8,G41,0)</f>
        <v>0</v>
      </c>
      <c r="L41" s="140">
        <f>+IF(H41=L$8,G41,0)</f>
        <v>0</v>
      </c>
      <c r="M41" s="140">
        <f>+IF(H41=M$8,G41,0)</f>
        <v>0</v>
      </c>
      <c r="N41" s="140">
        <f>+IF(H41=N$8,G41,0)</f>
        <v>0</v>
      </c>
      <c r="O41" s="140">
        <f>+IF(H41=O$8,G41,0)</f>
        <v>0</v>
      </c>
      <c r="P41" s="140">
        <f>+IF(H41=P$8,G41,0)</f>
        <v>0</v>
      </c>
      <c r="Q41" s="140">
        <f>+IF(H41=Q$8,G41,0)</f>
        <v>0</v>
      </c>
      <c r="R41" s="140">
        <f>+IF(H41=R$8,G41,0)</f>
        <v>0</v>
      </c>
      <c r="S41" s="140">
        <f>+IF(H41=S$8,G41,0)</f>
        <v>0</v>
      </c>
      <c r="T41" s="140">
        <f>+IF(H41=T$8,G41,0)</f>
        <v>0</v>
      </c>
      <c r="U41" s="140">
        <f>+IF(H41=U$8,G41,0)</f>
        <v>0</v>
      </c>
      <c r="V41" s="140">
        <f>+IF(H41=V$8,G41,0)</f>
        <v>0</v>
      </c>
      <c r="X41" s="140">
        <f>+IF(H41=X$8,G41,0)</f>
        <v>0</v>
      </c>
      <c r="Y41" s="140">
        <f t="shared" si="14"/>
        <v>0</v>
      </c>
      <c r="Z41" s="140">
        <f t="shared" si="15"/>
        <v>0</v>
      </c>
      <c r="AA41" s="140">
        <f t="shared" si="16"/>
        <v>0</v>
      </c>
      <c r="AB41" s="140">
        <f t="shared" si="17"/>
        <v>0</v>
      </c>
      <c r="AC41" s="140">
        <f t="shared" si="18"/>
        <v>0</v>
      </c>
      <c r="AD41" s="140">
        <f t="shared" si="19"/>
        <v>0</v>
      </c>
      <c r="AE41" s="140">
        <f t="shared" si="20"/>
        <v>0</v>
      </c>
      <c r="AF41" s="140">
        <f t="shared" si="21"/>
        <v>0</v>
      </c>
      <c r="AG41" s="140">
        <f t="shared" si="22"/>
        <v>0</v>
      </c>
      <c r="AH41" s="140">
        <f t="shared" si="23"/>
        <v>0</v>
      </c>
      <c r="AI41" s="140">
        <f t="shared" si="24"/>
        <v>0</v>
      </c>
      <c r="AJ41" s="140">
        <f t="shared" si="25"/>
        <v>0</v>
      </c>
      <c r="AL41" s="140">
        <f t="shared" si="26"/>
        <v>0</v>
      </c>
      <c r="AM41" s="140">
        <f t="shared" si="27"/>
        <v>0</v>
      </c>
      <c r="AN41" s="140">
        <f t="shared" si="28"/>
        <v>0</v>
      </c>
      <c r="AO41" s="140">
        <f t="shared" si="29"/>
        <v>0</v>
      </c>
      <c r="AP41" s="140">
        <f t="shared" si="30"/>
        <v>0</v>
      </c>
      <c r="AQ41" s="140">
        <f t="shared" si="31"/>
        <v>0</v>
      </c>
      <c r="AR41" s="140">
        <f t="shared" si="32"/>
        <v>0</v>
      </c>
      <c r="AS41" s="140">
        <f t="shared" si="33"/>
        <v>0</v>
      </c>
      <c r="AT41" s="140">
        <f t="shared" si="34"/>
        <v>0</v>
      </c>
      <c r="AU41" s="140">
        <f t="shared" si="35"/>
        <v>0</v>
      </c>
      <c r="AV41" s="140">
        <f t="shared" si="36"/>
        <v>0</v>
      </c>
      <c r="AW41" s="140">
        <f t="shared" si="37"/>
        <v>0</v>
      </c>
      <c r="AX41" s="140">
        <f t="shared" si="38"/>
        <v>0</v>
      </c>
      <c r="AZ41" s="140">
        <f t="shared" si="39"/>
        <v>0</v>
      </c>
      <c r="BA41" s="140">
        <f t="shared" si="40"/>
        <v>0</v>
      </c>
      <c r="BB41" s="140">
        <f t="shared" si="41"/>
        <v>0</v>
      </c>
      <c r="BC41" s="140">
        <f t="shared" si="42"/>
        <v>0</v>
      </c>
      <c r="BD41" s="140">
        <f t="shared" si="43"/>
        <v>0</v>
      </c>
      <c r="BE41" s="140">
        <f t="shared" si="44"/>
        <v>0</v>
      </c>
      <c r="BF41" s="140">
        <f t="shared" si="45"/>
        <v>0</v>
      </c>
      <c r="BG41" s="140">
        <f t="shared" si="46"/>
        <v>0</v>
      </c>
      <c r="BH41" s="140">
        <f t="shared" si="47"/>
        <v>0</v>
      </c>
      <c r="BI41" s="140">
        <f t="shared" si="48"/>
        <v>0</v>
      </c>
      <c r="BJ41" s="140">
        <f t="shared" si="49"/>
        <v>0</v>
      </c>
      <c r="BK41" s="140">
        <f t="shared" si="50"/>
        <v>0</v>
      </c>
      <c r="BL41" s="140">
        <f t="shared" si="51"/>
        <v>0</v>
      </c>
      <c r="BM41" s="140">
        <f t="shared" si="52"/>
        <v>0</v>
      </c>
      <c r="BN41" s="140">
        <f t="shared" si="53"/>
        <v>0</v>
      </c>
    </row>
    <row r="42" spans="3:66" ht="12.75" customHeight="1" x14ac:dyDescent="0.2">
      <c r="C42" s="141" t="s">
        <v>443</v>
      </c>
      <c r="G42" s="275">
        <v>2654115</v>
      </c>
      <c r="H42" s="131" t="s">
        <v>305</v>
      </c>
      <c r="J42" s="140">
        <f>+IF(H42=J$8,G42,0)</f>
        <v>0</v>
      </c>
      <c r="K42" s="140">
        <f>+IF(H42=K$8,G42,0)</f>
        <v>0</v>
      </c>
      <c r="L42" s="140">
        <f>+IF(H42=L$8,G42,0)</f>
        <v>0</v>
      </c>
      <c r="M42" s="140">
        <f>+IF(H42=M$8,G42,0)</f>
        <v>0</v>
      </c>
      <c r="N42" s="140">
        <f>+IF(H42=N$8,G42,0)</f>
        <v>0</v>
      </c>
      <c r="O42" s="140">
        <f>+IF(H42=O$8,G42,0)</f>
        <v>0</v>
      </c>
      <c r="P42" s="140">
        <f>+IF(H42=P$8,G42,0)</f>
        <v>0</v>
      </c>
      <c r="Q42" s="140">
        <f>+IF(H42=Q$8,G42,0)</f>
        <v>0</v>
      </c>
      <c r="R42" s="140">
        <f>+IF(H42=R$8,G42,0)</f>
        <v>0</v>
      </c>
      <c r="S42" s="140">
        <f>+IF(H42=S$8,G42,0)</f>
        <v>0</v>
      </c>
      <c r="T42" s="140">
        <f>+IF(H42=T$8,G42,0)</f>
        <v>0</v>
      </c>
      <c r="U42" s="140">
        <f>+IF(H42=U$8,G42,0)</f>
        <v>0</v>
      </c>
      <c r="V42" s="140">
        <f>+IF(H42=V$8,G42,0)</f>
        <v>2654115</v>
      </c>
      <c r="X42" s="140">
        <f>+IF(H42=X$8,G42,0)</f>
        <v>0</v>
      </c>
      <c r="Y42" s="140">
        <f t="shared" si="14"/>
        <v>0</v>
      </c>
      <c r="Z42" s="140">
        <f t="shared" si="15"/>
        <v>0</v>
      </c>
      <c r="AA42" s="140">
        <f t="shared" si="16"/>
        <v>0</v>
      </c>
      <c r="AB42" s="140">
        <f t="shared" si="17"/>
        <v>0</v>
      </c>
      <c r="AC42" s="140">
        <f t="shared" si="18"/>
        <v>0</v>
      </c>
      <c r="AD42" s="140">
        <f t="shared" si="19"/>
        <v>0</v>
      </c>
      <c r="AE42" s="140">
        <f t="shared" si="20"/>
        <v>0</v>
      </c>
      <c r="AF42" s="140">
        <f t="shared" si="21"/>
        <v>0</v>
      </c>
      <c r="AG42" s="140">
        <f t="shared" si="22"/>
        <v>0</v>
      </c>
      <c r="AH42" s="140">
        <f t="shared" si="23"/>
        <v>0</v>
      </c>
      <c r="AI42" s="140">
        <f t="shared" si="24"/>
        <v>0</v>
      </c>
      <c r="AJ42" s="140">
        <f t="shared" si="25"/>
        <v>0</v>
      </c>
      <c r="AL42" s="140">
        <f t="shared" si="26"/>
        <v>0</v>
      </c>
      <c r="AM42" s="140">
        <f t="shared" si="27"/>
        <v>0</v>
      </c>
      <c r="AN42" s="140">
        <f t="shared" si="28"/>
        <v>0</v>
      </c>
      <c r="AO42" s="140">
        <f t="shared" si="29"/>
        <v>0</v>
      </c>
      <c r="AP42" s="140">
        <f t="shared" si="30"/>
        <v>0</v>
      </c>
      <c r="AQ42" s="140">
        <f t="shared" si="31"/>
        <v>0</v>
      </c>
      <c r="AR42" s="140">
        <f t="shared" si="32"/>
        <v>0</v>
      </c>
      <c r="AS42" s="140">
        <f t="shared" si="33"/>
        <v>0</v>
      </c>
      <c r="AT42" s="140">
        <f t="shared" si="34"/>
        <v>0</v>
      </c>
      <c r="AU42" s="140">
        <f t="shared" si="35"/>
        <v>0</v>
      </c>
      <c r="AV42" s="140">
        <f t="shared" si="36"/>
        <v>0</v>
      </c>
      <c r="AW42" s="140">
        <f t="shared" si="37"/>
        <v>0</v>
      </c>
      <c r="AX42" s="140">
        <f t="shared" si="38"/>
        <v>0</v>
      </c>
      <c r="AZ42" s="140">
        <f t="shared" si="39"/>
        <v>0</v>
      </c>
      <c r="BA42" s="140">
        <f t="shared" si="40"/>
        <v>0</v>
      </c>
      <c r="BB42" s="140">
        <f t="shared" si="41"/>
        <v>0</v>
      </c>
      <c r="BC42" s="140">
        <f t="shared" si="42"/>
        <v>0</v>
      </c>
      <c r="BD42" s="140">
        <f t="shared" si="43"/>
        <v>0</v>
      </c>
      <c r="BE42" s="140">
        <f t="shared" si="44"/>
        <v>0</v>
      </c>
      <c r="BF42" s="140">
        <f t="shared" si="45"/>
        <v>0</v>
      </c>
      <c r="BG42" s="140">
        <f t="shared" si="46"/>
        <v>0</v>
      </c>
      <c r="BH42" s="140">
        <f t="shared" si="47"/>
        <v>0</v>
      </c>
      <c r="BI42" s="140">
        <f t="shared" si="48"/>
        <v>0</v>
      </c>
      <c r="BJ42" s="140">
        <f t="shared" si="49"/>
        <v>0</v>
      </c>
      <c r="BK42" s="140">
        <f t="shared" si="50"/>
        <v>0</v>
      </c>
      <c r="BL42" s="140">
        <f t="shared" si="51"/>
        <v>0</v>
      </c>
      <c r="BM42" s="140">
        <f t="shared" si="52"/>
        <v>2654115</v>
      </c>
      <c r="BN42" s="140">
        <f t="shared" si="53"/>
        <v>0</v>
      </c>
    </row>
    <row r="43" spans="3:66" ht="12.75" customHeight="1" x14ac:dyDescent="0.2">
      <c r="C43" s="141" t="s">
        <v>453</v>
      </c>
      <c r="G43" s="275">
        <v>21069410</v>
      </c>
      <c r="H43" s="131" t="s">
        <v>305</v>
      </c>
      <c r="J43" s="140">
        <f>+IF(H43=J$8,G43,0)</f>
        <v>0</v>
      </c>
      <c r="K43" s="140">
        <f>+IF(H43=K$8,G43,0)</f>
        <v>0</v>
      </c>
      <c r="L43" s="140">
        <f>+IF(H43=L$8,G43,0)</f>
        <v>0</v>
      </c>
      <c r="M43" s="140">
        <f>+IF(H43=M$8,G43,0)</f>
        <v>0</v>
      </c>
      <c r="N43" s="140">
        <f>+IF(H43=N$8,G43,0)</f>
        <v>0</v>
      </c>
      <c r="O43" s="140">
        <f>+IF(H43=O$8,G43,0)</f>
        <v>0</v>
      </c>
      <c r="P43" s="140">
        <f>+IF(H43=P$8,G43,0)</f>
        <v>0</v>
      </c>
      <c r="Q43" s="140">
        <f>+IF(H43=Q$8,G43,0)</f>
        <v>0</v>
      </c>
      <c r="R43" s="140">
        <f>+IF(H43=R$8,G43,0)</f>
        <v>0</v>
      </c>
      <c r="S43" s="140">
        <f>+IF(H43=S$8,G43,0)</f>
        <v>0</v>
      </c>
      <c r="T43" s="140">
        <f>+IF(H43=T$8,G43,0)</f>
        <v>0</v>
      </c>
      <c r="U43" s="140">
        <f>+IF(H43=U$8,G43,0)</f>
        <v>0</v>
      </c>
      <c r="V43" s="140">
        <f>+IF(H43=V$8,G43,0)</f>
        <v>21069410</v>
      </c>
      <c r="X43" s="140">
        <f>+IF(H43=X$8,G43,0)</f>
        <v>0</v>
      </c>
      <c r="Y43" s="140">
        <f t="shared" si="14"/>
        <v>0</v>
      </c>
      <c r="Z43" s="140">
        <f t="shared" si="15"/>
        <v>0</v>
      </c>
      <c r="AA43" s="140">
        <f t="shared" si="16"/>
        <v>0</v>
      </c>
      <c r="AB43" s="140">
        <f t="shared" si="17"/>
        <v>0</v>
      </c>
      <c r="AC43" s="140">
        <f t="shared" si="18"/>
        <v>0</v>
      </c>
      <c r="AD43" s="140">
        <f t="shared" si="19"/>
        <v>0</v>
      </c>
      <c r="AE43" s="140">
        <f t="shared" si="20"/>
        <v>0</v>
      </c>
      <c r="AF43" s="140">
        <f t="shared" si="21"/>
        <v>0</v>
      </c>
      <c r="AG43" s="140">
        <f t="shared" si="22"/>
        <v>0</v>
      </c>
      <c r="AH43" s="140">
        <f t="shared" si="23"/>
        <v>0</v>
      </c>
      <c r="AI43" s="140">
        <f t="shared" si="24"/>
        <v>0</v>
      </c>
      <c r="AJ43" s="140">
        <f t="shared" si="25"/>
        <v>0</v>
      </c>
      <c r="AL43" s="140">
        <f t="shared" si="26"/>
        <v>0</v>
      </c>
      <c r="AM43" s="140">
        <f t="shared" si="27"/>
        <v>0</v>
      </c>
      <c r="AN43" s="140">
        <f t="shared" si="28"/>
        <v>0</v>
      </c>
      <c r="AO43" s="140">
        <f t="shared" si="29"/>
        <v>0</v>
      </c>
      <c r="AP43" s="140">
        <f t="shared" si="30"/>
        <v>0</v>
      </c>
      <c r="AQ43" s="140">
        <f t="shared" si="31"/>
        <v>0</v>
      </c>
      <c r="AR43" s="140">
        <f t="shared" si="32"/>
        <v>0</v>
      </c>
      <c r="AS43" s="140">
        <f t="shared" si="33"/>
        <v>0</v>
      </c>
      <c r="AT43" s="140">
        <f t="shared" si="34"/>
        <v>0</v>
      </c>
      <c r="AU43" s="140">
        <f t="shared" si="35"/>
        <v>0</v>
      </c>
      <c r="AV43" s="140">
        <f t="shared" si="36"/>
        <v>0</v>
      </c>
      <c r="AW43" s="140">
        <f t="shared" si="37"/>
        <v>0</v>
      </c>
      <c r="AX43" s="140">
        <f t="shared" si="38"/>
        <v>0</v>
      </c>
      <c r="AZ43" s="140">
        <f t="shared" si="39"/>
        <v>0</v>
      </c>
      <c r="BA43" s="140">
        <f t="shared" si="40"/>
        <v>0</v>
      </c>
      <c r="BB43" s="140">
        <f t="shared" si="41"/>
        <v>0</v>
      </c>
      <c r="BC43" s="140">
        <f t="shared" si="42"/>
        <v>0</v>
      </c>
      <c r="BD43" s="140">
        <f t="shared" si="43"/>
        <v>0</v>
      </c>
      <c r="BE43" s="140">
        <f t="shared" si="44"/>
        <v>0</v>
      </c>
      <c r="BF43" s="140">
        <f t="shared" si="45"/>
        <v>0</v>
      </c>
      <c r="BG43" s="140">
        <f t="shared" si="46"/>
        <v>0</v>
      </c>
      <c r="BH43" s="140">
        <f t="shared" si="47"/>
        <v>0</v>
      </c>
      <c r="BI43" s="140">
        <f t="shared" si="48"/>
        <v>0</v>
      </c>
      <c r="BJ43" s="140">
        <f t="shared" si="49"/>
        <v>0</v>
      </c>
      <c r="BK43" s="140">
        <f t="shared" si="50"/>
        <v>0</v>
      </c>
      <c r="BL43" s="140">
        <f t="shared" si="51"/>
        <v>0</v>
      </c>
      <c r="BM43" s="140">
        <f t="shared" si="52"/>
        <v>21069410</v>
      </c>
      <c r="BN43" s="140">
        <f t="shared" si="53"/>
        <v>0</v>
      </c>
    </row>
    <row r="44" spans="3:66" ht="12.75" customHeight="1" x14ac:dyDescent="0.2">
      <c r="C44" s="141" t="s">
        <v>680</v>
      </c>
      <c r="G44" s="275">
        <v>3120000</v>
      </c>
      <c r="H44" s="131" t="s">
        <v>305</v>
      </c>
      <c r="J44" s="140">
        <f>+IF(H44=J$8,G44,0)</f>
        <v>0</v>
      </c>
      <c r="K44" s="140">
        <f>+IF(H44=K$8,G44,0)</f>
        <v>0</v>
      </c>
      <c r="L44" s="140">
        <f>+IF(H44=L$8,G44,0)</f>
        <v>0</v>
      </c>
      <c r="M44" s="140">
        <f>+IF(H44=M$8,G44,0)</f>
        <v>0</v>
      </c>
      <c r="N44" s="140">
        <f>+IF(H44=N$8,G44,0)</f>
        <v>0</v>
      </c>
      <c r="O44" s="140">
        <f>+IF(H44=O$8,G44,0)</f>
        <v>0</v>
      </c>
      <c r="P44" s="140">
        <f>+IF(H44=P$8,G44,0)</f>
        <v>0</v>
      </c>
      <c r="Q44" s="140">
        <f>+IF(H44=Q$8,G44,0)</f>
        <v>0</v>
      </c>
      <c r="R44" s="140">
        <f>+IF(H44=R$8,G44,0)</f>
        <v>0</v>
      </c>
      <c r="S44" s="140">
        <f>+IF(H44=S$8,G44,0)</f>
        <v>0</v>
      </c>
      <c r="T44" s="140">
        <f>+IF(H44=T$8,G44,0)</f>
        <v>0</v>
      </c>
      <c r="U44" s="140">
        <f>+IF(H44=U$8,G44,0)</f>
        <v>0</v>
      </c>
      <c r="V44" s="140">
        <f>+IF(H44=V$8,G44,0)</f>
        <v>3120000</v>
      </c>
      <c r="X44" s="140">
        <f>+IF(H44=X$8,G44,0)</f>
        <v>0</v>
      </c>
      <c r="Y44" s="140">
        <f t="shared" si="14"/>
        <v>0</v>
      </c>
      <c r="Z44" s="140">
        <f t="shared" si="15"/>
        <v>0</v>
      </c>
      <c r="AA44" s="140">
        <f t="shared" si="16"/>
        <v>0</v>
      </c>
      <c r="AB44" s="140">
        <f t="shared" si="17"/>
        <v>0</v>
      </c>
      <c r="AC44" s="140">
        <f t="shared" si="18"/>
        <v>0</v>
      </c>
      <c r="AD44" s="140">
        <f t="shared" si="19"/>
        <v>0</v>
      </c>
      <c r="AE44" s="140">
        <f t="shared" si="20"/>
        <v>0</v>
      </c>
      <c r="AF44" s="140">
        <f t="shared" si="21"/>
        <v>0</v>
      </c>
      <c r="AG44" s="140">
        <f t="shared" si="22"/>
        <v>0</v>
      </c>
      <c r="AH44" s="140">
        <f t="shared" si="23"/>
        <v>0</v>
      </c>
      <c r="AI44" s="140">
        <f t="shared" si="24"/>
        <v>0</v>
      </c>
      <c r="AJ44" s="140">
        <f t="shared" si="25"/>
        <v>0</v>
      </c>
      <c r="AL44" s="140">
        <f t="shared" si="26"/>
        <v>0</v>
      </c>
      <c r="AM44" s="140">
        <f t="shared" si="27"/>
        <v>0</v>
      </c>
      <c r="AN44" s="140">
        <f t="shared" si="28"/>
        <v>0</v>
      </c>
      <c r="AO44" s="140">
        <f t="shared" si="29"/>
        <v>0</v>
      </c>
      <c r="AP44" s="140">
        <f t="shared" si="30"/>
        <v>0</v>
      </c>
      <c r="AQ44" s="140">
        <f t="shared" si="31"/>
        <v>0</v>
      </c>
      <c r="AR44" s="140">
        <f t="shared" si="32"/>
        <v>0</v>
      </c>
      <c r="AS44" s="140">
        <f t="shared" si="33"/>
        <v>0</v>
      </c>
      <c r="AT44" s="140">
        <f t="shared" si="34"/>
        <v>0</v>
      </c>
      <c r="AU44" s="140">
        <f t="shared" si="35"/>
        <v>0</v>
      </c>
      <c r="AV44" s="140">
        <f t="shared" si="36"/>
        <v>0</v>
      </c>
      <c r="AW44" s="140">
        <f t="shared" si="37"/>
        <v>0</v>
      </c>
      <c r="AX44" s="140">
        <f t="shared" si="38"/>
        <v>0</v>
      </c>
      <c r="AZ44" s="140">
        <f t="shared" si="39"/>
        <v>0</v>
      </c>
      <c r="BA44" s="140">
        <f t="shared" si="40"/>
        <v>0</v>
      </c>
      <c r="BB44" s="140">
        <f t="shared" si="41"/>
        <v>0</v>
      </c>
      <c r="BC44" s="140">
        <f t="shared" si="42"/>
        <v>0</v>
      </c>
      <c r="BD44" s="140">
        <f t="shared" si="43"/>
        <v>0</v>
      </c>
      <c r="BE44" s="140">
        <f t="shared" si="44"/>
        <v>0</v>
      </c>
      <c r="BF44" s="140">
        <f t="shared" si="45"/>
        <v>0</v>
      </c>
      <c r="BG44" s="140">
        <f t="shared" si="46"/>
        <v>0</v>
      </c>
      <c r="BH44" s="140">
        <f t="shared" si="47"/>
        <v>0</v>
      </c>
      <c r="BI44" s="140">
        <f t="shared" si="48"/>
        <v>0</v>
      </c>
      <c r="BJ44" s="140">
        <f t="shared" si="49"/>
        <v>0</v>
      </c>
      <c r="BK44" s="140">
        <f t="shared" si="50"/>
        <v>0</v>
      </c>
      <c r="BL44" s="140">
        <f t="shared" si="51"/>
        <v>0</v>
      </c>
      <c r="BM44" s="140">
        <f>SUM(J44:BL44)</f>
        <v>3120000</v>
      </c>
      <c r="BN44" s="140">
        <f t="shared" si="53"/>
        <v>0</v>
      </c>
    </row>
    <row r="45" spans="3:66" ht="12.75" customHeight="1" x14ac:dyDescent="0.2">
      <c r="C45" s="141" t="s">
        <v>393</v>
      </c>
      <c r="G45" s="275">
        <v>50080185</v>
      </c>
      <c r="H45" s="131" t="s">
        <v>305</v>
      </c>
      <c r="J45" s="140">
        <f t="shared" si="0"/>
        <v>0</v>
      </c>
      <c r="K45" s="140">
        <f t="shared" si="1"/>
        <v>0</v>
      </c>
      <c r="L45" s="140">
        <f t="shared" si="2"/>
        <v>0</v>
      </c>
      <c r="M45" s="140">
        <f t="shared" si="3"/>
        <v>0</v>
      </c>
      <c r="N45" s="140">
        <f t="shared" si="4"/>
        <v>0</v>
      </c>
      <c r="O45" s="140">
        <f t="shared" si="5"/>
        <v>0</v>
      </c>
      <c r="P45" s="140">
        <f t="shared" si="6"/>
        <v>0</v>
      </c>
      <c r="Q45" s="140">
        <f t="shared" si="7"/>
        <v>0</v>
      </c>
      <c r="R45" s="140">
        <f t="shared" si="8"/>
        <v>0</v>
      </c>
      <c r="S45" s="140">
        <f t="shared" si="9"/>
        <v>0</v>
      </c>
      <c r="T45" s="140">
        <f t="shared" si="10"/>
        <v>0</v>
      </c>
      <c r="U45" s="140">
        <f t="shared" si="11"/>
        <v>0</v>
      </c>
      <c r="V45" s="140">
        <f t="shared" si="12"/>
        <v>50080185</v>
      </c>
      <c r="X45" s="140">
        <f t="shared" si="13"/>
        <v>0</v>
      </c>
      <c r="Y45" s="140">
        <f t="shared" si="14"/>
        <v>0</v>
      </c>
      <c r="Z45" s="140">
        <f t="shared" si="15"/>
        <v>0</v>
      </c>
      <c r="AA45" s="140">
        <f t="shared" si="16"/>
        <v>0</v>
      </c>
      <c r="AB45" s="140">
        <f t="shared" si="17"/>
        <v>0</v>
      </c>
      <c r="AC45" s="140">
        <f t="shared" si="18"/>
        <v>0</v>
      </c>
      <c r="AD45" s="140">
        <f t="shared" si="19"/>
        <v>0</v>
      </c>
      <c r="AE45" s="140">
        <f t="shared" si="20"/>
        <v>0</v>
      </c>
      <c r="AF45" s="140">
        <f t="shared" si="21"/>
        <v>0</v>
      </c>
      <c r="AG45" s="140">
        <f t="shared" si="22"/>
        <v>0</v>
      </c>
      <c r="AH45" s="140">
        <f t="shared" si="23"/>
        <v>0</v>
      </c>
      <c r="AI45" s="140">
        <f t="shared" si="24"/>
        <v>0</v>
      </c>
      <c r="AJ45" s="140">
        <f t="shared" si="25"/>
        <v>0</v>
      </c>
      <c r="AL45" s="140">
        <f t="shared" si="26"/>
        <v>0</v>
      </c>
      <c r="AM45" s="140">
        <f t="shared" si="27"/>
        <v>0</v>
      </c>
      <c r="AN45" s="140">
        <f t="shared" si="28"/>
        <v>0</v>
      </c>
      <c r="AO45" s="140">
        <f t="shared" si="29"/>
        <v>0</v>
      </c>
      <c r="AP45" s="140">
        <f t="shared" si="30"/>
        <v>0</v>
      </c>
      <c r="AQ45" s="140">
        <f t="shared" si="31"/>
        <v>0</v>
      </c>
      <c r="AR45" s="140">
        <f t="shared" si="32"/>
        <v>0</v>
      </c>
      <c r="AS45" s="140">
        <f t="shared" si="33"/>
        <v>0</v>
      </c>
      <c r="AT45" s="140">
        <f t="shared" si="34"/>
        <v>0</v>
      </c>
      <c r="AU45" s="140">
        <f t="shared" si="35"/>
        <v>0</v>
      </c>
      <c r="AV45" s="140">
        <f t="shared" si="36"/>
        <v>0</v>
      </c>
      <c r="AW45" s="140">
        <f t="shared" si="37"/>
        <v>0</v>
      </c>
      <c r="AX45" s="140">
        <f t="shared" si="38"/>
        <v>0</v>
      </c>
      <c r="AZ45" s="140">
        <f t="shared" si="39"/>
        <v>0</v>
      </c>
      <c r="BA45" s="140">
        <f t="shared" si="40"/>
        <v>0</v>
      </c>
      <c r="BB45" s="140">
        <f t="shared" si="41"/>
        <v>0</v>
      </c>
      <c r="BC45" s="140">
        <f t="shared" si="42"/>
        <v>0</v>
      </c>
      <c r="BD45" s="140">
        <f t="shared" si="43"/>
        <v>0</v>
      </c>
      <c r="BE45" s="140">
        <f t="shared" si="44"/>
        <v>0</v>
      </c>
      <c r="BF45" s="140">
        <f t="shared" si="45"/>
        <v>0</v>
      </c>
      <c r="BG45" s="140">
        <f t="shared" si="46"/>
        <v>0</v>
      </c>
      <c r="BH45" s="140">
        <f t="shared" si="47"/>
        <v>0</v>
      </c>
      <c r="BI45" s="140">
        <f t="shared" si="48"/>
        <v>0</v>
      </c>
      <c r="BJ45" s="140">
        <f t="shared" si="49"/>
        <v>0</v>
      </c>
      <c r="BK45" s="140">
        <f t="shared" si="50"/>
        <v>0</v>
      </c>
      <c r="BL45" s="140">
        <f t="shared" si="51"/>
        <v>0</v>
      </c>
      <c r="BM45" s="140">
        <f t="shared" si="52"/>
        <v>50080185</v>
      </c>
      <c r="BN45" s="140">
        <f t="shared" si="53"/>
        <v>0</v>
      </c>
    </row>
    <row r="46" spans="3:66" ht="12.75" customHeight="1" x14ac:dyDescent="0.2">
      <c r="C46" s="141" t="s">
        <v>394</v>
      </c>
      <c r="G46" s="275">
        <v>9661817</v>
      </c>
      <c r="H46" s="131" t="s">
        <v>305</v>
      </c>
      <c r="J46" s="140">
        <f t="shared" si="0"/>
        <v>0</v>
      </c>
      <c r="K46" s="140">
        <f t="shared" si="1"/>
        <v>0</v>
      </c>
      <c r="L46" s="140">
        <f t="shared" si="2"/>
        <v>0</v>
      </c>
      <c r="M46" s="140">
        <f t="shared" si="3"/>
        <v>0</v>
      </c>
      <c r="N46" s="140">
        <f t="shared" si="4"/>
        <v>0</v>
      </c>
      <c r="O46" s="140">
        <f t="shared" si="5"/>
        <v>0</v>
      </c>
      <c r="P46" s="140">
        <f t="shared" si="6"/>
        <v>0</v>
      </c>
      <c r="Q46" s="140">
        <f t="shared" si="7"/>
        <v>0</v>
      </c>
      <c r="R46" s="140">
        <f t="shared" si="8"/>
        <v>0</v>
      </c>
      <c r="S46" s="140">
        <f t="shared" si="9"/>
        <v>0</v>
      </c>
      <c r="T46" s="140">
        <f t="shared" si="10"/>
        <v>0</v>
      </c>
      <c r="U46" s="140">
        <f t="shared" si="11"/>
        <v>0</v>
      </c>
      <c r="V46" s="140">
        <f t="shared" si="12"/>
        <v>9661817</v>
      </c>
      <c r="X46" s="140">
        <f t="shared" si="13"/>
        <v>0</v>
      </c>
      <c r="Y46" s="140">
        <f t="shared" si="14"/>
        <v>0</v>
      </c>
      <c r="Z46" s="140">
        <f t="shared" si="15"/>
        <v>0</v>
      </c>
      <c r="AA46" s="140">
        <f t="shared" si="16"/>
        <v>0</v>
      </c>
      <c r="AB46" s="140">
        <f t="shared" si="17"/>
        <v>0</v>
      </c>
      <c r="AC46" s="140">
        <f t="shared" si="18"/>
        <v>0</v>
      </c>
      <c r="AD46" s="140">
        <f t="shared" si="19"/>
        <v>0</v>
      </c>
      <c r="AE46" s="140">
        <f t="shared" si="20"/>
        <v>0</v>
      </c>
      <c r="AF46" s="140">
        <f t="shared" si="21"/>
        <v>0</v>
      </c>
      <c r="AG46" s="140">
        <f t="shared" si="22"/>
        <v>0</v>
      </c>
      <c r="AH46" s="140">
        <f t="shared" si="23"/>
        <v>0</v>
      </c>
      <c r="AI46" s="140">
        <f t="shared" si="24"/>
        <v>0</v>
      </c>
      <c r="AJ46" s="140">
        <f t="shared" si="25"/>
        <v>0</v>
      </c>
      <c r="AL46" s="140">
        <f t="shared" si="26"/>
        <v>0</v>
      </c>
      <c r="AM46" s="140">
        <f t="shared" si="27"/>
        <v>0</v>
      </c>
      <c r="AN46" s="140">
        <f t="shared" si="28"/>
        <v>0</v>
      </c>
      <c r="AO46" s="140">
        <f t="shared" si="29"/>
        <v>0</v>
      </c>
      <c r="AP46" s="140">
        <f t="shared" si="30"/>
        <v>0</v>
      </c>
      <c r="AQ46" s="140">
        <f t="shared" si="31"/>
        <v>0</v>
      </c>
      <c r="AR46" s="140">
        <f t="shared" si="32"/>
        <v>0</v>
      </c>
      <c r="AS46" s="140">
        <f t="shared" si="33"/>
        <v>0</v>
      </c>
      <c r="AT46" s="140">
        <f t="shared" si="34"/>
        <v>0</v>
      </c>
      <c r="AU46" s="140">
        <f t="shared" si="35"/>
        <v>0</v>
      </c>
      <c r="AV46" s="140">
        <f t="shared" si="36"/>
        <v>0</v>
      </c>
      <c r="AW46" s="140">
        <f t="shared" si="37"/>
        <v>0</v>
      </c>
      <c r="AX46" s="140">
        <f t="shared" si="38"/>
        <v>0</v>
      </c>
      <c r="AZ46" s="140">
        <f t="shared" si="39"/>
        <v>0</v>
      </c>
      <c r="BA46" s="140">
        <f t="shared" si="40"/>
        <v>0</v>
      </c>
      <c r="BB46" s="140">
        <f t="shared" si="41"/>
        <v>0</v>
      </c>
      <c r="BC46" s="140">
        <f t="shared" si="42"/>
        <v>0</v>
      </c>
      <c r="BD46" s="140">
        <f t="shared" si="43"/>
        <v>0</v>
      </c>
      <c r="BE46" s="140">
        <f t="shared" si="44"/>
        <v>0</v>
      </c>
      <c r="BF46" s="140">
        <f t="shared" si="45"/>
        <v>0</v>
      </c>
      <c r="BG46" s="140">
        <f t="shared" si="46"/>
        <v>0</v>
      </c>
      <c r="BH46" s="140">
        <f t="shared" si="47"/>
        <v>0</v>
      </c>
      <c r="BI46" s="140">
        <f t="shared" si="48"/>
        <v>0</v>
      </c>
      <c r="BJ46" s="140">
        <f t="shared" si="49"/>
        <v>0</v>
      </c>
      <c r="BK46" s="140">
        <f t="shared" si="50"/>
        <v>0</v>
      </c>
      <c r="BL46" s="140">
        <f t="shared" si="51"/>
        <v>0</v>
      </c>
      <c r="BM46" s="140">
        <f t="shared" si="52"/>
        <v>9661817</v>
      </c>
      <c r="BN46" s="140">
        <f t="shared" si="53"/>
        <v>0</v>
      </c>
    </row>
    <row r="47" spans="3:66" ht="12.75" customHeight="1" x14ac:dyDescent="0.2">
      <c r="C47" s="141" t="s">
        <v>395</v>
      </c>
      <c r="G47" s="275">
        <v>101962347</v>
      </c>
      <c r="H47" s="131" t="s">
        <v>305</v>
      </c>
      <c r="J47" s="140">
        <f t="shared" si="0"/>
        <v>0</v>
      </c>
      <c r="K47" s="140">
        <f t="shared" si="1"/>
        <v>0</v>
      </c>
      <c r="L47" s="140">
        <f t="shared" si="2"/>
        <v>0</v>
      </c>
      <c r="M47" s="140">
        <f t="shared" si="3"/>
        <v>0</v>
      </c>
      <c r="N47" s="140">
        <f t="shared" si="4"/>
        <v>0</v>
      </c>
      <c r="O47" s="140">
        <f t="shared" si="5"/>
        <v>0</v>
      </c>
      <c r="P47" s="140">
        <f t="shared" si="6"/>
        <v>0</v>
      </c>
      <c r="Q47" s="140">
        <f t="shared" si="7"/>
        <v>0</v>
      </c>
      <c r="R47" s="140">
        <f t="shared" si="8"/>
        <v>0</v>
      </c>
      <c r="S47" s="140">
        <f t="shared" si="9"/>
        <v>0</v>
      </c>
      <c r="T47" s="140">
        <f t="shared" si="10"/>
        <v>0</v>
      </c>
      <c r="U47" s="140">
        <f t="shared" si="11"/>
        <v>0</v>
      </c>
      <c r="V47" s="140">
        <f t="shared" si="12"/>
        <v>101962347</v>
      </c>
      <c r="X47" s="140">
        <f t="shared" si="13"/>
        <v>0</v>
      </c>
      <c r="Y47" s="140">
        <f t="shared" si="14"/>
        <v>0</v>
      </c>
      <c r="Z47" s="140">
        <f t="shared" si="15"/>
        <v>0</v>
      </c>
      <c r="AA47" s="140">
        <f t="shared" si="16"/>
        <v>0</v>
      </c>
      <c r="AB47" s="140">
        <f t="shared" si="17"/>
        <v>0</v>
      </c>
      <c r="AC47" s="140">
        <f t="shared" si="18"/>
        <v>0</v>
      </c>
      <c r="AD47" s="140">
        <f t="shared" si="19"/>
        <v>0</v>
      </c>
      <c r="AE47" s="140">
        <f t="shared" si="20"/>
        <v>0</v>
      </c>
      <c r="AF47" s="140">
        <f t="shared" si="21"/>
        <v>0</v>
      </c>
      <c r="AG47" s="140">
        <f t="shared" si="22"/>
        <v>0</v>
      </c>
      <c r="AH47" s="140">
        <f t="shared" si="23"/>
        <v>0</v>
      </c>
      <c r="AI47" s="140">
        <f t="shared" si="24"/>
        <v>0</v>
      </c>
      <c r="AJ47" s="140">
        <f t="shared" si="25"/>
        <v>0</v>
      </c>
      <c r="AL47" s="140">
        <f t="shared" si="26"/>
        <v>0</v>
      </c>
      <c r="AM47" s="140">
        <f t="shared" si="27"/>
        <v>0</v>
      </c>
      <c r="AN47" s="140">
        <f t="shared" si="28"/>
        <v>0</v>
      </c>
      <c r="AO47" s="140">
        <f t="shared" si="29"/>
        <v>0</v>
      </c>
      <c r="AP47" s="140">
        <f t="shared" si="30"/>
        <v>0</v>
      </c>
      <c r="AQ47" s="140">
        <f t="shared" si="31"/>
        <v>0</v>
      </c>
      <c r="AR47" s="140">
        <f t="shared" si="32"/>
        <v>0</v>
      </c>
      <c r="AS47" s="140">
        <f t="shared" si="33"/>
        <v>0</v>
      </c>
      <c r="AT47" s="140">
        <f t="shared" si="34"/>
        <v>0</v>
      </c>
      <c r="AU47" s="140">
        <f t="shared" si="35"/>
        <v>0</v>
      </c>
      <c r="AV47" s="140">
        <f t="shared" si="36"/>
        <v>0</v>
      </c>
      <c r="AW47" s="140">
        <f t="shared" si="37"/>
        <v>0</v>
      </c>
      <c r="AX47" s="140">
        <f t="shared" si="38"/>
        <v>0</v>
      </c>
      <c r="AZ47" s="140">
        <f t="shared" si="39"/>
        <v>0</v>
      </c>
      <c r="BA47" s="140">
        <f t="shared" si="40"/>
        <v>0</v>
      </c>
      <c r="BB47" s="140">
        <f t="shared" si="41"/>
        <v>0</v>
      </c>
      <c r="BC47" s="140">
        <f t="shared" si="42"/>
        <v>0</v>
      </c>
      <c r="BD47" s="140">
        <f t="shared" si="43"/>
        <v>0</v>
      </c>
      <c r="BE47" s="140">
        <f t="shared" si="44"/>
        <v>0</v>
      </c>
      <c r="BF47" s="140">
        <f t="shared" si="45"/>
        <v>0</v>
      </c>
      <c r="BG47" s="140">
        <f t="shared" si="46"/>
        <v>0</v>
      </c>
      <c r="BH47" s="140">
        <f t="shared" si="47"/>
        <v>0</v>
      </c>
      <c r="BI47" s="140">
        <f t="shared" si="48"/>
        <v>0</v>
      </c>
      <c r="BJ47" s="140">
        <f t="shared" si="49"/>
        <v>0</v>
      </c>
      <c r="BK47" s="140">
        <f t="shared" si="50"/>
        <v>0</v>
      </c>
      <c r="BL47" s="140">
        <f t="shared" si="51"/>
        <v>0</v>
      </c>
      <c r="BM47" s="140">
        <f t="shared" si="52"/>
        <v>101962347</v>
      </c>
      <c r="BN47" s="140">
        <f t="shared" si="53"/>
        <v>0</v>
      </c>
    </row>
    <row r="48" spans="3:66" ht="12.75" customHeight="1" x14ac:dyDescent="0.2">
      <c r="C48" s="141" t="s">
        <v>569</v>
      </c>
      <c r="G48" s="275">
        <v>8902622</v>
      </c>
      <c r="H48" s="131" t="s">
        <v>305</v>
      </c>
      <c r="J48" s="140">
        <f>+IF(H48=J$8,G48,0)</f>
        <v>0</v>
      </c>
      <c r="K48" s="140">
        <f>+IF(H48=K$8,G48,0)</f>
        <v>0</v>
      </c>
      <c r="L48" s="140">
        <f>+IF(H48=L$8,G48,0)</f>
        <v>0</v>
      </c>
      <c r="M48" s="140">
        <f>+IF(H48=M$8,G48,0)</f>
        <v>0</v>
      </c>
      <c r="N48" s="140">
        <f>+IF(H48=N$8,G48,0)</f>
        <v>0</v>
      </c>
      <c r="O48" s="140">
        <f>+IF(H48=O$8,G48,0)</f>
        <v>0</v>
      </c>
      <c r="P48" s="140">
        <f>+IF(H48=P$8,G48,0)</f>
        <v>0</v>
      </c>
      <c r="Q48" s="140">
        <f>+IF(H48=Q$8,G48,0)</f>
        <v>0</v>
      </c>
      <c r="R48" s="140">
        <f>+IF(H48=R$8,G48,0)</f>
        <v>0</v>
      </c>
      <c r="S48" s="140">
        <f>+IF(H48=S$8,G48,0)</f>
        <v>0</v>
      </c>
      <c r="T48" s="140">
        <f>+IF(H48=T$8,G48,0)</f>
        <v>0</v>
      </c>
      <c r="U48" s="140">
        <f>+IF(H48=U$8,G48,0)</f>
        <v>0</v>
      </c>
      <c r="V48" s="140">
        <f>+IF(H48=V$8,G48,0)</f>
        <v>8902622</v>
      </c>
      <c r="X48" s="140">
        <f>+IF(H48=X$8,G48,0)</f>
        <v>0</v>
      </c>
      <c r="Y48" s="140">
        <f t="shared" si="14"/>
        <v>0</v>
      </c>
      <c r="Z48" s="140">
        <f t="shared" si="15"/>
        <v>0</v>
      </c>
      <c r="AA48" s="140">
        <f t="shared" si="16"/>
        <v>0</v>
      </c>
      <c r="AB48" s="140">
        <f t="shared" si="17"/>
        <v>0</v>
      </c>
      <c r="AC48" s="140">
        <f t="shared" si="18"/>
        <v>0</v>
      </c>
      <c r="AD48" s="140">
        <f t="shared" si="19"/>
        <v>0</v>
      </c>
      <c r="AE48" s="140">
        <f t="shared" si="20"/>
        <v>0</v>
      </c>
      <c r="AF48" s="140">
        <f t="shared" si="21"/>
        <v>0</v>
      </c>
      <c r="AG48" s="140">
        <f t="shared" si="22"/>
        <v>0</v>
      </c>
      <c r="AH48" s="140">
        <f t="shared" si="23"/>
        <v>0</v>
      </c>
      <c r="AI48" s="140">
        <f t="shared" si="24"/>
        <v>0</v>
      </c>
      <c r="AJ48" s="140">
        <f t="shared" si="25"/>
        <v>0</v>
      </c>
      <c r="AL48" s="140">
        <f t="shared" si="26"/>
        <v>0</v>
      </c>
      <c r="AM48" s="140">
        <f t="shared" si="27"/>
        <v>0</v>
      </c>
      <c r="AN48" s="140">
        <f t="shared" si="28"/>
        <v>0</v>
      </c>
      <c r="AO48" s="140">
        <f t="shared" si="29"/>
        <v>0</v>
      </c>
      <c r="AP48" s="140">
        <f t="shared" si="30"/>
        <v>0</v>
      </c>
      <c r="AQ48" s="140">
        <f t="shared" si="31"/>
        <v>0</v>
      </c>
      <c r="AR48" s="140">
        <f t="shared" si="32"/>
        <v>0</v>
      </c>
      <c r="AS48" s="140">
        <f t="shared" si="33"/>
        <v>0</v>
      </c>
      <c r="AT48" s="140">
        <f t="shared" si="34"/>
        <v>0</v>
      </c>
      <c r="AU48" s="140">
        <f t="shared" si="35"/>
        <v>0</v>
      </c>
      <c r="AV48" s="140">
        <f t="shared" si="36"/>
        <v>0</v>
      </c>
      <c r="AW48" s="140">
        <f t="shared" si="37"/>
        <v>0</v>
      </c>
      <c r="AX48" s="140">
        <f t="shared" si="38"/>
        <v>0</v>
      </c>
      <c r="AZ48" s="140">
        <f t="shared" si="39"/>
        <v>0</v>
      </c>
      <c r="BA48" s="140">
        <f t="shared" si="40"/>
        <v>0</v>
      </c>
      <c r="BB48" s="140">
        <f t="shared" si="41"/>
        <v>0</v>
      </c>
      <c r="BC48" s="140">
        <f t="shared" si="42"/>
        <v>0</v>
      </c>
      <c r="BD48" s="140">
        <f t="shared" si="43"/>
        <v>0</v>
      </c>
      <c r="BE48" s="140">
        <f t="shared" si="44"/>
        <v>0</v>
      </c>
      <c r="BF48" s="140">
        <f t="shared" si="45"/>
        <v>0</v>
      </c>
      <c r="BG48" s="140">
        <f t="shared" si="46"/>
        <v>0</v>
      </c>
      <c r="BH48" s="140">
        <f t="shared" si="47"/>
        <v>0</v>
      </c>
      <c r="BI48" s="140">
        <f t="shared" si="48"/>
        <v>0</v>
      </c>
      <c r="BJ48" s="140">
        <f t="shared" si="49"/>
        <v>0</v>
      </c>
      <c r="BK48" s="140">
        <f t="shared" si="50"/>
        <v>0</v>
      </c>
      <c r="BL48" s="140">
        <f t="shared" si="51"/>
        <v>0</v>
      </c>
      <c r="BM48" s="140">
        <f>SUM(J48:BL48)</f>
        <v>8902622</v>
      </c>
      <c r="BN48" s="140">
        <f t="shared" si="53"/>
        <v>0</v>
      </c>
    </row>
    <row r="49" spans="3:66" ht="12.75" customHeight="1" x14ac:dyDescent="0.2">
      <c r="C49" s="141" t="s">
        <v>602</v>
      </c>
      <c r="G49" s="275">
        <v>1254146</v>
      </c>
      <c r="H49" s="131" t="s">
        <v>305</v>
      </c>
      <c r="J49" s="140">
        <f>+IF(H49=J$8,G49,0)</f>
        <v>0</v>
      </c>
      <c r="K49" s="140">
        <f>+IF(H49=K$8,G49,0)</f>
        <v>0</v>
      </c>
      <c r="L49" s="140">
        <f>+IF(H49=L$8,G49,0)</f>
        <v>0</v>
      </c>
      <c r="M49" s="140">
        <f>+IF(H49=M$8,G49,0)</f>
        <v>0</v>
      </c>
      <c r="N49" s="140">
        <f>+IF(H49=N$8,G49,0)</f>
        <v>0</v>
      </c>
      <c r="O49" s="140">
        <f>+IF(H49=O$8,G49,0)</f>
        <v>0</v>
      </c>
      <c r="P49" s="140">
        <f>+IF(H49=P$8,G49,0)</f>
        <v>0</v>
      </c>
      <c r="Q49" s="140">
        <f>+IF(H49=Q$8,G49,0)</f>
        <v>0</v>
      </c>
      <c r="R49" s="140">
        <f>+IF(H49=R$8,G49,0)</f>
        <v>0</v>
      </c>
      <c r="S49" s="140">
        <f>+IF(H49=S$8,G49,0)</f>
        <v>0</v>
      </c>
      <c r="T49" s="140">
        <f>+IF(H49=T$8,G49,0)</f>
        <v>0</v>
      </c>
      <c r="U49" s="140">
        <f>+IF(H49=U$8,G49,0)</f>
        <v>0</v>
      </c>
      <c r="V49" s="140">
        <f>+IF(H49=V$8,G49,0)</f>
        <v>1254146</v>
      </c>
      <c r="X49" s="140">
        <f>+IF(H49=X$8,G49,0)</f>
        <v>0</v>
      </c>
      <c r="Y49" s="140">
        <f t="shared" si="14"/>
        <v>0</v>
      </c>
      <c r="Z49" s="140">
        <f t="shared" si="15"/>
        <v>0</v>
      </c>
      <c r="AA49" s="140">
        <f t="shared" si="16"/>
        <v>0</v>
      </c>
      <c r="AB49" s="140">
        <f t="shared" si="17"/>
        <v>0</v>
      </c>
      <c r="AC49" s="140">
        <f t="shared" si="18"/>
        <v>0</v>
      </c>
      <c r="AD49" s="140">
        <f t="shared" si="19"/>
        <v>0</v>
      </c>
      <c r="AE49" s="140">
        <f t="shared" si="20"/>
        <v>0</v>
      </c>
      <c r="AF49" s="140">
        <f t="shared" si="21"/>
        <v>0</v>
      </c>
      <c r="AG49" s="140">
        <f t="shared" si="22"/>
        <v>0</v>
      </c>
      <c r="AH49" s="140">
        <f t="shared" si="23"/>
        <v>0</v>
      </c>
      <c r="AI49" s="140">
        <f t="shared" si="24"/>
        <v>0</v>
      </c>
      <c r="AJ49" s="140">
        <f t="shared" si="25"/>
        <v>0</v>
      </c>
      <c r="AL49" s="140">
        <f t="shared" si="26"/>
        <v>0</v>
      </c>
      <c r="AM49" s="140">
        <f t="shared" si="27"/>
        <v>0</v>
      </c>
      <c r="AN49" s="140">
        <f t="shared" si="28"/>
        <v>0</v>
      </c>
      <c r="AO49" s="140">
        <f t="shared" si="29"/>
        <v>0</v>
      </c>
      <c r="AP49" s="140">
        <f t="shared" si="30"/>
        <v>0</v>
      </c>
      <c r="AQ49" s="140">
        <f t="shared" si="31"/>
        <v>0</v>
      </c>
      <c r="AR49" s="140">
        <f t="shared" si="32"/>
        <v>0</v>
      </c>
      <c r="AS49" s="140">
        <f t="shared" si="33"/>
        <v>0</v>
      </c>
      <c r="AT49" s="140">
        <f t="shared" si="34"/>
        <v>0</v>
      </c>
      <c r="AU49" s="140">
        <f t="shared" si="35"/>
        <v>0</v>
      </c>
      <c r="AV49" s="140">
        <f t="shared" si="36"/>
        <v>0</v>
      </c>
      <c r="AW49" s="140">
        <f t="shared" si="37"/>
        <v>0</v>
      </c>
      <c r="AX49" s="140">
        <f t="shared" si="38"/>
        <v>0</v>
      </c>
      <c r="AZ49" s="140">
        <f t="shared" si="39"/>
        <v>0</v>
      </c>
      <c r="BA49" s="140">
        <f t="shared" si="40"/>
        <v>0</v>
      </c>
      <c r="BB49" s="140">
        <f t="shared" si="41"/>
        <v>0</v>
      </c>
      <c r="BC49" s="140">
        <f t="shared" si="42"/>
        <v>0</v>
      </c>
      <c r="BD49" s="140">
        <f t="shared" si="43"/>
        <v>0</v>
      </c>
      <c r="BE49" s="140">
        <f t="shared" si="44"/>
        <v>0</v>
      </c>
      <c r="BF49" s="140">
        <f t="shared" si="45"/>
        <v>0</v>
      </c>
      <c r="BG49" s="140">
        <f t="shared" si="46"/>
        <v>0</v>
      </c>
      <c r="BH49" s="140">
        <f t="shared" si="47"/>
        <v>0</v>
      </c>
      <c r="BI49" s="140">
        <f t="shared" si="48"/>
        <v>0</v>
      </c>
      <c r="BJ49" s="140">
        <f t="shared" si="49"/>
        <v>0</v>
      </c>
      <c r="BK49" s="140">
        <f t="shared" si="50"/>
        <v>0</v>
      </c>
      <c r="BL49" s="140">
        <f t="shared" si="51"/>
        <v>0</v>
      </c>
      <c r="BM49" s="140">
        <f>SUM(J49:BL49)</f>
        <v>1254146</v>
      </c>
      <c r="BN49" s="140">
        <f t="shared" si="53"/>
        <v>0</v>
      </c>
    </row>
    <row r="50" spans="3:66" ht="12.75" customHeight="1" x14ac:dyDescent="0.2">
      <c r="C50" s="141" t="s">
        <v>497</v>
      </c>
      <c r="G50" s="275">
        <v>23017608</v>
      </c>
      <c r="H50" s="131" t="s">
        <v>305</v>
      </c>
      <c r="J50" s="140">
        <f t="shared" ref="J50:J56" si="55">+IF(H50=J$8,G50,0)</f>
        <v>0</v>
      </c>
      <c r="K50" s="140">
        <f t="shared" ref="K50:K55" si="56">+IF(H50=K$8,G50,0)</f>
        <v>0</v>
      </c>
      <c r="L50" s="140">
        <f t="shared" ref="L50:L55" si="57">+IF(H50=L$8,G50,0)</f>
        <v>0</v>
      </c>
      <c r="M50" s="140">
        <f t="shared" ref="M50:M55" si="58">+IF(H50=M$8,G50,0)</f>
        <v>0</v>
      </c>
      <c r="N50" s="140">
        <f t="shared" ref="N50:N55" si="59">+IF(H50=N$8,G50,0)</f>
        <v>0</v>
      </c>
      <c r="O50" s="140">
        <f t="shared" ref="O50:O55" si="60">+IF(H50=O$8,G50,0)</f>
        <v>0</v>
      </c>
      <c r="P50" s="140">
        <f t="shared" ref="P50:P55" si="61">+IF(H50=P$8,G50,0)</f>
        <v>0</v>
      </c>
      <c r="Q50" s="140">
        <f t="shared" ref="Q50:Q55" si="62">+IF(H50=Q$8,G50,0)</f>
        <v>0</v>
      </c>
      <c r="R50" s="140">
        <f t="shared" ref="R50:R55" si="63">+IF(H50=R$8,G50,0)</f>
        <v>0</v>
      </c>
      <c r="S50" s="140">
        <f t="shared" ref="S50:S55" si="64">+IF(H50=S$8,G50,0)</f>
        <v>0</v>
      </c>
      <c r="T50" s="140">
        <f t="shared" ref="T50:T55" si="65">+IF(H50=T$8,G50,0)</f>
        <v>0</v>
      </c>
      <c r="U50" s="140">
        <f t="shared" ref="U50:U55" si="66">+IF(H50=U$8,G50,0)</f>
        <v>0</v>
      </c>
      <c r="V50" s="140">
        <f t="shared" ref="V50:V56" si="67">+IF(H50=V$8,G50,0)</f>
        <v>23017608</v>
      </c>
      <c r="X50" s="140">
        <f t="shared" ref="X50:X55" si="68">+IF(H50=X$8,G50,0)</f>
        <v>0</v>
      </c>
      <c r="Y50" s="140">
        <f t="shared" ref="Y50:Y55" si="69">+IF(H50=Y$8,G50,0)</f>
        <v>0</v>
      </c>
      <c r="Z50" s="140">
        <f t="shared" ref="Z50:Z55" si="70">+IF(H50=Z$8,G50,0)</f>
        <v>0</v>
      </c>
      <c r="AA50" s="140">
        <f t="shared" ref="AA50:AA55" si="71">+IF(H50=AA$8,G50,0)</f>
        <v>0</v>
      </c>
      <c r="AB50" s="140">
        <f t="shared" ref="AB50:AB55" si="72">+IF(H50=AB$8,G50,0)</f>
        <v>0</v>
      </c>
      <c r="AC50" s="140">
        <f t="shared" ref="AC50:AC55" si="73">+IF(H50=AC$8,G50,0)</f>
        <v>0</v>
      </c>
      <c r="AD50" s="140">
        <f t="shared" ref="AD50:AD55" si="74">+IF(H50=AD$8,G50,0)</f>
        <v>0</v>
      </c>
      <c r="AE50" s="140">
        <f t="shared" ref="AE50:AE55" si="75">+IF(H50=AE$8,G50,0)</f>
        <v>0</v>
      </c>
      <c r="AF50" s="140">
        <f t="shared" ref="AF50:AF55" si="76">+IF(H50=AF$8,G50,0)</f>
        <v>0</v>
      </c>
      <c r="AG50" s="140">
        <f t="shared" ref="AG50:AG55" si="77">+IF(H50=AG$8,G50,0)</f>
        <v>0</v>
      </c>
      <c r="AH50" s="140">
        <f t="shared" ref="AH50:AH55" si="78">+IF(H50=AH$8,G50,0)</f>
        <v>0</v>
      </c>
      <c r="AI50" s="140">
        <f t="shared" ref="AI50:AI55" si="79">+IF(H50=AI$8,G50,0)</f>
        <v>0</v>
      </c>
      <c r="AJ50" s="140">
        <f t="shared" ref="AJ50:AJ55" si="80">+IF(H50=AJ$8,G50,0)</f>
        <v>0</v>
      </c>
      <c r="AL50" s="140">
        <f t="shared" ref="AL50:AL55" si="81">+IF(H50=AL$8,G50,0)</f>
        <v>0</v>
      </c>
      <c r="AM50" s="140">
        <f t="shared" ref="AM50:AM55" si="82">+IF(H50=AM$8,G50,0)</f>
        <v>0</v>
      </c>
      <c r="AN50" s="140">
        <f t="shared" ref="AN50:AN55" si="83">+IF(H50=AN$8,G50,0)</f>
        <v>0</v>
      </c>
      <c r="AO50" s="140">
        <f t="shared" ref="AO50:AO55" si="84">+IF(H50=AO$8,G50,0)</f>
        <v>0</v>
      </c>
      <c r="AP50" s="140">
        <f t="shared" ref="AP50:AP55" si="85">+IF(H50=AP$8,G50,0)</f>
        <v>0</v>
      </c>
      <c r="AQ50" s="140">
        <f t="shared" ref="AQ50:AQ55" si="86">+IF(H50=AQ$8,G50,0)</f>
        <v>0</v>
      </c>
      <c r="AR50" s="140">
        <f t="shared" ref="AR50:AR55" si="87">+IF(H50=AR$8,G50,0)</f>
        <v>0</v>
      </c>
      <c r="AS50" s="140">
        <f t="shared" ref="AS50:AS55" si="88">+IF(H50=AS$8,G50,0)</f>
        <v>0</v>
      </c>
      <c r="AT50" s="140">
        <f t="shared" ref="AT50:AT55" si="89">+IF(H50=AT$8,G50,0)</f>
        <v>0</v>
      </c>
      <c r="AU50" s="140">
        <f t="shared" ref="AU50:AU55" si="90">+IF(H50=AU$8,G50,0)</f>
        <v>0</v>
      </c>
      <c r="AV50" s="140">
        <f t="shared" ref="AV50:AV55" si="91">+IF(H50=AV$8,G50,0)</f>
        <v>0</v>
      </c>
      <c r="AW50" s="140">
        <f t="shared" ref="AW50:AW55" si="92">+IF(H50=AW$8,G50,0)</f>
        <v>0</v>
      </c>
      <c r="AX50" s="140">
        <f t="shared" ref="AX50:AX55" si="93">+IF(H50=AX$8,G50,0)</f>
        <v>0</v>
      </c>
      <c r="AZ50" s="140">
        <f t="shared" ref="AZ50:AZ55" si="94">+IF(H50=AZ$8,G50,0)</f>
        <v>0</v>
      </c>
      <c r="BA50" s="140">
        <f t="shared" ref="BA50:BA55" si="95">+IF(H50=BA$8,G50,0)</f>
        <v>0</v>
      </c>
      <c r="BB50" s="140">
        <f t="shared" ref="BB50:BB55" si="96">+IF(H50=BB$8,G50,0)</f>
        <v>0</v>
      </c>
      <c r="BC50" s="140">
        <f t="shared" ref="BC50:BC55" si="97">+IF(H50=BC$8,G50,0)</f>
        <v>0</v>
      </c>
      <c r="BD50" s="140">
        <f t="shared" ref="BD50:BD55" si="98">+IF(H50=BD$8,G50,0)</f>
        <v>0</v>
      </c>
      <c r="BE50" s="140">
        <f t="shared" ref="BE50:BE55" si="99">+IF(H50=BE$8,G50,0)</f>
        <v>0</v>
      </c>
      <c r="BF50" s="140">
        <f t="shared" ref="BF50:BF55" si="100">+IF(H50=BF$8,G50,0)</f>
        <v>0</v>
      </c>
      <c r="BG50" s="140">
        <f t="shared" ref="BG50:BG55" si="101">+IF(H50=BG$8,G50,0)</f>
        <v>0</v>
      </c>
      <c r="BH50" s="140">
        <f t="shared" ref="BH50:BH55" si="102">+IF(H50=BH$8,G50,0)</f>
        <v>0</v>
      </c>
      <c r="BI50" s="140">
        <f t="shared" ref="BI50:BI55" si="103">+IF(H50=BI$8,G50,0)</f>
        <v>0</v>
      </c>
      <c r="BJ50" s="140">
        <f t="shared" ref="BJ50:BJ55" si="104">+IF(H50=BJ$8,G50,0)</f>
        <v>0</v>
      </c>
      <c r="BK50" s="140">
        <f t="shared" ref="BK50:BK55" si="105">+IF(H50=BK$8,G50,0)</f>
        <v>0</v>
      </c>
      <c r="BL50" s="140">
        <f t="shared" ref="BL50:BL55" si="106">+IF(H50=BL$8,G50,0)</f>
        <v>0</v>
      </c>
      <c r="BM50" s="140">
        <f t="shared" si="52"/>
        <v>23017608</v>
      </c>
      <c r="BN50" s="140">
        <f t="shared" si="53"/>
        <v>0</v>
      </c>
    </row>
    <row r="51" spans="3:66" ht="12.75" customHeight="1" x14ac:dyDescent="0.2">
      <c r="C51" s="141" t="s">
        <v>471</v>
      </c>
      <c r="G51" s="275"/>
      <c r="H51" s="131" t="s">
        <v>296</v>
      </c>
      <c r="J51" s="140">
        <f t="shared" si="55"/>
        <v>0</v>
      </c>
      <c r="K51" s="140">
        <f t="shared" si="56"/>
        <v>0</v>
      </c>
      <c r="L51" s="140">
        <f t="shared" si="57"/>
        <v>0</v>
      </c>
      <c r="M51" s="140">
        <f t="shared" si="58"/>
        <v>0</v>
      </c>
      <c r="N51" s="140">
        <f t="shared" si="59"/>
        <v>0</v>
      </c>
      <c r="O51" s="140">
        <f t="shared" si="60"/>
        <v>0</v>
      </c>
      <c r="P51" s="140">
        <f t="shared" si="61"/>
        <v>0</v>
      </c>
      <c r="Q51" s="140">
        <f t="shared" si="62"/>
        <v>0</v>
      </c>
      <c r="R51" s="140">
        <f t="shared" si="63"/>
        <v>0</v>
      </c>
      <c r="S51" s="140">
        <f t="shared" si="64"/>
        <v>0</v>
      </c>
      <c r="T51" s="140">
        <f t="shared" si="65"/>
        <v>0</v>
      </c>
      <c r="U51" s="140">
        <f t="shared" si="66"/>
        <v>0</v>
      </c>
      <c r="V51" s="140">
        <f t="shared" si="67"/>
        <v>0</v>
      </c>
      <c r="X51" s="140">
        <f t="shared" si="68"/>
        <v>0</v>
      </c>
      <c r="Y51" s="140">
        <f t="shared" si="69"/>
        <v>0</v>
      </c>
      <c r="Z51" s="140">
        <f t="shared" si="70"/>
        <v>0</v>
      </c>
      <c r="AA51" s="140">
        <f t="shared" si="71"/>
        <v>0</v>
      </c>
      <c r="AB51" s="140">
        <f t="shared" si="72"/>
        <v>0</v>
      </c>
      <c r="AC51" s="140">
        <f t="shared" si="73"/>
        <v>0</v>
      </c>
      <c r="AD51" s="140">
        <f t="shared" si="74"/>
        <v>0</v>
      </c>
      <c r="AE51" s="140">
        <f t="shared" si="75"/>
        <v>0</v>
      </c>
      <c r="AF51" s="140">
        <f t="shared" si="76"/>
        <v>0</v>
      </c>
      <c r="AG51" s="140">
        <f t="shared" si="77"/>
        <v>0</v>
      </c>
      <c r="AH51" s="140">
        <f t="shared" si="78"/>
        <v>0</v>
      </c>
      <c r="AI51" s="140">
        <f t="shared" si="79"/>
        <v>0</v>
      </c>
      <c r="AJ51" s="140">
        <f t="shared" si="80"/>
        <v>0</v>
      </c>
      <c r="AL51" s="140">
        <f t="shared" si="81"/>
        <v>0</v>
      </c>
      <c r="AM51" s="140">
        <f t="shared" si="82"/>
        <v>0</v>
      </c>
      <c r="AN51" s="140">
        <f t="shared" si="83"/>
        <v>0</v>
      </c>
      <c r="AO51" s="140">
        <f t="shared" si="84"/>
        <v>0</v>
      </c>
      <c r="AP51" s="140">
        <f t="shared" si="85"/>
        <v>0</v>
      </c>
      <c r="AQ51" s="140">
        <f t="shared" si="86"/>
        <v>0</v>
      </c>
      <c r="AR51" s="140">
        <f t="shared" si="87"/>
        <v>0</v>
      </c>
      <c r="AS51" s="140">
        <f t="shared" si="88"/>
        <v>0</v>
      </c>
      <c r="AT51" s="140">
        <f t="shared" si="89"/>
        <v>0</v>
      </c>
      <c r="AU51" s="140">
        <f t="shared" si="90"/>
        <v>0</v>
      </c>
      <c r="AV51" s="140">
        <f t="shared" si="91"/>
        <v>0</v>
      </c>
      <c r="AW51" s="140">
        <f t="shared" si="92"/>
        <v>0</v>
      </c>
      <c r="AX51" s="140">
        <f t="shared" si="93"/>
        <v>0</v>
      </c>
      <c r="AZ51" s="140">
        <f t="shared" si="94"/>
        <v>0</v>
      </c>
      <c r="BA51" s="140">
        <f t="shared" si="95"/>
        <v>0</v>
      </c>
      <c r="BB51" s="140">
        <f t="shared" si="96"/>
        <v>0</v>
      </c>
      <c r="BC51" s="140">
        <f t="shared" si="97"/>
        <v>0</v>
      </c>
      <c r="BD51" s="140">
        <f t="shared" si="98"/>
        <v>0</v>
      </c>
      <c r="BE51" s="140">
        <f t="shared" si="99"/>
        <v>0</v>
      </c>
      <c r="BF51" s="140">
        <f t="shared" si="100"/>
        <v>0</v>
      </c>
      <c r="BG51" s="140">
        <f t="shared" si="101"/>
        <v>0</v>
      </c>
      <c r="BH51" s="140">
        <f t="shared" si="102"/>
        <v>0</v>
      </c>
      <c r="BI51" s="140">
        <f t="shared" si="103"/>
        <v>0</v>
      </c>
      <c r="BJ51" s="140">
        <f t="shared" si="104"/>
        <v>0</v>
      </c>
      <c r="BK51" s="140">
        <f t="shared" si="105"/>
        <v>0</v>
      </c>
      <c r="BL51" s="140">
        <f t="shared" si="106"/>
        <v>0</v>
      </c>
      <c r="BM51" s="140">
        <f t="shared" si="52"/>
        <v>0</v>
      </c>
      <c r="BN51" s="140">
        <f t="shared" si="53"/>
        <v>0</v>
      </c>
    </row>
    <row r="52" spans="3:66" ht="12.75" customHeight="1" x14ac:dyDescent="0.2">
      <c r="C52" s="141" t="s">
        <v>442</v>
      </c>
      <c r="G52" s="275"/>
      <c r="H52" s="131" t="s">
        <v>305</v>
      </c>
      <c r="J52" s="140">
        <f t="shared" si="55"/>
        <v>0</v>
      </c>
      <c r="K52" s="140">
        <f t="shared" si="56"/>
        <v>0</v>
      </c>
      <c r="L52" s="140">
        <f t="shared" si="57"/>
        <v>0</v>
      </c>
      <c r="M52" s="140">
        <f t="shared" si="58"/>
        <v>0</v>
      </c>
      <c r="N52" s="140">
        <f t="shared" si="59"/>
        <v>0</v>
      </c>
      <c r="O52" s="140">
        <f t="shared" si="60"/>
        <v>0</v>
      </c>
      <c r="P52" s="140">
        <f t="shared" si="61"/>
        <v>0</v>
      </c>
      <c r="Q52" s="140">
        <f t="shared" si="62"/>
        <v>0</v>
      </c>
      <c r="R52" s="140">
        <f t="shared" si="63"/>
        <v>0</v>
      </c>
      <c r="S52" s="140">
        <f t="shared" si="64"/>
        <v>0</v>
      </c>
      <c r="T52" s="140">
        <f t="shared" si="65"/>
        <v>0</v>
      </c>
      <c r="U52" s="140">
        <f t="shared" si="66"/>
        <v>0</v>
      </c>
      <c r="V52" s="140">
        <f t="shared" si="67"/>
        <v>0</v>
      </c>
      <c r="X52" s="140">
        <f t="shared" si="68"/>
        <v>0</v>
      </c>
      <c r="Y52" s="140">
        <f t="shared" si="69"/>
        <v>0</v>
      </c>
      <c r="Z52" s="140">
        <f t="shared" si="70"/>
        <v>0</v>
      </c>
      <c r="AA52" s="140">
        <f t="shared" si="71"/>
        <v>0</v>
      </c>
      <c r="AB52" s="140">
        <f t="shared" si="72"/>
        <v>0</v>
      </c>
      <c r="AC52" s="140">
        <f t="shared" si="73"/>
        <v>0</v>
      </c>
      <c r="AD52" s="140">
        <f t="shared" si="74"/>
        <v>0</v>
      </c>
      <c r="AE52" s="140">
        <f t="shared" si="75"/>
        <v>0</v>
      </c>
      <c r="AF52" s="140">
        <f t="shared" si="76"/>
        <v>0</v>
      </c>
      <c r="AG52" s="140">
        <f t="shared" si="77"/>
        <v>0</v>
      </c>
      <c r="AH52" s="140">
        <f t="shared" si="78"/>
        <v>0</v>
      </c>
      <c r="AI52" s="140">
        <f t="shared" si="79"/>
        <v>0</v>
      </c>
      <c r="AJ52" s="140">
        <f t="shared" si="80"/>
        <v>0</v>
      </c>
      <c r="AL52" s="140">
        <f t="shared" si="81"/>
        <v>0</v>
      </c>
      <c r="AM52" s="140">
        <f t="shared" si="82"/>
        <v>0</v>
      </c>
      <c r="AN52" s="140">
        <f t="shared" si="83"/>
        <v>0</v>
      </c>
      <c r="AO52" s="140">
        <f t="shared" si="84"/>
        <v>0</v>
      </c>
      <c r="AP52" s="140">
        <f t="shared" si="85"/>
        <v>0</v>
      </c>
      <c r="AQ52" s="140">
        <f t="shared" si="86"/>
        <v>0</v>
      </c>
      <c r="AR52" s="140">
        <f t="shared" si="87"/>
        <v>0</v>
      </c>
      <c r="AS52" s="140">
        <f t="shared" si="88"/>
        <v>0</v>
      </c>
      <c r="AT52" s="140">
        <f t="shared" si="89"/>
        <v>0</v>
      </c>
      <c r="AU52" s="140">
        <f t="shared" si="90"/>
        <v>0</v>
      </c>
      <c r="AV52" s="140">
        <f t="shared" si="91"/>
        <v>0</v>
      </c>
      <c r="AW52" s="140">
        <f t="shared" si="92"/>
        <v>0</v>
      </c>
      <c r="AX52" s="140">
        <f t="shared" si="93"/>
        <v>0</v>
      </c>
      <c r="AZ52" s="140">
        <f t="shared" si="94"/>
        <v>0</v>
      </c>
      <c r="BA52" s="140">
        <f t="shared" si="95"/>
        <v>0</v>
      </c>
      <c r="BB52" s="140">
        <f t="shared" si="96"/>
        <v>0</v>
      </c>
      <c r="BC52" s="140">
        <f t="shared" si="97"/>
        <v>0</v>
      </c>
      <c r="BD52" s="140">
        <f t="shared" si="98"/>
        <v>0</v>
      </c>
      <c r="BE52" s="140">
        <f t="shared" si="99"/>
        <v>0</v>
      </c>
      <c r="BF52" s="140">
        <f t="shared" si="100"/>
        <v>0</v>
      </c>
      <c r="BG52" s="140">
        <f t="shared" si="101"/>
        <v>0</v>
      </c>
      <c r="BH52" s="140">
        <f t="shared" si="102"/>
        <v>0</v>
      </c>
      <c r="BI52" s="140">
        <f t="shared" si="103"/>
        <v>0</v>
      </c>
      <c r="BJ52" s="140">
        <f t="shared" si="104"/>
        <v>0</v>
      </c>
      <c r="BK52" s="140">
        <f t="shared" si="105"/>
        <v>0</v>
      </c>
      <c r="BL52" s="140">
        <f t="shared" si="106"/>
        <v>0</v>
      </c>
      <c r="BM52" s="140">
        <f t="shared" si="52"/>
        <v>0</v>
      </c>
      <c r="BN52" s="140">
        <f t="shared" si="53"/>
        <v>0</v>
      </c>
    </row>
    <row r="53" spans="3:66" ht="12.75" customHeight="1" x14ac:dyDescent="0.2">
      <c r="C53" s="141" t="s">
        <v>526</v>
      </c>
      <c r="G53" s="275">
        <v>86454986</v>
      </c>
      <c r="H53" s="131" t="s">
        <v>305</v>
      </c>
      <c r="J53" s="140">
        <f t="shared" si="55"/>
        <v>0</v>
      </c>
      <c r="K53" s="140">
        <f t="shared" si="56"/>
        <v>0</v>
      </c>
      <c r="L53" s="140">
        <f t="shared" si="57"/>
        <v>0</v>
      </c>
      <c r="M53" s="140">
        <f t="shared" si="58"/>
        <v>0</v>
      </c>
      <c r="N53" s="140">
        <f t="shared" si="59"/>
        <v>0</v>
      </c>
      <c r="O53" s="140">
        <f t="shared" si="60"/>
        <v>0</v>
      </c>
      <c r="P53" s="140">
        <f t="shared" si="61"/>
        <v>0</v>
      </c>
      <c r="Q53" s="140">
        <f t="shared" si="62"/>
        <v>0</v>
      </c>
      <c r="R53" s="140">
        <f t="shared" si="63"/>
        <v>0</v>
      </c>
      <c r="S53" s="140">
        <f t="shared" si="64"/>
        <v>0</v>
      </c>
      <c r="T53" s="140">
        <f t="shared" si="65"/>
        <v>0</v>
      </c>
      <c r="U53" s="140">
        <f t="shared" si="66"/>
        <v>0</v>
      </c>
      <c r="V53" s="140">
        <f t="shared" si="67"/>
        <v>86454986</v>
      </c>
      <c r="X53" s="140">
        <f t="shared" si="68"/>
        <v>0</v>
      </c>
      <c r="Y53" s="140">
        <f t="shared" si="69"/>
        <v>0</v>
      </c>
      <c r="Z53" s="140">
        <f t="shared" si="70"/>
        <v>0</v>
      </c>
      <c r="AA53" s="140">
        <f t="shared" si="71"/>
        <v>0</v>
      </c>
      <c r="AB53" s="140">
        <f t="shared" si="72"/>
        <v>0</v>
      </c>
      <c r="AC53" s="140">
        <f t="shared" si="73"/>
        <v>0</v>
      </c>
      <c r="AD53" s="140">
        <f t="shared" si="74"/>
        <v>0</v>
      </c>
      <c r="AE53" s="140">
        <f t="shared" si="75"/>
        <v>0</v>
      </c>
      <c r="AF53" s="140">
        <f t="shared" si="76"/>
        <v>0</v>
      </c>
      <c r="AG53" s="140">
        <f t="shared" si="77"/>
        <v>0</v>
      </c>
      <c r="AH53" s="140">
        <f t="shared" si="78"/>
        <v>0</v>
      </c>
      <c r="AI53" s="140">
        <f t="shared" si="79"/>
        <v>0</v>
      </c>
      <c r="AJ53" s="140">
        <f t="shared" si="80"/>
        <v>0</v>
      </c>
      <c r="AL53" s="140">
        <f t="shared" si="81"/>
        <v>0</v>
      </c>
      <c r="AM53" s="140">
        <f t="shared" si="82"/>
        <v>0</v>
      </c>
      <c r="AN53" s="140">
        <f t="shared" si="83"/>
        <v>0</v>
      </c>
      <c r="AO53" s="140">
        <f t="shared" si="84"/>
        <v>0</v>
      </c>
      <c r="AP53" s="140">
        <f t="shared" si="85"/>
        <v>0</v>
      </c>
      <c r="AQ53" s="140">
        <f t="shared" si="86"/>
        <v>0</v>
      </c>
      <c r="AR53" s="140">
        <f t="shared" si="87"/>
        <v>0</v>
      </c>
      <c r="AS53" s="140">
        <f t="shared" si="88"/>
        <v>0</v>
      </c>
      <c r="AT53" s="140">
        <f t="shared" si="89"/>
        <v>0</v>
      </c>
      <c r="AU53" s="140">
        <f t="shared" si="90"/>
        <v>0</v>
      </c>
      <c r="AV53" s="140">
        <f t="shared" si="91"/>
        <v>0</v>
      </c>
      <c r="AW53" s="140">
        <f t="shared" si="92"/>
        <v>0</v>
      </c>
      <c r="AX53" s="140">
        <f t="shared" si="93"/>
        <v>0</v>
      </c>
      <c r="AZ53" s="140">
        <f t="shared" si="94"/>
        <v>0</v>
      </c>
      <c r="BA53" s="140">
        <f t="shared" si="95"/>
        <v>0</v>
      </c>
      <c r="BB53" s="140">
        <f t="shared" si="96"/>
        <v>0</v>
      </c>
      <c r="BC53" s="140">
        <f t="shared" si="97"/>
        <v>0</v>
      </c>
      <c r="BD53" s="140">
        <f t="shared" si="98"/>
        <v>0</v>
      </c>
      <c r="BE53" s="140">
        <f t="shared" si="99"/>
        <v>0</v>
      </c>
      <c r="BF53" s="140">
        <f t="shared" si="100"/>
        <v>0</v>
      </c>
      <c r="BG53" s="140">
        <f t="shared" si="101"/>
        <v>0</v>
      </c>
      <c r="BH53" s="140">
        <f t="shared" si="102"/>
        <v>0</v>
      </c>
      <c r="BI53" s="140">
        <f t="shared" si="103"/>
        <v>0</v>
      </c>
      <c r="BJ53" s="140">
        <f t="shared" si="104"/>
        <v>0</v>
      </c>
      <c r="BK53" s="140">
        <f t="shared" si="105"/>
        <v>0</v>
      </c>
      <c r="BL53" s="140">
        <f t="shared" si="106"/>
        <v>0</v>
      </c>
      <c r="BM53" s="140">
        <f t="shared" si="52"/>
        <v>86454986</v>
      </c>
      <c r="BN53" s="140">
        <f t="shared" si="53"/>
        <v>0</v>
      </c>
    </row>
    <row r="54" spans="3:66" ht="12.75" customHeight="1" x14ac:dyDescent="0.2">
      <c r="C54" s="141" t="s">
        <v>455</v>
      </c>
      <c r="G54" s="275">
        <v>12966990</v>
      </c>
      <c r="H54" s="131" t="s">
        <v>305</v>
      </c>
      <c r="J54" s="140">
        <f t="shared" si="55"/>
        <v>0</v>
      </c>
      <c r="K54" s="140">
        <f t="shared" si="56"/>
        <v>0</v>
      </c>
      <c r="L54" s="140">
        <f t="shared" si="57"/>
        <v>0</v>
      </c>
      <c r="M54" s="140">
        <f t="shared" si="58"/>
        <v>0</v>
      </c>
      <c r="N54" s="140">
        <f t="shared" si="59"/>
        <v>0</v>
      </c>
      <c r="O54" s="140">
        <f t="shared" si="60"/>
        <v>0</v>
      </c>
      <c r="P54" s="140">
        <f t="shared" si="61"/>
        <v>0</v>
      </c>
      <c r="Q54" s="140">
        <f t="shared" si="62"/>
        <v>0</v>
      </c>
      <c r="R54" s="140">
        <f t="shared" si="63"/>
        <v>0</v>
      </c>
      <c r="S54" s="140">
        <f t="shared" si="64"/>
        <v>0</v>
      </c>
      <c r="T54" s="140">
        <f t="shared" si="65"/>
        <v>0</v>
      </c>
      <c r="U54" s="140">
        <f t="shared" si="66"/>
        <v>0</v>
      </c>
      <c r="V54" s="140">
        <f t="shared" si="67"/>
        <v>12966990</v>
      </c>
      <c r="X54" s="140">
        <f t="shared" si="68"/>
        <v>0</v>
      </c>
      <c r="Y54" s="140">
        <f t="shared" si="69"/>
        <v>0</v>
      </c>
      <c r="Z54" s="140">
        <f t="shared" si="70"/>
        <v>0</v>
      </c>
      <c r="AA54" s="140">
        <f t="shared" si="71"/>
        <v>0</v>
      </c>
      <c r="AB54" s="140">
        <f t="shared" si="72"/>
        <v>0</v>
      </c>
      <c r="AC54" s="140">
        <f t="shared" si="73"/>
        <v>0</v>
      </c>
      <c r="AD54" s="140">
        <f t="shared" si="74"/>
        <v>0</v>
      </c>
      <c r="AE54" s="140">
        <f t="shared" si="75"/>
        <v>0</v>
      </c>
      <c r="AF54" s="140">
        <f t="shared" si="76"/>
        <v>0</v>
      </c>
      <c r="AG54" s="140">
        <f t="shared" si="77"/>
        <v>0</v>
      </c>
      <c r="AH54" s="140">
        <f t="shared" si="78"/>
        <v>0</v>
      </c>
      <c r="AI54" s="140">
        <f t="shared" si="79"/>
        <v>0</v>
      </c>
      <c r="AJ54" s="140">
        <f t="shared" si="80"/>
        <v>0</v>
      </c>
      <c r="AL54" s="140">
        <f t="shared" si="81"/>
        <v>0</v>
      </c>
      <c r="AM54" s="140">
        <f t="shared" si="82"/>
        <v>0</v>
      </c>
      <c r="AN54" s="140">
        <f t="shared" si="83"/>
        <v>0</v>
      </c>
      <c r="AO54" s="140">
        <f t="shared" si="84"/>
        <v>0</v>
      </c>
      <c r="AP54" s="140">
        <f t="shared" si="85"/>
        <v>0</v>
      </c>
      <c r="AQ54" s="140">
        <f t="shared" si="86"/>
        <v>0</v>
      </c>
      <c r="AR54" s="140">
        <f t="shared" si="87"/>
        <v>0</v>
      </c>
      <c r="AS54" s="140">
        <f t="shared" si="88"/>
        <v>0</v>
      </c>
      <c r="AT54" s="140">
        <f t="shared" si="89"/>
        <v>0</v>
      </c>
      <c r="AU54" s="140">
        <f t="shared" si="90"/>
        <v>0</v>
      </c>
      <c r="AV54" s="140">
        <f t="shared" si="91"/>
        <v>0</v>
      </c>
      <c r="AW54" s="140">
        <f t="shared" si="92"/>
        <v>0</v>
      </c>
      <c r="AX54" s="140">
        <f t="shared" si="93"/>
        <v>0</v>
      </c>
      <c r="AZ54" s="140">
        <f t="shared" si="94"/>
        <v>0</v>
      </c>
      <c r="BA54" s="140">
        <f t="shared" si="95"/>
        <v>0</v>
      </c>
      <c r="BB54" s="140">
        <f t="shared" si="96"/>
        <v>0</v>
      </c>
      <c r="BC54" s="140">
        <f t="shared" si="97"/>
        <v>0</v>
      </c>
      <c r="BD54" s="140">
        <f t="shared" si="98"/>
        <v>0</v>
      </c>
      <c r="BE54" s="140">
        <f t="shared" si="99"/>
        <v>0</v>
      </c>
      <c r="BF54" s="140">
        <f t="shared" si="100"/>
        <v>0</v>
      </c>
      <c r="BG54" s="140">
        <f t="shared" si="101"/>
        <v>0</v>
      </c>
      <c r="BH54" s="140">
        <f t="shared" si="102"/>
        <v>0</v>
      </c>
      <c r="BI54" s="140">
        <f t="shared" si="103"/>
        <v>0</v>
      </c>
      <c r="BJ54" s="140">
        <f t="shared" si="104"/>
        <v>0</v>
      </c>
      <c r="BK54" s="140">
        <f t="shared" si="105"/>
        <v>0</v>
      </c>
      <c r="BL54" s="140">
        <f t="shared" si="106"/>
        <v>0</v>
      </c>
      <c r="BM54" s="140">
        <f t="shared" si="52"/>
        <v>12966990</v>
      </c>
      <c r="BN54" s="140">
        <f t="shared" si="53"/>
        <v>0</v>
      </c>
    </row>
    <row r="55" spans="3:66" ht="12.75" customHeight="1" x14ac:dyDescent="0.2">
      <c r="C55" s="141" t="s">
        <v>474</v>
      </c>
      <c r="G55" s="275">
        <v>71002600</v>
      </c>
      <c r="H55" s="131" t="s">
        <v>305</v>
      </c>
      <c r="J55" s="140">
        <f t="shared" si="55"/>
        <v>0</v>
      </c>
      <c r="K55" s="140">
        <f t="shared" si="56"/>
        <v>0</v>
      </c>
      <c r="L55" s="140">
        <f t="shared" si="57"/>
        <v>0</v>
      </c>
      <c r="M55" s="140">
        <f t="shared" si="58"/>
        <v>0</v>
      </c>
      <c r="N55" s="140">
        <f t="shared" si="59"/>
        <v>0</v>
      </c>
      <c r="O55" s="140">
        <f t="shared" si="60"/>
        <v>0</v>
      </c>
      <c r="P55" s="140">
        <f t="shared" si="61"/>
        <v>0</v>
      </c>
      <c r="Q55" s="140">
        <f t="shared" si="62"/>
        <v>0</v>
      </c>
      <c r="R55" s="140">
        <f t="shared" si="63"/>
        <v>0</v>
      </c>
      <c r="S55" s="140">
        <f t="shared" si="64"/>
        <v>0</v>
      </c>
      <c r="T55" s="140">
        <f t="shared" si="65"/>
        <v>0</v>
      </c>
      <c r="U55" s="140">
        <f t="shared" si="66"/>
        <v>0</v>
      </c>
      <c r="V55" s="140">
        <f t="shared" si="67"/>
        <v>71002600</v>
      </c>
      <c r="X55" s="140">
        <f t="shared" si="68"/>
        <v>0</v>
      </c>
      <c r="Y55" s="140">
        <f t="shared" si="69"/>
        <v>0</v>
      </c>
      <c r="Z55" s="140">
        <f t="shared" si="70"/>
        <v>0</v>
      </c>
      <c r="AA55" s="140">
        <f t="shared" si="71"/>
        <v>0</v>
      </c>
      <c r="AB55" s="140">
        <f t="shared" si="72"/>
        <v>0</v>
      </c>
      <c r="AC55" s="140">
        <f t="shared" si="73"/>
        <v>0</v>
      </c>
      <c r="AD55" s="140">
        <f t="shared" si="74"/>
        <v>0</v>
      </c>
      <c r="AE55" s="140">
        <f t="shared" si="75"/>
        <v>0</v>
      </c>
      <c r="AF55" s="140">
        <f t="shared" si="76"/>
        <v>0</v>
      </c>
      <c r="AG55" s="140">
        <f t="shared" si="77"/>
        <v>0</v>
      </c>
      <c r="AH55" s="140">
        <f t="shared" si="78"/>
        <v>0</v>
      </c>
      <c r="AI55" s="140">
        <f t="shared" si="79"/>
        <v>0</v>
      </c>
      <c r="AJ55" s="140">
        <f t="shared" si="80"/>
        <v>0</v>
      </c>
      <c r="AL55" s="140">
        <f t="shared" si="81"/>
        <v>0</v>
      </c>
      <c r="AM55" s="140">
        <f t="shared" si="82"/>
        <v>0</v>
      </c>
      <c r="AN55" s="140">
        <f t="shared" si="83"/>
        <v>0</v>
      </c>
      <c r="AO55" s="140">
        <f t="shared" si="84"/>
        <v>0</v>
      </c>
      <c r="AP55" s="140">
        <f t="shared" si="85"/>
        <v>0</v>
      </c>
      <c r="AQ55" s="140">
        <f t="shared" si="86"/>
        <v>0</v>
      </c>
      <c r="AR55" s="140">
        <f t="shared" si="87"/>
        <v>0</v>
      </c>
      <c r="AS55" s="140">
        <f t="shared" si="88"/>
        <v>0</v>
      </c>
      <c r="AT55" s="140">
        <f t="shared" si="89"/>
        <v>0</v>
      </c>
      <c r="AU55" s="140">
        <f t="shared" si="90"/>
        <v>0</v>
      </c>
      <c r="AV55" s="140">
        <f t="shared" si="91"/>
        <v>0</v>
      </c>
      <c r="AW55" s="140">
        <f t="shared" si="92"/>
        <v>0</v>
      </c>
      <c r="AX55" s="140">
        <f t="shared" si="93"/>
        <v>0</v>
      </c>
      <c r="AZ55" s="140">
        <f t="shared" si="94"/>
        <v>0</v>
      </c>
      <c r="BA55" s="140">
        <f t="shared" si="95"/>
        <v>0</v>
      </c>
      <c r="BB55" s="140">
        <f t="shared" si="96"/>
        <v>0</v>
      </c>
      <c r="BC55" s="140">
        <f t="shared" si="97"/>
        <v>0</v>
      </c>
      <c r="BD55" s="140">
        <f t="shared" si="98"/>
        <v>0</v>
      </c>
      <c r="BE55" s="140">
        <f t="shared" si="99"/>
        <v>0</v>
      </c>
      <c r="BF55" s="140">
        <f t="shared" si="100"/>
        <v>0</v>
      </c>
      <c r="BG55" s="140">
        <f t="shared" si="101"/>
        <v>0</v>
      </c>
      <c r="BH55" s="140">
        <f t="shared" si="102"/>
        <v>0</v>
      </c>
      <c r="BI55" s="140">
        <f t="shared" si="103"/>
        <v>0</v>
      </c>
      <c r="BJ55" s="140">
        <f t="shared" si="104"/>
        <v>0</v>
      </c>
      <c r="BK55" s="140">
        <f t="shared" si="105"/>
        <v>0</v>
      </c>
      <c r="BL55" s="140">
        <f t="shared" si="106"/>
        <v>0</v>
      </c>
      <c r="BM55" s="140">
        <f t="shared" si="52"/>
        <v>71002600</v>
      </c>
      <c r="BN55" s="140">
        <f t="shared" si="53"/>
        <v>0</v>
      </c>
    </row>
    <row r="56" spans="3:66" ht="12.75" customHeight="1" x14ac:dyDescent="0.2">
      <c r="C56" s="141" t="s">
        <v>396</v>
      </c>
      <c r="G56" s="275">
        <v>3232572</v>
      </c>
      <c r="H56" s="131" t="s">
        <v>305</v>
      </c>
      <c r="J56" s="140">
        <f t="shared" si="55"/>
        <v>0</v>
      </c>
      <c r="K56" s="140">
        <f>+IF(H56=K$8,#REF!,0)</f>
        <v>0</v>
      </c>
      <c r="L56" s="140">
        <f>+IF(H56=L$8,#REF!,0)</f>
        <v>0</v>
      </c>
      <c r="M56" s="140">
        <f>+IF(H56=M$8,#REF!,0)</f>
        <v>0</v>
      </c>
      <c r="N56" s="140">
        <f>+IF(H56=N$8,#REF!,0)</f>
        <v>0</v>
      </c>
      <c r="O56" s="140">
        <f>+IF(H56=O$8,#REF!,0)</f>
        <v>0</v>
      </c>
      <c r="P56" s="140">
        <f>+IF(H56=P$8,#REF!,0)</f>
        <v>0</v>
      </c>
      <c r="Q56" s="140">
        <f>+IF(H56=Q$8,#REF!,0)</f>
        <v>0</v>
      </c>
      <c r="R56" s="140">
        <f>+IF(H56=R$8,#REF!,0)</f>
        <v>0</v>
      </c>
      <c r="S56" s="140">
        <f>+IF(H56=S$8,#REF!,0)</f>
        <v>0</v>
      </c>
      <c r="T56" s="140">
        <f>+IF(H56=T$8,#REF!,0)</f>
        <v>0</v>
      </c>
      <c r="U56" s="140">
        <f>+IF(H56=U$8,#REF!,0)</f>
        <v>0</v>
      </c>
      <c r="V56" s="140">
        <f t="shared" si="67"/>
        <v>3232572</v>
      </c>
      <c r="X56" s="140">
        <f>+IF(H56=X$8,#REF!,0)</f>
        <v>0</v>
      </c>
      <c r="Y56" s="140">
        <f>+IF(H56=Y$8,#REF!,0)</f>
        <v>0</v>
      </c>
      <c r="Z56" s="140">
        <f>+IF(H56=Z$8,#REF!,0)</f>
        <v>0</v>
      </c>
      <c r="AA56" s="140">
        <f>+IF(H56=AA$8,#REF!,0)</f>
        <v>0</v>
      </c>
      <c r="AB56" s="140">
        <f>+IF(H56=AB$8,#REF!,0)</f>
        <v>0</v>
      </c>
      <c r="AC56" s="140">
        <f>+IF(H56=AC$8,#REF!,0)</f>
        <v>0</v>
      </c>
      <c r="AD56" s="140">
        <f>+IF(H56=AD$8,#REF!,0)</f>
        <v>0</v>
      </c>
      <c r="AE56" s="140">
        <f>+IF(H56=AE$8,#REF!,0)</f>
        <v>0</v>
      </c>
      <c r="AF56" s="140">
        <f>+IF(H56=AF$8,#REF!,0)</f>
        <v>0</v>
      </c>
      <c r="AG56" s="140">
        <f>+IF(H56=AG$8,#REF!,0)</f>
        <v>0</v>
      </c>
      <c r="AH56" s="140">
        <f>+IF(H56=AH$8,#REF!,0)</f>
        <v>0</v>
      </c>
      <c r="AI56" s="140">
        <f>+IF(H56=AI$8,#REF!,0)</f>
        <v>0</v>
      </c>
      <c r="AJ56" s="140">
        <f>+IF(H56=AJ$8,#REF!,0)</f>
        <v>0</v>
      </c>
      <c r="AL56" s="140">
        <f>+IF(H56=AL$8,#REF!,0)</f>
        <v>0</v>
      </c>
      <c r="AM56" s="140">
        <f>+IF(H56=AM$8,#REF!,0)</f>
        <v>0</v>
      </c>
      <c r="AN56" s="140">
        <f>+IF(H56=AN$8,#REF!,0)</f>
        <v>0</v>
      </c>
      <c r="AO56" s="140">
        <f>+IF(H56=AO$8,#REF!,0)</f>
        <v>0</v>
      </c>
      <c r="AP56" s="140">
        <f>+IF(H56=AP$8,#REF!,0)</f>
        <v>0</v>
      </c>
      <c r="AQ56" s="140">
        <f>+IF(H56=AQ$8,#REF!,0)</f>
        <v>0</v>
      </c>
      <c r="AR56" s="140">
        <f>+IF(H56=AR$8,#REF!,0)</f>
        <v>0</v>
      </c>
      <c r="AS56" s="140">
        <f>+IF(H56=AS$8,#REF!,0)</f>
        <v>0</v>
      </c>
      <c r="AT56" s="140">
        <f>+IF(H56=AT$8,#REF!,0)</f>
        <v>0</v>
      </c>
      <c r="AU56" s="140">
        <f>+IF(H56=AU$8,#REF!,0)</f>
        <v>0</v>
      </c>
      <c r="AV56" s="140">
        <f>+IF(H56=AV$8,#REF!,0)</f>
        <v>0</v>
      </c>
      <c r="AW56" s="140">
        <f>+IF(H56=AW$8,#REF!,0)</f>
        <v>0</v>
      </c>
      <c r="AX56" s="140">
        <f>+IF(H56=AX$8,#REF!,0)</f>
        <v>0</v>
      </c>
      <c r="AZ56" s="140">
        <f>+IF(H56=AZ$8,#REF!,0)</f>
        <v>0</v>
      </c>
      <c r="BA56" s="140">
        <f>+IF(H56=BA$8,#REF!,0)</f>
        <v>0</v>
      </c>
      <c r="BB56" s="140">
        <f>+IF(H56=BB$8,#REF!,0)</f>
        <v>0</v>
      </c>
      <c r="BC56" s="140">
        <f>+IF(H56=BC$8,#REF!,0)</f>
        <v>0</v>
      </c>
      <c r="BD56" s="140">
        <f>+IF(H56=BD$8,#REF!,0)</f>
        <v>0</v>
      </c>
      <c r="BE56" s="140">
        <f>+IF(H56=BE$8,#REF!,0)</f>
        <v>0</v>
      </c>
      <c r="BF56" s="140">
        <f>+IF(H56=BF$8,#REF!,0)</f>
        <v>0</v>
      </c>
      <c r="BG56" s="140">
        <f>+IF(H56=BG$8,#REF!,0)</f>
        <v>0</v>
      </c>
      <c r="BH56" s="140">
        <f>+IF(H56=BH$8,#REF!,0)</f>
        <v>0</v>
      </c>
      <c r="BI56" s="140">
        <f>+IF(H56=BI$8,#REF!,0)</f>
        <v>0</v>
      </c>
      <c r="BJ56" s="140">
        <f>+IF(H56=BJ$8,#REF!,0)</f>
        <v>0</v>
      </c>
      <c r="BK56" s="140">
        <f>+IF(H56=BK$8,#REF!,0)</f>
        <v>0</v>
      </c>
      <c r="BL56" s="140">
        <f>+IF(H56=BL$8,#REF!,0)</f>
        <v>0</v>
      </c>
      <c r="BM56" s="140">
        <f t="shared" si="52"/>
        <v>3232572</v>
      </c>
      <c r="BN56" s="140">
        <f t="shared" si="53"/>
        <v>0</v>
      </c>
    </row>
    <row r="57" spans="3:66" ht="12.75" customHeight="1" x14ac:dyDescent="0.2">
      <c r="C57" s="141" t="s">
        <v>640</v>
      </c>
      <c r="G57" s="275">
        <v>38787369</v>
      </c>
      <c r="H57" s="131" t="s">
        <v>303</v>
      </c>
      <c r="J57" s="140">
        <f t="shared" si="0"/>
        <v>0</v>
      </c>
      <c r="K57" s="140">
        <f t="shared" si="1"/>
        <v>0</v>
      </c>
      <c r="L57" s="140">
        <f t="shared" si="2"/>
        <v>0</v>
      </c>
      <c r="M57" s="140">
        <f t="shared" si="3"/>
        <v>0</v>
      </c>
      <c r="N57" s="140">
        <f t="shared" si="4"/>
        <v>0</v>
      </c>
      <c r="O57" s="140">
        <f t="shared" si="5"/>
        <v>0</v>
      </c>
      <c r="P57" s="140">
        <f t="shared" si="6"/>
        <v>0</v>
      </c>
      <c r="Q57" s="140">
        <f t="shared" si="7"/>
        <v>0</v>
      </c>
      <c r="R57" s="140">
        <f t="shared" si="8"/>
        <v>0</v>
      </c>
      <c r="S57" s="140">
        <f t="shared" si="9"/>
        <v>0</v>
      </c>
      <c r="T57" s="140">
        <f t="shared" si="10"/>
        <v>38787369</v>
      </c>
      <c r="U57" s="140">
        <f t="shared" si="11"/>
        <v>0</v>
      </c>
      <c r="V57" s="140">
        <f t="shared" si="12"/>
        <v>0</v>
      </c>
      <c r="X57" s="140">
        <f t="shared" si="13"/>
        <v>0</v>
      </c>
      <c r="Y57" s="140">
        <f>+IF(H57=Y$8,G57,0)</f>
        <v>0</v>
      </c>
      <c r="Z57" s="140">
        <f>+IF(H57=Z$8,G57,0)</f>
        <v>0</v>
      </c>
      <c r="AA57" s="140">
        <f>+IF(H57=AA$8,G57,0)</f>
        <v>0</v>
      </c>
      <c r="AB57" s="140">
        <f>+IF(H57=AB$8,G57,0)</f>
        <v>0</v>
      </c>
      <c r="AC57" s="140">
        <f>+IF(H57=AC$8,G57,0)</f>
        <v>0</v>
      </c>
      <c r="AD57" s="140">
        <f>+IF(H57=AD$8,G57,0)</f>
        <v>0</v>
      </c>
      <c r="AE57" s="140">
        <f>+IF(H57=AE$8,G57,0)</f>
        <v>0</v>
      </c>
      <c r="AF57" s="140">
        <f>+IF(H57=AF$8,G57,0)</f>
        <v>0</v>
      </c>
      <c r="AG57" s="140">
        <f>+IF(H57=AG$8,G57,0)</f>
        <v>0</v>
      </c>
      <c r="AH57" s="140">
        <f>+IF(H57=AH$8,G57,0)</f>
        <v>0</v>
      </c>
      <c r="AI57" s="140">
        <f>+IF(H57=AI$8,G57,0)</f>
        <v>0</v>
      </c>
      <c r="AJ57" s="140">
        <f>+IF(H57=AJ$8,G57,0)</f>
        <v>0</v>
      </c>
      <c r="AL57" s="140">
        <f>+IF(H57=AL$8,G57,0)</f>
        <v>0</v>
      </c>
      <c r="AM57" s="140">
        <f>+IF(H57=AM$8,G57,0)</f>
        <v>0</v>
      </c>
      <c r="AN57" s="140">
        <f>+IF(H57=AN$8,G57,0)</f>
        <v>0</v>
      </c>
      <c r="AO57" s="140">
        <f>+IF(H57=AO$8,G57,0)</f>
        <v>0</v>
      </c>
      <c r="AP57" s="140">
        <f>+IF(H57=AP$8,G57,0)</f>
        <v>0</v>
      </c>
      <c r="AQ57" s="140">
        <f>+IF(H57=AQ$8,G57,0)</f>
        <v>0</v>
      </c>
      <c r="AR57" s="140">
        <f>+IF(H57=AR$8,G57,0)</f>
        <v>0</v>
      </c>
      <c r="AS57" s="140">
        <f>+IF(H57=AS$8,G57,0)</f>
        <v>0</v>
      </c>
      <c r="AT57" s="140">
        <f>+IF(H57=AT$8,G57,0)</f>
        <v>0</v>
      </c>
      <c r="AU57" s="140">
        <f>+IF(H57=AU$8,G57,0)</f>
        <v>0</v>
      </c>
      <c r="AV57" s="140">
        <f>+IF(H57=AV$8,G57,0)</f>
        <v>0</v>
      </c>
      <c r="AW57" s="140">
        <f>+IF(H57=AW$8,G57,0)</f>
        <v>0</v>
      </c>
      <c r="AX57" s="140">
        <f>+IF(H57=AX$8,G57,0)</f>
        <v>0</v>
      </c>
      <c r="AZ57" s="140">
        <f>+IF(H57=AZ$8,G57,0)</f>
        <v>0</v>
      </c>
      <c r="BA57" s="140">
        <f>+IF(H57=BA$8,G57,0)</f>
        <v>0</v>
      </c>
      <c r="BB57" s="140">
        <f>+IF(H57=BB$8,G57,0)</f>
        <v>0</v>
      </c>
      <c r="BC57" s="140">
        <f>+IF(H57=BC$8,G57,0)</f>
        <v>0</v>
      </c>
      <c r="BD57" s="140">
        <f>+IF(H57=BD$8,G57,0)</f>
        <v>0</v>
      </c>
      <c r="BE57" s="140">
        <f>+IF(H57=BE$8,G57,0)</f>
        <v>0</v>
      </c>
      <c r="BF57" s="140">
        <f>+IF(H57=BF$8,G57,0)</f>
        <v>0</v>
      </c>
      <c r="BG57" s="140">
        <f>+IF(H57=BG$8,G57,0)</f>
        <v>0</v>
      </c>
      <c r="BH57" s="140">
        <f>+IF(H57=BH$8,G57,0)</f>
        <v>0</v>
      </c>
      <c r="BI57" s="140">
        <f>+IF(H57=BI$8,G57,0)</f>
        <v>0</v>
      </c>
      <c r="BJ57" s="140">
        <f>+IF(H57=BJ$8,G57,0)</f>
        <v>0</v>
      </c>
      <c r="BK57" s="140">
        <f>+IF(H57=BK$8,G57,0)</f>
        <v>0</v>
      </c>
      <c r="BL57" s="140">
        <f>+IF(H57=BL$8,G57,0)</f>
        <v>0</v>
      </c>
      <c r="BM57" s="140">
        <f t="shared" si="52"/>
        <v>38787369</v>
      </c>
      <c r="BN57" s="140">
        <f t="shared" si="53"/>
        <v>0</v>
      </c>
    </row>
    <row r="58" spans="3:66" ht="12.75" customHeight="1" x14ac:dyDescent="0.2">
      <c r="C58" s="141" t="s">
        <v>527</v>
      </c>
      <c r="G58" s="275">
        <v>14588990</v>
      </c>
      <c r="H58" s="131" t="s">
        <v>303</v>
      </c>
      <c r="J58" s="140">
        <f t="shared" si="0"/>
        <v>0</v>
      </c>
      <c r="K58" s="140">
        <f t="shared" si="1"/>
        <v>0</v>
      </c>
      <c r="L58" s="140">
        <f t="shared" si="2"/>
        <v>0</v>
      </c>
      <c r="M58" s="140">
        <f t="shared" si="3"/>
        <v>0</v>
      </c>
      <c r="N58" s="140">
        <f t="shared" si="4"/>
        <v>0</v>
      </c>
      <c r="O58" s="140">
        <f t="shared" si="5"/>
        <v>0</v>
      </c>
      <c r="P58" s="140">
        <f t="shared" si="6"/>
        <v>0</v>
      </c>
      <c r="Q58" s="140">
        <f t="shared" si="7"/>
        <v>0</v>
      </c>
      <c r="R58" s="140">
        <f t="shared" si="8"/>
        <v>0</v>
      </c>
      <c r="S58" s="140">
        <f t="shared" si="9"/>
        <v>0</v>
      </c>
      <c r="T58" s="140">
        <f t="shared" si="10"/>
        <v>14588990</v>
      </c>
      <c r="U58" s="140">
        <f t="shared" si="11"/>
        <v>0</v>
      </c>
      <c r="V58" s="140">
        <f t="shared" si="12"/>
        <v>0</v>
      </c>
      <c r="X58" s="140">
        <f t="shared" si="13"/>
        <v>0</v>
      </c>
      <c r="Y58" s="140">
        <f>+IF(H58=Y$8,G58,0)</f>
        <v>0</v>
      </c>
      <c r="Z58" s="140">
        <f>+IF(H58=Z$8,G58,0)</f>
        <v>0</v>
      </c>
      <c r="AA58" s="140">
        <f>+IF(H58=AA$8,G58,0)</f>
        <v>0</v>
      </c>
      <c r="AB58" s="140">
        <f>+IF(H58=AB$8,G58,0)</f>
        <v>0</v>
      </c>
      <c r="AC58" s="140">
        <f>+IF(H58=AC$8,G58,0)</f>
        <v>0</v>
      </c>
      <c r="AD58" s="140">
        <f>+IF(H58=AD$8,G58,0)</f>
        <v>0</v>
      </c>
      <c r="AE58" s="140">
        <f>+IF(H58=AE$8,G58,0)</f>
        <v>0</v>
      </c>
      <c r="AF58" s="140">
        <f>+IF(H58=AF$8,G58,0)</f>
        <v>0</v>
      </c>
      <c r="AG58" s="140">
        <f>+IF(H58=AG$8,G58,0)</f>
        <v>0</v>
      </c>
      <c r="AH58" s="140">
        <f>+IF(H58=AH$8,G58,0)</f>
        <v>0</v>
      </c>
      <c r="AI58" s="140">
        <f>+IF(H58=AI$8,G58,0)</f>
        <v>0</v>
      </c>
      <c r="AJ58" s="140">
        <f>+IF(H58=AJ$8,G58,0)</f>
        <v>0</v>
      </c>
      <c r="AL58" s="140">
        <f>+IF(H58=AL$8,G58,0)</f>
        <v>0</v>
      </c>
      <c r="AM58" s="140">
        <f>+IF(H58=AM$8,G58,0)</f>
        <v>0</v>
      </c>
      <c r="AN58" s="140">
        <f>+IF(H58=AN$8,G58,0)</f>
        <v>0</v>
      </c>
      <c r="AO58" s="140">
        <f>+IF(H58=AO$8,G58,0)</f>
        <v>0</v>
      </c>
      <c r="AP58" s="140">
        <f>+IF(H58=AP$8,G58,0)</f>
        <v>0</v>
      </c>
      <c r="AQ58" s="140">
        <f>+IF(H58=AQ$8,G58,0)</f>
        <v>0</v>
      </c>
      <c r="AR58" s="140">
        <f>+IF(H58=AR$8,G58,0)</f>
        <v>0</v>
      </c>
      <c r="AS58" s="140">
        <f>+IF(H58=AS$8,G58,0)</f>
        <v>0</v>
      </c>
      <c r="AT58" s="140">
        <f>+IF(H58=AT$8,G58,0)</f>
        <v>0</v>
      </c>
      <c r="AU58" s="140">
        <f>+IF(H58=AU$8,G58,0)</f>
        <v>0</v>
      </c>
      <c r="AV58" s="140">
        <f>+IF(H58=AV$8,G58,0)</f>
        <v>0</v>
      </c>
      <c r="AW58" s="140">
        <f>+IF(H58=AW$8,G58,0)</f>
        <v>0</v>
      </c>
      <c r="AX58" s="140">
        <f>+IF(H58=AX$8,G58,0)</f>
        <v>0</v>
      </c>
      <c r="AZ58" s="140">
        <f>+IF(H58=AZ$8,G58,0)</f>
        <v>0</v>
      </c>
      <c r="BA58" s="140">
        <f>+IF(H58=BA$8,G58,0)</f>
        <v>0</v>
      </c>
      <c r="BB58" s="140">
        <f>+IF(H58=BB$8,G58,0)</f>
        <v>0</v>
      </c>
      <c r="BC58" s="140">
        <f>+IF(H58=BC$8,G58,0)</f>
        <v>0</v>
      </c>
      <c r="BD58" s="140">
        <f>+IF(H58=BD$8,G58,0)</f>
        <v>0</v>
      </c>
      <c r="BE58" s="140">
        <f>+IF(H58=BE$8,G58,0)</f>
        <v>0</v>
      </c>
      <c r="BF58" s="140">
        <f>+IF(H58=BF$8,G58,0)</f>
        <v>0</v>
      </c>
      <c r="BG58" s="140">
        <f>+IF(H58=BG$8,G58,0)</f>
        <v>0</v>
      </c>
      <c r="BH58" s="140">
        <f>+IF(H58=BH$8,G58,0)</f>
        <v>0</v>
      </c>
      <c r="BI58" s="140">
        <f>+IF(H58=BI$8,G58,0)</f>
        <v>0</v>
      </c>
      <c r="BJ58" s="140">
        <f>+IF(H58=BJ$8,G58,0)</f>
        <v>0</v>
      </c>
      <c r="BK58" s="140">
        <f>+IF(H58=BK$8,G58,0)</f>
        <v>0</v>
      </c>
      <c r="BL58" s="140">
        <f>+IF(H58=BL$8,G58,0)</f>
        <v>0</v>
      </c>
      <c r="BM58" s="140">
        <f t="shared" si="52"/>
        <v>14588990</v>
      </c>
      <c r="BN58" s="140">
        <f t="shared" si="53"/>
        <v>0</v>
      </c>
    </row>
    <row r="59" spans="3:66" ht="12.75" customHeight="1" x14ac:dyDescent="0.2">
      <c r="C59" s="141" t="s">
        <v>700</v>
      </c>
      <c r="G59" s="430">
        <v>6944926</v>
      </c>
      <c r="H59" s="131" t="s">
        <v>305</v>
      </c>
      <c r="J59" s="140">
        <f t="shared" si="0"/>
        <v>0</v>
      </c>
      <c r="K59" s="140">
        <f>+IF(H59=K$8,G56,0)</f>
        <v>0</v>
      </c>
      <c r="L59" s="140">
        <f>+IF(H59=L$8,G56,0)</f>
        <v>0</v>
      </c>
      <c r="M59" s="140">
        <f>+IF(H59=M$8,G56,0)</f>
        <v>0</v>
      </c>
      <c r="N59" s="140">
        <f>+IF(H59=N$8,G56,0)</f>
        <v>0</v>
      </c>
      <c r="O59" s="140">
        <f>+IF(H59=O$8,G56,0)</f>
        <v>0</v>
      </c>
      <c r="P59" s="140">
        <f>+IF(H59=P$8,G56,0)</f>
        <v>0</v>
      </c>
      <c r="Q59" s="140">
        <f>+IF(H59=Q$8,G56,0)</f>
        <v>0</v>
      </c>
      <c r="R59" s="140">
        <f>+IF(H59=R$8,G56,0)</f>
        <v>0</v>
      </c>
      <c r="S59" s="140">
        <f>+IF(H59=S$8,G56,0)</f>
        <v>0</v>
      </c>
      <c r="T59" s="140">
        <f>+IF(H59=T$8,G59,0)</f>
        <v>0</v>
      </c>
      <c r="U59" s="140">
        <f>+IF(H59=U$8,G56,0)</f>
        <v>0</v>
      </c>
      <c r="V59" s="140">
        <f t="shared" si="12"/>
        <v>6944926</v>
      </c>
      <c r="X59" s="140">
        <f t="shared" si="13"/>
        <v>0</v>
      </c>
      <c r="Y59" s="140">
        <f>+IF(H59=Y$8,G56,0)</f>
        <v>0</v>
      </c>
      <c r="Z59" s="140">
        <f>+IF(H59=Z$8,G56,0)</f>
        <v>0</v>
      </c>
      <c r="AA59" s="140">
        <f>+IF(H59=AA$8,G56,0)</f>
        <v>0</v>
      </c>
      <c r="AB59" s="140">
        <f>+IF(H59=AB$8,G56,0)</f>
        <v>0</v>
      </c>
      <c r="AC59" s="140">
        <f>+IF(H59=AC$8,G56,0)</f>
        <v>0</v>
      </c>
      <c r="AD59" s="140">
        <f>+IF(H59=AD$8,G56,0)</f>
        <v>0</v>
      </c>
      <c r="AE59" s="140">
        <f>+IF(H59=AE$8,G56,0)</f>
        <v>0</v>
      </c>
      <c r="AF59" s="140">
        <f>+IF(H59=AF$8,G56,0)</f>
        <v>0</v>
      </c>
      <c r="AG59" s="140">
        <f>+IF(H59=AG$8,G56,0)</f>
        <v>0</v>
      </c>
      <c r="AH59" s="140">
        <f>+IF(H59=AH$8,G56,0)</f>
        <v>0</v>
      </c>
      <c r="AI59" s="140">
        <f>+IF(H59=AI$8,G56,0)</f>
        <v>0</v>
      </c>
      <c r="AJ59" s="140">
        <f>+IF(H59=AJ$8,G56,0)</f>
        <v>0</v>
      </c>
      <c r="AL59" s="140">
        <f>+IF(H59=AL$8,G56,0)</f>
        <v>0</v>
      </c>
      <c r="AM59" s="140">
        <f>+IF(H59=AM$8,G56,0)</f>
        <v>0</v>
      </c>
      <c r="AN59" s="140">
        <f>+IF(H59=AN$8,G56,0)</f>
        <v>0</v>
      </c>
      <c r="AO59" s="140">
        <f>+IF(H59=AO$8,G56,0)</f>
        <v>0</v>
      </c>
      <c r="AP59" s="140">
        <f>+IF(H59=AP$8,G56,0)</f>
        <v>0</v>
      </c>
      <c r="AQ59" s="140">
        <f>+IF(H59=AQ$8,G56,0)</f>
        <v>0</v>
      </c>
      <c r="AR59" s="140">
        <f>+IF(H59=AR$8,G56,0)</f>
        <v>0</v>
      </c>
      <c r="AS59" s="140">
        <f>+IF(H59=AS$8,G56,0)</f>
        <v>0</v>
      </c>
      <c r="AT59" s="140">
        <f>+IF(H59=AT$8,G56,0)</f>
        <v>0</v>
      </c>
      <c r="AU59" s="140">
        <f>+IF(H59=AU$8,G56,0)</f>
        <v>0</v>
      </c>
      <c r="AV59" s="140">
        <f>+IF(H59=AV$8,G56,0)</f>
        <v>0</v>
      </c>
      <c r="AW59" s="140">
        <f>+IF(H59=AW$8,G56,0)</f>
        <v>0</v>
      </c>
      <c r="AX59" s="140">
        <f>+IF(H59=AX$8,G56,0)</f>
        <v>0</v>
      </c>
      <c r="AZ59" s="140">
        <f>+IF(H59=AZ$8,G56,0)</f>
        <v>0</v>
      </c>
      <c r="BA59" s="140">
        <f>+IF(H59=BA$8,G56,0)</f>
        <v>0</v>
      </c>
      <c r="BB59" s="140">
        <f>+IF(H59=BB$8,G56,0)</f>
        <v>0</v>
      </c>
      <c r="BC59" s="140">
        <f>+IF(H59=BC$8,G56,0)</f>
        <v>0</v>
      </c>
      <c r="BD59" s="140">
        <f>+IF(H59=BD$8,G56,0)</f>
        <v>0</v>
      </c>
      <c r="BE59" s="140">
        <f>+IF(H59=BE$8,G56,0)</f>
        <v>0</v>
      </c>
      <c r="BF59" s="140">
        <f>+IF(H59=BF$8,G56,0)</f>
        <v>0</v>
      </c>
      <c r="BG59" s="140">
        <f>+IF(H59=BG$8,G56,0)</f>
        <v>0</v>
      </c>
      <c r="BH59" s="140">
        <f>+IF(H59=BH$8,G56,0)</f>
        <v>0</v>
      </c>
      <c r="BI59" s="140">
        <f>+IF(H59=BI$8,G56,0)</f>
        <v>0</v>
      </c>
      <c r="BJ59" s="140">
        <f>+IF(H59=BJ$8,G56,0)</f>
        <v>0</v>
      </c>
      <c r="BK59" s="140">
        <f>+IF(H59=BK$8,G56,0)</f>
        <v>0</v>
      </c>
      <c r="BL59" s="140">
        <f>+IF(H59=BL$8,G56,0)</f>
        <v>0</v>
      </c>
      <c r="BM59" s="140">
        <f t="shared" si="52"/>
        <v>6944926</v>
      </c>
      <c r="BN59" s="140">
        <f>+BM59-G59</f>
        <v>0</v>
      </c>
    </row>
    <row r="60" spans="3:66" ht="12.75" customHeight="1" x14ac:dyDescent="0.2">
      <c r="C60" s="141" t="s">
        <v>631</v>
      </c>
      <c r="G60" s="275">
        <v>61178942</v>
      </c>
      <c r="H60" s="131" t="s">
        <v>305</v>
      </c>
      <c r="J60" s="140">
        <f>+IF(H60=J$8,G60,0)</f>
        <v>0</v>
      </c>
      <c r="K60" s="140">
        <f>+IF(H60=K$8,G60,0)</f>
        <v>0</v>
      </c>
      <c r="L60" s="140">
        <f>+IF(H60=L$8,G60,0)</f>
        <v>0</v>
      </c>
      <c r="M60" s="140">
        <f>+IF(H60=M$8,G60,0)</f>
        <v>0</v>
      </c>
      <c r="N60" s="140">
        <f>+IF(H60=N$8,G60,0)</f>
        <v>0</v>
      </c>
      <c r="O60" s="140">
        <f>+IF(H60=O$8,G60,0)</f>
        <v>0</v>
      </c>
      <c r="P60" s="140">
        <f>+IF(H60=P$8,G60,0)</f>
        <v>0</v>
      </c>
      <c r="Q60" s="140">
        <f>+IF(H60=Q$8,G60,0)</f>
        <v>0</v>
      </c>
      <c r="R60" s="140">
        <f>+IF(H60=R$8,G60,0)</f>
        <v>0</v>
      </c>
      <c r="S60" s="140">
        <f>+IF(H60=S$8,G60,0)</f>
        <v>0</v>
      </c>
      <c r="T60" s="140">
        <f>+IF(H60=T$8,G60,0)</f>
        <v>0</v>
      </c>
      <c r="U60" s="140">
        <f>+IF(H60=U$8,G60,0)</f>
        <v>0</v>
      </c>
      <c r="V60" s="140">
        <f>+IF(H60=V$8,G60,0)</f>
        <v>61178942</v>
      </c>
      <c r="X60" s="140">
        <f>+IF(H60=X$8,G60,0)</f>
        <v>0</v>
      </c>
      <c r="Y60" s="140">
        <f t="shared" ref="Y60:Y91" si="107">+IF(H60=Y$8,G60,0)</f>
        <v>0</v>
      </c>
      <c r="Z60" s="140">
        <f t="shared" ref="Z60:Z91" si="108">+IF(H60=Z$8,G60,0)</f>
        <v>0</v>
      </c>
      <c r="AA60" s="140">
        <f t="shared" ref="AA60:AA91" si="109">+IF(H60=AA$8,G60,0)</f>
        <v>0</v>
      </c>
      <c r="AB60" s="140">
        <f t="shared" ref="AB60:AB91" si="110">+IF(H60=AB$8,G60,0)</f>
        <v>0</v>
      </c>
      <c r="AC60" s="140">
        <f t="shared" ref="AC60:AC91" si="111">+IF(H60=AC$8,G60,0)</f>
        <v>0</v>
      </c>
      <c r="AD60" s="140">
        <f t="shared" ref="AD60:AD91" si="112">+IF(H60=AD$8,G60,0)</f>
        <v>0</v>
      </c>
      <c r="AE60" s="140">
        <f t="shared" ref="AE60:AE91" si="113">+IF(H60=AE$8,G60,0)</f>
        <v>0</v>
      </c>
      <c r="AF60" s="140">
        <f t="shared" ref="AF60:AF91" si="114">+IF(H60=AF$8,G60,0)</f>
        <v>0</v>
      </c>
      <c r="AG60" s="140">
        <f t="shared" ref="AG60:AG91" si="115">+IF(H60=AG$8,G60,0)</f>
        <v>0</v>
      </c>
      <c r="AH60" s="140">
        <f t="shared" ref="AH60:AH91" si="116">+IF(H60=AH$8,G60,0)</f>
        <v>0</v>
      </c>
      <c r="AI60" s="140">
        <f t="shared" ref="AI60:AI91" si="117">+IF(H60=AI$8,G60,0)</f>
        <v>0</v>
      </c>
      <c r="AJ60" s="140">
        <f t="shared" ref="AJ60:AJ91" si="118">+IF(H60=AJ$8,G60,0)</f>
        <v>0</v>
      </c>
      <c r="AL60" s="140">
        <f t="shared" ref="AL60:AL91" si="119">+IF(H60=AL$8,G60,0)</f>
        <v>0</v>
      </c>
      <c r="AM60" s="140">
        <f t="shared" ref="AM60:AM91" si="120">+IF(H60=AM$8,G60,0)</f>
        <v>0</v>
      </c>
      <c r="AN60" s="140">
        <f t="shared" ref="AN60:AN91" si="121">+IF(H60=AN$8,G60,0)</f>
        <v>0</v>
      </c>
      <c r="AO60" s="140">
        <f t="shared" ref="AO60:AO91" si="122">+IF(H60=AO$8,G60,0)</f>
        <v>0</v>
      </c>
      <c r="AP60" s="140">
        <f t="shared" ref="AP60:AP91" si="123">+IF(H60=AP$8,G60,0)</f>
        <v>0</v>
      </c>
      <c r="AQ60" s="140">
        <f t="shared" ref="AQ60:AQ91" si="124">+IF(H60=AQ$8,G60,0)</f>
        <v>0</v>
      </c>
      <c r="AR60" s="140">
        <f t="shared" ref="AR60:AR91" si="125">+IF(H60=AR$8,G60,0)</f>
        <v>0</v>
      </c>
      <c r="AS60" s="140">
        <f t="shared" ref="AS60:AS91" si="126">+IF(H60=AS$8,G60,0)</f>
        <v>0</v>
      </c>
      <c r="AT60" s="140">
        <f t="shared" ref="AT60:AT91" si="127">+IF(H60=AT$8,G60,0)</f>
        <v>0</v>
      </c>
      <c r="AU60" s="140">
        <f t="shared" ref="AU60:AU91" si="128">+IF(H60=AU$8,G60,0)</f>
        <v>0</v>
      </c>
      <c r="AV60" s="140">
        <f t="shared" ref="AV60:AV91" si="129">+IF(H60=AV$8,G60,0)</f>
        <v>0</v>
      </c>
      <c r="AW60" s="140">
        <f t="shared" ref="AW60:AW91" si="130">+IF(H60=AW$8,G60,0)</f>
        <v>0</v>
      </c>
      <c r="AX60" s="140">
        <f t="shared" ref="AX60:AX91" si="131">+IF(H60=AX$8,G60,0)</f>
        <v>0</v>
      </c>
      <c r="AZ60" s="140">
        <f t="shared" ref="AZ60:AZ91" si="132">+IF(H60=AZ$8,G60,0)</f>
        <v>0</v>
      </c>
      <c r="BA60" s="140">
        <f t="shared" ref="BA60:BA91" si="133">+IF(H60=BA$8,G60,0)</f>
        <v>0</v>
      </c>
      <c r="BB60" s="140">
        <f t="shared" ref="BB60:BB91" si="134">+IF(H60=BB$8,G60,0)</f>
        <v>0</v>
      </c>
      <c r="BC60" s="140">
        <f t="shared" ref="BC60:BC91" si="135">+IF(H60=BC$8,G60,0)</f>
        <v>0</v>
      </c>
      <c r="BD60" s="140">
        <f t="shared" ref="BD60:BD91" si="136">+IF(H60=BD$8,G60,0)</f>
        <v>0</v>
      </c>
      <c r="BE60" s="140">
        <f t="shared" ref="BE60:BE91" si="137">+IF(H60=BE$8,G60,0)</f>
        <v>0</v>
      </c>
      <c r="BF60" s="140">
        <f t="shared" ref="BF60:BF91" si="138">+IF(H60=BF$8,G60,0)</f>
        <v>0</v>
      </c>
      <c r="BG60" s="140">
        <f t="shared" ref="BG60:BG91" si="139">+IF(H60=BG$8,G60,0)</f>
        <v>0</v>
      </c>
      <c r="BH60" s="140">
        <f t="shared" ref="BH60:BH91" si="140">+IF(H60=BH$8,G60,0)</f>
        <v>0</v>
      </c>
      <c r="BI60" s="140">
        <f t="shared" ref="BI60:BI91" si="141">+IF(H60=BI$8,G60,0)</f>
        <v>0</v>
      </c>
      <c r="BJ60" s="140">
        <f t="shared" ref="BJ60:BJ91" si="142">+IF(H60=BJ$8,G60,0)</f>
        <v>0</v>
      </c>
      <c r="BK60" s="140">
        <f t="shared" ref="BK60:BK91" si="143">+IF(H60=BK$8,G60,0)</f>
        <v>0</v>
      </c>
      <c r="BL60" s="140">
        <f t="shared" ref="BL60:BL91" si="144">+IF(H60=BL$8,G60,0)</f>
        <v>0</v>
      </c>
      <c r="BM60" s="140">
        <f>SUM(J60:BL60)</f>
        <v>61178942</v>
      </c>
      <c r="BN60" s="140">
        <f t="shared" si="53"/>
        <v>0</v>
      </c>
    </row>
    <row r="61" spans="3:66" ht="12.75" customHeight="1" x14ac:dyDescent="0.2">
      <c r="C61" s="141" t="s">
        <v>346</v>
      </c>
      <c r="G61" s="275"/>
      <c r="H61" s="131" t="s">
        <v>305</v>
      </c>
      <c r="J61" s="140">
        <f t="shared" si="0"/>
        <v>0</v>
      </c>
      <c r="K61" s="140">
        <f t="shared" si="1"/>
        <v>0</v>
      </c>
      <c r="L61" s="140">
        <f t="shared" si="2"/>
        <v>0</v>
      </c>
      <c r="M61" s="140">
        <f t="shared" si="3"/>
        <v>0</v>
      </c>
      <c r="N61" s="140">
        <f t="shared" si="4"/>
        <v>0</v>
      </c>
      <c r="O61" s="140">
        <f t="shared" si="5"/>
        <v>0</v>
      </c>
      <c r="P61" s="140">
        <f t="shared" si="6"/>
        <v>0</v>
      </c>
      <c r="Q61" s="140">
        <f t="shared" si="7"/>
        <v>0</v>
      </c>
      <c r="R61" s="140">
        <f t="shared" si="8"/>
        <v>0</v>
      </c>
      <c r="S61" s="140">
        <f t="shared" si="9"/>
        <v>0</v>
      </c>
      <c r="T61" s="140">
        <f t="shared" si="10"/>
        <v>0</v>
      </c>
      <c r="U61" s="140">
        <f t="shared" si="11"/>
        <v>0</v>
      </c>
      <c r="V61" s="140">
        <f t="shared" si="12"/>
        <v>0</v>
      </c>
      <c r="X61" s="140">
        <f t="shared" si="13"/>
        <v>0</v>
      </c>
      <c r="Y61" s="140">
        <f t="shared" si="107"/>
        <v>0</v>
      </c>
      <c r="Z61" s="140">
        <f t="shared" si="108"/>
        <v>0</v>
      </c>
      <c r="AA61" s="140">
        <f t="shared" si="109"/>
        <v>0</v>
      </c>
      <c r="AB61" s="140">
        <f t="shared" si="110"/>
        <v>0</v>
      </c>
      <c r="AC61" s="140">
        <f t="shared" si="111"/>
        <v>0</v>
      </c>
      <c r="AD61" s="140">
        <f t="shared" si="112"/>
        <v>0</v>
      </c>
      <c r="AE61" s="140">
        <f t="shared" si="113"/>
        <v>0</v>
      </c>
      <c r="AF61" s="140">
        <f t="shared" si="114"/>
        <v>0</v>
      </c>
      <c r="AG61" s="140">
        <f t="shared" si="115"/>
        <v>0</v>
      </c>
      <c r="AH61" s="140">
        <f t="shared" si="116"/>
        <v>0</v>
      </c>
      <c r="AI61" s="140">
        <f t="shared" si="117"/>
        <v>0</v>
      </c>
      <c r="AJ61" s="140">
        <f t="shared" si="118"/>
        <v>0</v>
      </c>
      <c r="AL61" s="140">
        <f t="shared" si="119"/>
        <v>0</v>
      </c>
      <c r="AM61" s="140">
        <f t="shared" si="120"/>
        <v>0</v>
      </c>
      <c r="AN61" s="140">
        <f t="shared" si="121"/>
        <v>0</v>
      </c>
      <c r="AO61" s="140">
        <f t="shared" si="122"/>
        <v>0</v>
      </c>
      <c r="AP61" s="140">
        <f t="shared" si="123"/>
        <v>0</v>
      </c>
      <c r="AQ61" s="140">
        <f t="shared" si="124"/>
        <v>0</v>
      </c>
      <c r="AR61" s="140">
        <f t="shared" si="125"/>
        <v>0</v>
      </c>
      <c r="AS61" s="140">
        <f t="shared" si="126"/>
        <v>0</v>
      </c>
      <c r="AT61" s="140">
        <f t="shared" si="127"/>
        <v>0</v>
      </c>
      <c r="AU61" s="140">
        <f t="shared" si="128"/>
        <v>0</v>
      </c>
      <c r="AV61" s="140">
        <f t="shared" si="129"/>
        <v>0</v>
      </c>
      <c r="AW61" s="140">
        <f t="shared" si="130"/>
        <v>0</v>
      </c>
      <c r="AX61" s="140">
        <f t="shared" si="131"/>
        <v>0</v>
      </c>
      <c r="AZ61" s="140">
        <f t="shared" si="132"/>
        <v>0</v>
      </c>
      <c r="BA61" s="140">
        <f t="shared" si="133"/>
        <v>0</v>
      </c>
      <c r="BB61" s="140">
        <f t="shared" si="134"/>
        <v>0</v>
      </c>
      <c r="BC61" s="140">
        <f t="shared" si="135"/>
        <v>0</v>
      </c>
      <c r="BD61" s="140">
        <f t="shared" si="136"/>
        <v>0</v>
      </c>
      <c r="BE61" s="140">
        <f t="shared" si="137"/>
        <v>0</v>
      </c>
      <c r="BF61" s="140">
        <f t="shared" si="138"/>
        <v>0</v>
      </c>
      <c r="BG61" s="140">
        <f t="shared" si="139"/>
        <v>0</v>
      </c>
      <c r="BH61" s="140">
        <f t="shared" si="140"/>
        <v>0</v>
      </c>
      <c r="BI61" s="140">
        <f t="shared" si="141"/>
        <v>0</v>
      </c>
      <c r="BJ61" s="140">
        <f t="shared" si="142"/>
        <v>0</v>
      </c>
      <c r="BK61" s="140">
        <f t="shared" si="143"/>
        <v>0</v>
      </c>
      <c r="BL61" s="140">
        <f t="shared" si="144"/>
        <v>0</v>
      </c>
      <c r="BM61" s="140">
        <f t="shared" si="52"/>
        <v>0</v>
      </c>
      <c r="BN61" s="140">
        <f t="shared" si="53"/>
        <v>0</v>
      </c>
    </row>
    <row r="62" spans="3:66" ht="12.75" customHeight="1" x14ac:dyDescent="0.2">
      <c r="C62" s="141" t="s">
        <v>397</v>
      </c>
      <c r="G62" s="275">
        <v>65609001</v>
      </c>
      <c r="H62" s="131" t="s">
        <v>305</v>
      </c>
      <c r="J62" s="140">
        <f t="shared" si="0"/>
        <v>0</v>
      </c>
      <c r="K62" s="140">
        <f t="shared" si="1"/>
        <v>0</v>
      </c>
      <c r="L62" s="140">
        <f t="shared" si="2"/>
        <v>0</v>
      </c>
      <c r="M62" s="140">
        <f t="shared" si="3"/>
        <v>0</v>
      </c>
      <c r="N62" s="140">
        <f t="shared" si="4"/>
        <v>0</v>
      </c>
      <c r="O62" s="140">
        <f t="shared" si="5"/>
        <v>0</v>
      </c>
      <c r="P62" s="140">
        <f t="shared" si="6"/>
        <v>0</v>
      </c>
      <c r="Q62" s="140">
        <f t="shared" si="7"/>
        <v>0</v>
      </c>
      <c r="R62" s="140">
        <f t="shared" si="8"/>
        <v>0</v>
      </c>
      <c r="S62" s="140">
        <f t="shared" si="9"/>
        <v>0</v>
      </c>
      <c r="T62" s="140">
        <f t="shared" si="10"/>
        <v>0</v>
      </c>
      <c r="U62" s="140">
        <f t="shared" si="11"/>
        <v>0</v>
      </c>
      <c r="V62" s="140">
        <f t="shared" si="12"/>
        <v>65609001</v>
      </c>
      <c r="X62" s="140">
        <f t="shared" si="13"/>
        <v>0</v>
      </c>
      <c r="Y62" s="140">
        <f t="shared" si="107"/>
        <v>0</v>
      </c>
      <c r="Z62" s="140">
        <f t="shared" si="108"/>
        <v>0</v>
      </c>
      <c r="AA62" s="140">
        <f t="shared" si="109"/>
        <v>0</v>
      </c>
      <c r="AB62" s="140">
        <f t="shared" si="110"/>
        <v>0</v>
      </c>
      <c r="AC62" s="140">
        <f t="shared" si="111"/>
        <v>0</v>
      </c>
      <c r="AD62" s="140">
        <f t="shared" si="112"/>
        <v>0</v>
      </c>
      <c r="AE62" s="140">
        <f t="shared" si="113"/>
        <v>0</v>
      </c>
      <c r="AF62" s="140">
        <f t="shared" si="114"/>
        <v>0</v>
      </c>
      <c r="AG62" s="140">
        <f t="shared" si="115"/>
        <v>0</v>
      </c>
      <c r="AH62" s="140">
        <f t="shared" si="116"/>
        <v>0</v>
      </c>
      <c r="AI62" s="140">
        <f t="shared" si="117"/>
        <v>0</v>
      </c>
      <c r="AJ62" s="140">
        <f t="shared" si="118"/>
        <v>0</v>
      </c>
      <c r="AL62" s="140">
        <f t="shared" si="119"/>
        <v>0</v>
      </c>
      <c r="AM62" s="140">
        <f t="shared" si="120"/>
        <v>0</v>
      </c>
      <c r="AN62" s="140">
        <f t="shared" si="121"/>
        <v>0</v>
      </c>
      <c r="AO62" s="140">
        <f t="shared" si="122"/>
        <v>0</v>
      </c>
      <c r="AP62" s="140">
        <f t="shared" si="123"/>
        <v>0</v>
      </c>
      <c r="AQ62" s="140">
        <f t="shared" si="124"/>
        <v>0</v>
      </c>
      <c r="AR62" s="140">
        <f t="shared" si="125"/>
        <v>0</v>
      </c>
      <c r="AS62" s="140">
        <f t="shared" si="126"/>
        <v>0</v>
      </c>
      <c r="AT62" s="140">
        <f t="shared" si="127"/>
        <v>0</v>
      </c>
      <c r="AU62" s="140">
        <f t="shared" si="128"/>
        <v>0</v>
      </c>
      <c r="AV62" s="140">
        <f t="shared" si="129"/>
        <v>0</v>
      </c>
      <c r="AW62" s="140">
        <f t="shared" si="130"/>
        <v>0</v>
      </c>
      <c r="AX62" s="140">
        <f t="shared" si="131"/>
        <v>0</v>
      </c>
      <c r="AZ62" s="140">
        <f t="shared" si="132"/>
        <v>0</v>
      </c>
      <c r="BA62" s="140">
        <f t="shared" si="133"/>
        <v>0</v>
      </c>
      <c r="BB62" s="140">
        <f t="shared" si="134"/>
        <v>0</v>
      </c>
      <c r="BC62" s="140">
        <f t="shared" si="135"/>
        <v>0</v>
      </c>
      <c r="BD62" s="140">
        <f t="shared" si="136"/>
        <v>0</v>
      </c>
      <c r="BE62" s="140">
        <f t="shared" si="137"/>
        <v>0</v>
      </c>
      <c r="BF62" s="140">
        <f t="shared" si="138"/>
        <v>0</v>
      </c>
      <c r="BG62" s="140">
        <f t="shared" si="139"/>
        <v>0</v>
      </c>
      <c r="BH62" s="140">
        <f t="shared" si="140"/>
        <v>0</v>
      </c>
      <c r="BI62" s="140">
        <f t="shared" si="141"/>
        <v>0</v>
      </c>
      <c r="BJ62" s="140">
        <f t="shared" si="142"/>
        <v>0</v>
      </c>
      <c r="BK62" s="140">
        <f t="shared" si="143"/>
        <v>0</v>
      </c>
      <c r="BL62" s="140">
        <f t="shared" si="144"/>
        <v>0</v>
      </c>
      <c r="BM62" s="140">
        <f t="shared" si="52"/>
        <v>65609001</v>
      </c>
      <c r="BN62" s="140">
        <f t="shared" si="53"/>
        <v>0</v>
      </c>
    </row>
    <row r="63" spans="3:66" ht="12.75" customHeight="1" x14ac:dyDescent="0.2">
      <c r="C63" s="141" t="s">
        <v>679</v>
      </c>
      <c r="G63" s="275"/>
      <c r="H63" s="131" t="s">
        <v>305</v>
      </c>
      <c r="J63" s="140">
        <f t="shared" ref="J63:J70" si="145">+IF(H63=J$8,G63,0)</f>
        <v>0</v>
      </c>
      <c r="K63" s="140">
        <f t="shared" ref="K63:K70" si="146">+IF(H63=K$8,G63,0)</f>
        <v>0</v>
      </c>
      <c r="L63" s="140">
        <f t="shared" ref="L63:L70" si="147">+IF(H63=L$8,G63,0)</f>
        <v>0</v>
      </c>
      <c r="M63" s="140">
        <f t="shared" ref="M63:M70" si="148">+IF(H63=M$8,G63,0)</f>
        <v>0</v>
      </c>
      <c r="N63" s="140">
        <f t="shared" ref="N63:N70" si="149">+IF(H63=N$8,G63,0)</f>
        <v>0</v>
      </c>
      <c r="O63" s="140">
        <f t="shared" ref="O63:O70" si="150">+IF(H63=O$8,G63,0)</f>
        <v>0</v>
      </c>
      <c r="P63" s="140">
        <f t="shared" ref="P63:P70" si="151">+IF(H63=P$8,G63,0)</f>
        <v>0</v>
      </c>
      <c r="Q63" s="140">
        <f t="shared" ref="Q63:Q70" si="152">+IF(H63=Q$8,G63,0)</f>
        <v>0</v>
      </c>
      <c r="R63" s="140">
        <f t="shared" ref="R63:R70" si="153">+IF(H63=R$8,G63,0)</f>
        <v>0</v>
      </c>
      <c r="S63" s="140">
        <f t="shared" ref="S63:S70" si="154">+IF(H63=S$8,G63,0)</f>
        <v>0</v>
      </c>
      <c r="T63" s="140">
        <f t="shared" ref="T63:T70" si="155">+IF(H63=T$8,G63,0)</f>
        <v>0</v>
      </c>
      <c r="U63" s="140">
        <f t="shared" ref="U63:U70" si="156">+IF(H63=U$8,G63,0)</f>
        <v>0</v>
      </c>
      <c r="V63" s="140">
        <f t="shared" ref="V63:V70" si="157">+IF(H63=V$8,G63,0)</f>
        <v>0</v>
      </c>
      <c r="X63" s="140">
        <f t="shared" ref="X63:X70" si="158">+IF(H63=X$8,G63,0)</f>
        <v>0</v>
      </c>
      <c r="Y63" s="140">
        <f t="shared" si="107"/>
        <v>0</v>
      </c>
      <c r="Z63" s="140">
        <f t="shared" si="108"/>
        <v>0</v>
      </c>
      <c r="AA63" s="140">
        <f t="shared" si="109"/>
        <v>0</v>
      </c>
      <c r="AB63" s="140">
        <f t="shared" si="110"/>
        <v>0</v>
      </c>
      <c r="AC63" s="140">
        <f t="shared" si="111"/>
        <v>0</v>
      </c>
      <c r="AD63" s="140">
        <f t="shared" si="112"/>
        <v>0</v>
      </c>
      <c r="AE63" s="140">
        <f t="shared" si="113"/>
        <v>0</v>
      </c>
      <c r="AF63" s="140">
        <f t="shared" si="114"/>
        <v>0</v>
      </c>
      <c r="AG63" s="140">
        <f t="shared" si="115"/>
        <v>0</v>
      </c>
      <c r="AH63" s="140">
        <f t="shared" si="116"/>
        <v>0</v>
      </c>
      <c r="AI63" s="140">
        <f t="shared" si="117"/>
        <v>0</v>
      </c>
      <c r="AJ63" s="140">
        <f t="shared" si="118"/>
        <v>0</v>
      </c>
      <c r="AL63" s="140">
        <f t="shared" si="119"/>
        <v>0</v>
      </c>
      <c r="AM63" s="140">
        <f t="shared" si="120"/>
        <v>0</v>
      </c>
      <c r="AN63" s="140">
        <f t="shared" si="121"/>
        <v>0</v>
      </c>
      <c r="AO63" s="140">
        <f t="shared" si="122"/>
        <v>0</v>
      </c>
      <c r="AP63" s="140">
        <f t="shared" si="123"/>
        <v>0</v>
      </c>
      <c r="AQ63" s="140">
        <f t="shared" si="124"/>
        <v>0</v>
      </c>
      <c r="AR63" s="140">
        <f t="shared" si="125"/>
        <v>0</v>
      </c>
      <c r="AS63" s="140">
        <f t="shared" si="126"/>
        <v>0</v>
      </c>
      <c r="AT63" s="140">
        <f t="shared" si="127"/>
        <v>0</v>
      </c>
      <c r="AU63" s="140">
        <f t="shared" si="128"/>
        <v>0</v>
      </c>
      <c r="AV63" s="140">
        <f t="shared" si="129"/>
        <v>0</v>
      </c>
      <c r="AW63" s="140">
        <f t="shared" si="130"/>
        <v>0</v>
      </c>
      <c r="AX63" s="140">
        <f t="shared" si="131"/>
        <v>0</v>
      </c>
      <c r="AZ63" s="140">
        <f t="shared" si="132"/>
        <v>0</v>
      </c>
      <c r="BA63" s="140">
        <f t="shared" si="133"/>
        <v>0</v>
      </c>
      <c r="BB63" s="140">
        <f t="shared" si="134"/>
        <v>0</v>
      </c>
      <c r="BC63" s="140">
        <f t="shared" si="135"/>
        <v>0</v>
      </c>
      <c r="BD63" s="140">
        <f t="shared" si="136"/>
        <v>0</v>
      </c>
      <c r="BE63" s="140">
        <f t="shared" si="137"/>
        <v>0</v>
      </c>
      <c r="BF63" s="140">
        <f t="shared" si="138"/>
        <v>0</v>
      </c>
      <c r="BG63" s="140">
        <f t="shared" si="139"/>
        <v>0</v>
      </c>
      <c r="BH63" s="140">
        <f t="shared" si="140"/>
        <v>0</v>
      </c>
      <c r="BI63" s="140">
        <f t="shared" si="141"/>
        <v>0</v>
      </c>
      <c r="BJ63" s="140">
        <f t="shared" si="142"/>
        <v>0</v>
      </c>
      <c r="BK63" s="140">
        <f t="shared" si="143"/>
        <v>0</v>
      </c>
      <c r="BL63" s="140">
        <f t="shared" si="144"/>
        <v>0</v>
      </c>
      <c r="BM63" s="140">
        <f>SUM(J63:BL63)</f>
        <v>0</v>
      </c>
      <c r="BN63" s="140">
        <f t="shared" si="53"/>
        <v>0</v>
      </c>
    </row>
    <row r="64" spans="3:66" ht="12.75" customHeight="1" x14ac:dyDescent="0.2">
      <c r="C64" s="141" t="s">
        <v>441</v>
      </c>
      <c r="G64" s="275">
        <v>540000</v>
      </c>
      <c r="H64" s="131" t="s">
        <v>305</v>
      </c>
      <c r="J64" s="140">
        <f t="shared" si="145"/>
        <v>0</v>
      </c>
      <c r="K64" s="140">
        <f t="shared" si="146"/>
        <v>0</v>
      </c>
      <c r="L64" s="140">
        <f t="shared" si="147"/>
        <v>0</v>
      </c>
      <c r="M64" s="140">
        <f t="shared" si="148"/>
        <v>0</v>
      </c>
      <c r="N64" s="140">
        <f t="shared" si="149"/>
        <v>0</v>
      </c>
      <c r="O64" s="140">
        <f t="shared" si="150"/>
        <v>0</v>
      </c>
      <c r="P64" s="140">
        <f t="shared" si="151"/>
        <v>0</v>
      </c>
      <c r="Q64" s="140">
        <f t="shared" si="152"/>
        <v>0</v>
      </c>
      <c r="R64" s="140">
        <f t="shared" si="153"/>
        <v>0</v>
      </c>
      <c r="S64" s="140">
        <f t="shared" si="154"/>
        <v>0</v>
      </c>
      <c r="T64" s="140">
        <f t="shared" si="155"/>
        <v>0</v>
      </c>
      <c r="U64" s="140">
        <f t="shared" si="156"/>
        <v>0</v>
      </c>
      <c r="V64" s="140">
        <f t="shared" si="157"/>
        <v>540000</v>
      </c>
      <c r="X64" s="140">
        <f t="shared" si="158"/>
        <v>0</v>
      </c>
      <c r="Y64" s="140">
        <f t="shared" si="107"/>
        <v>0</v>
      </c>
      <c r="Z64" s="140">
        <f t="shared" si="108"/>
        <v>0</v>
      </c>
      <c r="AA64" s="140">
        <f t="shared" si="109"/>
        <v>0</v>
      </c>
      <c r="AB64" s="140">
        <f t="shared" si="110"/>
        <v>0</v>
      </c>
      <c r="AC64" s="140">
        <f t="shared" si="111"/>
        <v>0</v>
      </c>
      <c r="AD64" s="140">
        <f t="shared" si="112"/>
        <v>0</v>
      </c>
      <c r="AE64" s="140">
        <f t="shared" si="113"/>
        <v>0</v>
      </c>
      <c r="AF64" s="140">
        <f t="shared" si="114"/>
        <v>0</v>
      </c>
      <c r="AG64" s="140">
        <f t="shared" si="115"/>
        <v>0</v>
      </c>
      <c r="AH64" s="140">
        <f t="shared" si="116"/>
        <v>0</v>
      </c>
      <c r="AI64" s="140">
        <f t="shared" si="117"/>
        <v>0</v>
      </c>
      <c r="AJ64" s="140">
        <f t="shared" si="118"/>
        <v>0</v>
      </c>
      <c r="AL64" s="140">
        <f t="shared" si="119"/>
        <v>0</v>
      </c>
      <c r="AM64" s="140">
        <f t="shared" si="120"/>
        <v>0</v>
      </c>
      <c r="AN64" s="140">
        <f t="shared" si="121"/>
        <v>0</v>
      </c>
      <c r="AO64" s="140">
        <f t="shared" si="122"/>
        <v>0</v>
      </c>
      <c r="AP64" s="140">
        <f t="shared" si="123"/>
        <v>0</v>
      </c>
      <c r="AQ64" s="140">
        <f t="shared" si="124"/>
        <v>0</v>
      </c>
      <c r="AR64" s="140">
        <f t="shared" si="125"/>
        <v>0</v>
      </c>
      <c r="AS64" s="140">
        <f t="shared" si="126"/>
        <v>0</v>
      </c>
      <c r="AT64" s="140">
        <f t="shared" si="127"/>
        <v>0</v>
      </c>
      <c r="AU64" s="140">
        <f t="shared" si="128"/>
        <v>0</v>
      </c>
      <c r="AV64" s="140">
        <f t="shared" si="129"/>
        <v>0</v>
      </c>
      <c r="AW64" s="140">
        <f t="shared" si="130"/>
        <v>0</v>
      </c>
      <c r="AX64" s="140">
        <f t="shared" si="131"/>
        <v>0</v>
      </c>
      <c r="AZ64" s="140">
        <f t="shared" si="132"/>
        <v>0</v>
      </c>
      <c r="BA64" s="140">
        <f t="shared" si="133"/>
        <v>0</v>
      </c>
      <c r="BB64" s="140">
        <f t="shared" si="134"/>
        <v>0</v>
      </c>
      <c r="BC64" s="140">
        <f t="shared" si="135"/>
        <v>0</v>
      </c>
      <c r="BD64" s="140">
        <f t="shared" si="136"/>
        <v>0</v>
      </c>
      <c r="BE64" s="140">
        <f t="shared" si="137"/>
        <v>0</v>
      </c>
      <c r="BF64" s="140">
        <f t="shared" si="138"/>
        <v>0</v>
      </c>
      <c r="BG64" s="140">
        <f t="shared" si="139"/>
        <v>0</v>
      </c>
      <c r="BH64" s="140">
        <f t="shared" si="140"/>
        <v>0</v>
      </c>
      <c r="BI64" s="140">
        <f t="shared" si="141"/>
        <v>0</v>
      </c>
      <c r="BJ64" s="140">
        <f t="shared" si="142"/>
        <v>0</v>
      </c>
      <c r="BK64" s="140">
        <f t="shared" si="143"/>
        <v>0</v>
      </c>
      <c r="BL64" s="140">
        <f t="shared" si="144"/>
        <v>0</v>
      </c>
      <c r="BM64" s="140">
        <f t="shared" si="52"/>
        <v>540000</v>
      </c>
      <c r="BN64" s="140">
        <f t="shared" si="53"/>
        <v>0</v>
      </c>
    </row>
    <row r="65" spans="2:66" ht="12.75" customHeight="1" x14ac:dyDescent="0.2">
      <c r="C65" s="141" t="s">
        <v>555</v>
      </c>
      <c r="G65" s="275">
        <v>218904374</v>
      </c>
      <c r="H65" s="131" t="s">
        <v>305</v>
      </c>
      <c r="J65" s="140">
        <f t="shared" si="145"/>
        <v>0</v>
      </c>
      <c r="K65" s="140">
        <f t="shared" si="146"/>
        <v>0</v>
      </c>
      <c r="L65" s="140">
        <f t="shared" si="147"/>
        <v>0</v>
      </c>
      <c r="M65" s="140">
        <f t="shared" si="148"/>
        <v>0</v>
      </c>
      <c r="N65" s="140">
        <f t="shared" si="149"/>
        <v>0</v>
      </c>
      <c r="O65" s="140">
        <f t="shared" si="150"/>
        <v>0</v>
      </c>
      <c r="P65" s="140">
        <f t="shared" si="151"/>
        <v>0</v>
      </c>
      <c r="Q65" s="140">
        <f t="shared" si="152"/>
        <v>0</v>
      </c>
      <c r="R65" s="140">
        <f t="shared" si="153"/>
        <v>0</v>
      </c>
      <c r="S65" s="140">
        <f t="shared" si="154"/>
        <v>0</v>
      </c>
      <c r="T65" s="140">
        <f t="shared" si="155"/>
        <v>0</v>
      </c>
      <c r="U65" s="140">
        <f t="shared" si="156"/>
        <v>0</v>
      </c>
      <c r="V65" s="140">
        <f t="shared" si="157"/>
        <v>218904374</v>
      </c>
      <c r="X65" s="140">
        <f t="shared" si="158"/>
        <v>0</v>
      </c>
      <c r="Y65" s="140">
        <f t="shared" si="107"/>
        <v>0</v>
      </c>
      <c r="Z65" s="140">
        <f t="shared" si="108"/>
        <v>0</v>
      </c>
      <c r="AA65" s="140">
        <f t="shared" si="109"/>
        <v>0</v>
      </c>
      <c r="AB65" s="140">
        <f t="shared" si="110"/>
        <v>0</v>
      </c>
      <c r="AC65" s="140">
        <f t="shared" si="111"/>
        <v>0</v>
      </c>
      <c r="AD65" s="140">
        <f t="shared" si="112"/>
        <v>0</v>
      </c>
      <c r="AE65" s="140">
        <f t="shared" si="113"/>
        <v>0</v>
      </c>
      <c r="AF65" s="140">
        <f t="shared" si="114"/>
        <v>0</v>
      </c>
      <c r="AG65" s="140">
        <f t="shared" si="115"/>
        <v>0</v>
      </c>
      <c r="AH65" s="140">
        <f t="shared" si="116"/>
        <v>0</v>
      </c>
      <c r="AI65" s="140">
        <f t="shared" si="117"/>
        <v>0</v>
      </c>
      <c r="AJ65" s="140">
        <f t="shared" si="118"/>
        <v>0</v>
      </c>
      <c r="AL65" s="140">
        <f t="shared" si="119"/>
        <v>0</v>
      </c>
      <c r="AM65" s="140">
        <f t="shared" si="120"/>
        <v>0</v>
      </c>
      <c r="AN65" s="140">
        <f t="shared" si="121"/>
        <v>0</v>
      </c>
      <c r="AO65" s="140">
        <f t="shared" si="122"/>
        <v>0</v>
      </c>
      <c r="AP65" s="140">
        <f t="shared" si="123"/>
        <v>0</v>
      </c>
      <c r="AQ65" s="140">
        <f t="shared" si="124"/>
        <v>0</v>
      </c>
      <c r="AR65" s="140">
        <f t="shared" si="125"/>
        <v>0</v>
      </c>
      <c r="AS65" s="140">
        <f t="shared" si="126"/>
        <v>0</v>
      </c>
      <c r="AT65" s="140">
        <f t="shared" si="127"/>
        <v>0</v>
      </c>
      <c r="AU65" s="140">
        <f t="shared" si="128"/>
        <v>0</v>
      </c>
      <c r="AV65" s="140">
        <f t="shared" si="129"/>
        <v>0</v>
      </c>
      <c r="AW65" s="140">
        <f t="shared" si="130"/>
        <v>0</v>
      </c>
      <c r="AX65" s="140">
        <f t="shared" si="131"/>
        <v>0</v>
      </c>
      <c r="AZ65" s="140">
        <f t="shared" si="132"/>
        <v>0</v>
      </c>
      <c r="BA65" s="140">
        <f t="shared" si="133"/>
        <v>0</v>
      </c>
      <c r="BB65" s="140">
        <f t="shared" si="134"/>
        <v>0</v>
      </c>
      <c r="BC65" s="140">
        <f t="shared" si="135"/>
        <v>0</v>
      </c>
      <c r="BD65" s="140">
        <f t="shared" si="136"/>
        <v>0</v>
      </c>
      <c r="BE65" s="140">
        <f t="shared" si="137"/>
        <v>0</v>
      </c>
      <c r="BF65" s="140">
        <f t="shared" si="138"/>
        <v>0</v>
      </c>
      <c r="BG65" s="140">
        <f t="shared" si="139"/>
        <v>0</v>
      </c>
      <c r="BH65" s="140">
        <f t="shared" si="140"/>
        <v>0</v>
      </c>
      <c r="BI65" s="140">
        <f t="shared" si="141"/>
        <v>0</v>
      </c>
      <c r="BJ65" s="140">
        <f t="shared" si="142"/>
        <v>0</v>
      </c>
      <c r="BK65" s="140">
        <f t="shared" si="143"/>
        <v>0</v>
      </c>
      <c r="BL65" s="140">
        <f t="shared" si="144"/>
        <v>0</v>
      </c>
      <c r="BM65" s="140">
        <f t="shared" si="52"/>
        <v>218904374</v>
      </c>
      <c r="BN65" s="140">
        <f t="shared" si="53"/>
        <v>0</v>
      </c>
    </row>
    <row r="66" spans="2:66" ht="12.75" customHeight="1" x14ac:dyDescent="0.2">
      <c r="C66" s="141" t="s">
        <v>398</v>
      </c>
      <c r="G66" s="275"/>
      <c r="H66" s="131" t="s">
        <v>305</v>
      </c>
      <c r="J66" s="140">
        <f t="shared" si="145"/>
        <v>0</v>
      </c>
      <c r="K66" s="140">
        <f t="shared" si="146"/>
        <v>0</v>
      </c>
      <c r="L66" s="140">
        <f t="shared" si="147"/>
        <v>0</v>
      </c>
      <c r="M66" s="140">
        <f t="shared" si="148"/>
        <v>0</v>
      </c>
      <c r="N66" s="140">
        <f t="shared" si="149"/>
        <v>0</v>
      </c>
      <c r="O66" s="140">
        <f t="shared" si="150"/>
        <v>0</v>
      </c>
      <c r="P66" s="140">
        <f t="shared" si="151"/>
        <v>0</v>
      </c>
      <c r="Q66" s="140">
        <f t="shared" si="152"/>
        <v>0</v>
      </c>
      <c r="R66" s="140">
        <f t="shared" si="153"/>
        <v>0</v>
      </c>
      <c r="S66" s="140">
        <f t="shared" si="154"/>
        <v>0</v>
      </c>
      <c r="T66" s="140">
        <f t="shared" si="155"/>
        <v>0</v>
      </c>
      <c r="U66" s="140">
        <f t="shared" si="156"/>
        <v>0</v>
      </c>
      <c r="V66" s="140">
        <f t="shared" si="157"/>
        <v>0</v>
      </c>
      <c r="X66" s="140">
        <f t="shared" si="158"/>
        <v>0</v>
      </c>
      <c r="Y66" s="140">
        <f t="shared" si="107"/>
        <v>0</v>
      </c>
      <c r="Z66" s="140">
        <f t="shared" si="108"/>
        <v>0</v>
      </c>
      <c r="AA66" s="140">
        <f t="shared" si="109"/>
        <v>0</v>
      </c>
      <c r="AB66" s="140">
        <f t="shared" si="110"/>
        <v>0</v>
      </c>
      <c r="AC66" s="140">
        <f t="shared" si="111"/>
        <v>0</v>
      </c>
      <c r="AD66" s="140">
        <f t="shared" si="112"/>
        <v>0</v>
      </c>
      <c r="AE66" s="140">
        <f t="shared" si="113"/>
        <v>0</v>
      </c>
      <c r="AF66" s="140">
        <f t="shared" si="114"/>
        <v>0</v>
      </c>
      <c r="AG66" s="140">
        <f t="shared" si="115"/>
        <v>0</v>
      </c>
      <c r="AH66" s="140">
        <f t="shared" si="116"/>
        <v>0</v>
      </c>
      <c r="AI66" s="140">
        <f t="shared" si="117"/>
        <v>0</v>
      </c>
      <c r="AJ66" s="140">
        <f t="shared" si="118"/>
        <v>0</v>
      </c>
      <c r="AL66" s="140">
        <f t="shared" si="119"/>
        <v>0</v>
      </c>
      <c r="AM66" s="140">
        <f t="shared" si="120"/>
        <v>0</v>
      </c>
      <c r="AN66" s="140">
        <f t="shared" si="121"/>
        <v>0</v>
      </c>
      <c r="AO66" s="140">
        <f t="shared" si="122"/>
        <v>0</v>
      </c>
      <c r="AP66" s="140">
        <f t="shared" si="123"/>
        <v>0</v>
      </c>
      <c r="AQ66" s="140">
        <f t="shared" si="124"/>
        <v>0</v>
      </c>
      <c r="AR66" s="140">
        <f t="shared" si="125"/>
        <v>0</v>
      </c>
      <c r="AS66" s="140">
        <f t="shared" si="126"/>
        <v>0</v>
      </c>
      <c r="AT66" s="140">
        <f t="shared" si="127"/>
        <v>0</v>
      </c>
      <c r="AU66" s="140">
        <f t="shared" si="128"/>
        <v>0</v>
      </c>
      <c r="AV66" s="140">
        <f t="shared" si="129"/>
        <v>0</v>
      </c>
      <c r="AW66" s="140">
        <f t="shared" si="130"/>
        <v>0</v>
      </c>
      <c r="AX66" s="140">
        <f t="shared" si="131"/>
        <v>0</v>
      </c>
      <c r="AZ66" s="140">
        <f t="shared" si="132"/>
        <v>0</v>
      </c>
      <c r="BA66" s="140">
        <f t="shared" si="133"/>
        <v>0</v>
      </c>
      <c r="BB66" s="140">
        <f t="shared" si="134"/>
        <v>0</v>
      </c>
      <c r="BC66" s="140">
        <f t="shared" si="135"/>
        <v>0</v>
      </c>
      <c r="BD66" s="140">
        <f t="shared" si="136"/>
        <v>0</v>
      </c>
      <c r="BE66" s="140">
        <f t="shared" si="137"/>
        <v>0</v>
      </c>
      <c r="BF66" s="140">
        <f t="shared" si="138"/>
        <v>0</v>
      </c>
      <c r="BG66" s="140">
        <f t="shared" si="139"/>
        <v>0</v>
      </c>
      <c r="BH66" s="140">
        <f t="shared" si="140"/>
        <v>0</v>
      </c>
      <c r="BI66" s="140">
        <f t="shared" si="141"/>
        <v>0</v>
      </c>
      <c r="BJ66" s="140">
        <f t="shared" si="142"/>
        <v>0</v>
      </c>
      <c r="BK66" s="140">
        <f t="shared" si="143"/>
        <v>0</v>
      </c>
      <c r="BL66" s="140">
        <f t="shared" si="144"/>
        <v>0</v>
      </c>
      <c r="BM66" s="140">
        <f t="shared" si="52"/>
        <v>0</v>
      </c>
      <c r="BN66" s="140">
        <f t="shared" si="53"/>
        <v>0</v>
      </c>
    </row>
    <row r="67" spans="2:66" ht="12.75" customHeight="1" x14ac:dyDescent="0.2">
      <c r="C67" s="141" t="s">
        <v>556</v>
      </c>
      <c r="G67" s="275">
        <v>41888750</v>
      </c>
      <c r="H67" s="131" t="s">
        <v>305</v>
      </c>
      <c r="J67" s="140">
        <f t="shared" si="145"/>
        <v>0</v>
      </c>
      <c r="K67" s="140">
        <f t="shared" si="146"/>
        <v>0</v>
      </c>
      <c r="L67" s="140">
        <f t="shared" si="147"/>
        <v>0</v>
      </c>
      <c r="M67" s="140">
        <f t="shared" si="148"/>
        <v>0</v>
      </c>
      <c r="N67" s="140">
        <f t="shared" si="149"/>
        <v>0</v>
      </c>
      <c r="O67" s="140">
        <f t="shared" si="150"/>
        <v>0</v>
      </c>
      <c r="P67" s="140">
        <f t="shared" si="151"/>
        <v>0</v>
      </c>
      <c r="Q67" s="140">
        <f t="shared" si="152"/>
        <v>0</v>
      </c>
      <c r="R67" s="140">
        <f t="shared" si="153"/>
        <v>0</v>
      </c>
      <c r="S67" s="140">
        <f t="shared" si="154"/>
        <v>0</v>
      </c>
      <c r="T67" s="140">
        <f t="shared" si="155"/>
        <v>0</v>
      </c>
      <c r="U67" s="140">
        <f t="shared" si="156"/>
        <v>0</v>
      </c>
      <c r="V67" s="140">
        <f t="shared" si="157"/>
        <v>41888750</v>
      </c>
      <c r="X67" s="140">
        <f t="shared" si="158"/>
        <v>0</v>
      </c>
      <c r="Y67" s="140">
        <f t="shared" si="107"/>
        <v>0</v>
      </c>
      <c r="Z67" s="140">
        <f t="shared" si="108"/>
        <v>0</v>
      </c>
      <c r="AA67" s="140">
        <f t="shared" si="109"/>
        <v>0</v>
      </c>
      <c r="AB67" s="140">
        <f t="shared" si="110"/>
        <v>0</v>
      </c>
      <c r="AC67" s="140">
        <f t="shared" si="111"/>
        <v>0</v>
      </c>
      <c r="AD67" s="140">
        <f t="shared" si="112"/>
        <v>0</v>
      </c>
      <c r="AE67" s="140">
        <f t="shared" si="113"/>
        <v>0</v>
      </c>
      <c r="AF67" s="140">
        <f t="shared" si="114"/>
        <v>0</v>
      </c>
      <c r="AG67" s="140">
        <f t="shared" si="115"/>
        <v>0</v>
      </c>
      <c r="AH67" s="140">
        <f t="shared" si="116"/>
        <v>0</v>
      </c>
      <c r="AI67" s="140">
        <f t="shared" si="117"/>
        <v>0</v>
      </c>
      <c r="AJ67" s="140">
        <f t="shared" si="118"/>
        <v>0</v>
      </c>
      <c r="AL67" s="140">
        <f t="shared" si="119"/>
        <v>0</v>
      </c>
      <c r="AM67" s="140">
        <f t="shared" si="120"/>
        <v>0</v>
      </c>
      <c r="AN67" s="140">
        <f t="shared" si="121"/>
        <v>0</v>
      </c>
      <c r="AO67" s="140">
        <f t="shared" si="122"/>
        <v>0</v>
      </c>
      <c r="AP67" s="140">
        <f t="shared" si="123"/>
        <v>0</v>
      </c>
      <c r="AQ67" s="140">
        <f t="shared" si="124"/>
        <v>0</v>
      </c>
      <c r="AR67" s="140">
        <f t="shared" si="125"/>
        <v>0</v>
      </c>
      <c r="AS67" s="140">
        <f t="shared" si="126"/>
        <v>0</v>
      </c>
      <c r="AT67" s="140">
        <f t="shared" si="127"/>
        <v>0</v>
      </c>
      <c r="AU67" s="140">
        <f t="shared" si="128"/>
        <v>0</v>
      </c>
      <c r="AV67" s="140">
        <f t="shared" si="129"/>
        <v>0</v>
      </c>
      <c r="AW67" s="140">
        <f t="shared" si="130"/>
        <v>0</v>
      </c>
      <c r="AX67" s="140">
        <f t="shared" si="131"/>
        <v>0</v>
      </c>
      <c r="AZ67" s="140">
        <f t="shared" si="132"/>
        <v>0</v>
      </c>
      <c r="BA67" s="140">
        <f t="shared" si="133"/>
        <v>0</v>
      </c>
      <c r="BB67" s="140">
        <f t="shared" si="134"/>
        <v>0</v>
      </c>
      <c r="BC67" s="140">
        <f t="shared" si="135"/>
        <v>0</v>
      </c>
      <c r="BD67" s="140">
        <f t="shared" si="136"/>
        <v>0</v>
      </c>
      <c r="BE67" s="140">
        <f t="shared" si="137"/>
        <v>0</v>
      </c>
      <c r="BF67" s="140">
        <f t="shared" si="138"/>
        <v>0</v>
      </c>
      <c r="BG67" s="140">
        <f t="shared" si="139"/>
        <v>0</v>
      </c>
      <c r="BH67" s="140">
        <f t="shared" si="140"/>
        <v>0</v>
      </c>
      <c r="BI67" s="140">
        <f t="shared" si="141"/>
        <v>0</v>
      </c>
      <c r="BJ67" s="140">
        <f t="shared" si="142"/>
        <v>0</v>
      </c>
      <c r="BK67" s="140">
        <f t="shared" si="143"/>
        <v>0</v>
      </c>
      <c r="BL67" s="140">
        <f t="shared" si="144"/>
        <v>0</v>
      </c>
      <c r="BM67" s="140">
        <f t="shared" si="52"/>
        <v>41888750</v>
      </c>
      <c r="BN67" s="140">
        <f t="shared" si="53"/>
        <v>0</v>
      </c>
    </row>
    <row r="68" spans="2:66" ht="12.75" customHeight="1" x14ac:dyDescent="0.2">
      <c r="C68" s="141" t="s">
        <v>603</v>
      </c>
      <c r="G68" s="275">
        <v>4524761</v>
      </c>
      <c r="H68" s="131" t="s">
        <v>305</v>
      </c>
      <c r="J68" s="140">
        <f t="shared" si="145"/>
        <v>0</v>
      </c>
      <c r="K68" s="140">
        <f t="shared" si="146"/>
        <v>0</v>
      </c>
      <c r="L68" s="140">
        <f t="shared" si="147"/>
        <v>0</v>
      </c>
      <c r="M68" s="140">
        <f t="shared" si="148"/>
        <v>0</v>
      </c>
      <c r="N68" s="140">
        <f t="shared" si="149"/>
        <v>0</v>
      </c>
      <c r="O68" s="140">
        <f t="shared" si="150"/>
        <v>0</v>
      </c>
      <c r="P68" s="140">
        <f t="shared" si="151"/>
        <v>0</v>
      </c>
      <c r="Q68" s="140">
        <f t="shared" si="152"/>
        <v>0</v>
      </c>
      <c r="R68" s="140">
        <f t="shared" si="153"/>
        <v>0</v>
      </c>
      <c r="S68" s="140">
        <f t="shared" si="154"/>
        <v>0</v>
      </c>
      <c r="T68" s="140">
        <f t="shared" si="155"/>
        <v>0</v>
      </c>
      <c r="U68" s="140">
        <f t="shared" si="156"/>
        <v>0</v>
      </c>
      <c r="V68" s="140">
        <f t="shared" si="157"/>
        <v>4524761</v>
      </c>
      <c r="X68" s="140">
        <f t="shared" si="158"/>
        <v>0</v>
      </c>
      <c r="Y68" s="140">
        <f t="shared" si="107"/>
        <v>0</v>
      </c>
      <c r="Z68" s="140">
        <f t="shared" si="108"/>
        <v>0</v>
      </c>
      <c r="AA68" s="140">
        <f t="shared" si="109"/>
        <v>0</v>
      </c>
      <c r="AB68" s="140">
        <f t="shared" si="110"/>
        <v>0</v>
      </c>
      <c r="AC68" s="140">
        <f t="shared" si="111"/>
        <v>0</v>
      </c>
      <c r="AD68" s="140">
        <f t="shared" si="112"/>
        <v>0</v>
      </c>
      <c r="AE68" s="140">
        <f t="shared" si="113"/>
        <v>0</v>
      </c>
      <c r="AF68" s="140">
        <f t="shared" si="114"/>
        <v>0</v>
      </c>
      <c r="AG68" s="140">
        <f t="shared" si="115"/>
        <v>0</v>
      </c>
      <c r="AH68" s="140">
        <f t="shared" si="116"/>
        <v>0</v>
      </c>
      <c r="AI68" s="140">
        <f t="shared" si="117"/>
        <v>0</v>
      </c>
      <c r="AJ68" s="140">
        <f t="shared" si="118"/>
        <v>0</v>
      </c>
      <c r="AL68" s="140">
        <f t="shared" si="119"/>
        <v>0</v>
      </c>
      <c r="AM68" s="140">
        <f t="shared" si="120"/>
        <v>0</v>
      </c>
      <c r="AN68" s="140">
        <f t="shared" si="121"/>
        <v>0</v>
      </c>
      <c r="AO68" s="140">
        <f t="shared" si="122"/>
        <v>0</v>
      </c>
      <c r="AP68" s="140">
        <f t="shared" si="123"/>
        <v>0</v>
      </c>
      <c r="AQ68" s="140">
        <f t="shared" si="124"/>
        <v>0</v>
      </c>
      <c r="AR68" s="140">
        <f t="shared" si="125"/>
        <v>0</v>
      </c>
      <c r="AS68" s="140">
        <f t="shared" si="126"/>
        <v>0</v>
      </c>
      <c r="AT68" s="140">
        <f t="shared" si="127"/>
        <v>0</v>
      </c>
      <c r="AU68" s="140">
        <f t="shared" si="128"/>
        <v>0</v>
      </c>
      <c r="AV68" s="140">
        <f t="shared" si="129"/>
        <v>0</v>
      </c>
      <c r="AW68" s="140">
        <f t="shared" si="130"/>
        <v>0</v>
      </c>
      <c r="AX68" s="140">
        <f t="shared" si="131"/>
        <v>0</v>
      </c>
      <c r="AZ68" s="140">
        <f t="shared" si="132"/>
        <v>0</v>
      </c>
      <c r="BA68" s="140">
        <f t="shared" si="133"/>
        <v>0</v>
      </c>
      <c r="BB68" s="140">
        <f t="shared" si="134"/>
        <v>0</v>
      </c>
      <c r="BC68" s="140">
        <f t="shared" si="135"/>
        <v>0</v>
      </c>
      <c r="BD68" s="140">
        <f t="shared" si="136"/>
        <v>0</v>
      </c>
      <c r="BE68" s="140">
        <f t="shared" si="137"/>
        <v>0</v>
      </c>
      <c r="BF68" s="140">
        <f t="shared" si="138"/>
        <v>0</v>
      </c>
      <c r="BG68" s="140">
        <f t="shared" si="139"/>
        <v>0</v>
      </c>
      <c r="BH68" s="140">
        <f t="shared" si="140"/>
        <v>0</v>
      </c>
      <c r="BI68" s="140">
        <f t="shared" si="141"/>
        <v>0</v>
      </c>
      <c r="BJ68" s="140">
        <f t="shared" si="142"/>
        <v>0</v>
      </c>
      <c r="BK68" s="140">
        <f t="shared" si="143"/>
        <v>0</v>
      </c>
      <c r="BL68" s="140">
        <f t="shared" si="144"/>
        <v>0</v>
      </c>
      <c r="BM68" s="140">
        <f>SUM(J68:BL68)</f>
        <v>4524761</v>
      </c>
      <c r="BN68" s="140">
        <f t="shared" si="53"/>
        <v>0</v>
      </c>
    </row>
    <row r="69" spans="2:66" ht="12.75" customHeight="1" x14ac:dyDescent="0.2">
      <c r="C69" s="141" t="s">
        <v>531</v>
      </c>
      <c r="G69" s="275">
        <v>5382960</v>
      </c>
      <c r="H69" s="131" t="s">
        <v>305</v>
      </c>
      <c r="J69" s="140">
        <f t="shared" si="145"/>
        <v>0</v>
      </c>
      <c r="K69" s="140">
        <f t="shared" si="146"/>
        <v>0</v>
      </c>
      <c r="L69" s="140">
        <f t="shared" si="147"/>
        <v>0</v>
      </c>
      <c r="M69" s="140">
        <f t="shared" si="148"/>
        <v>0</v>
      </c>
      <c r="N69" s="140">
        <f t="shared" si="149"/>
        <v>0</v>
      </c>
      <c r="O69" s="140">
        <f t="shared" si="150"/>
        <v>0</v>
      </c>
      <c r="P69" s="140">
        <f t="shared" si="151"/>
        <v>0</v>
      </c>
      <c r="Q69" s="140">
        <f t="shared" si="152"/>
        <v>0</v>
      </c>
      <c r="R69" s="140">
        <f t="shared" si="153"/>
        <v>0</v>
      </c>
      <c r="S69" s="140">
        <f t="shared" si="154"/>
        <v>0</v>
      </c>
      <c r="T69" s="140">
        <f t="shared" si="155"/>
        <v>0</v>
      </c>
      <c r="U69" s="140">
        <f t="shared" si="156"/>
        <v>0</v>
      </c>
      <c r="V69" s="140">
        <f t="shared" si="157"/>
        <v>5382960</v>
      </c>
      <c r="X69" s="140">
        <f t="shared" si="158"/>
        <v>0</v>
      </c>
      <c r="Y69" s="140">
        <f t="shared" si="107"/>
        <v>0</v>
      </c>
      <c r="Z69" s="140">
        <f t="shared" si="108"/>
        <v>0</v>
      </c>
      <c r="AA69" s="140">
        <f t="shared" si="109"/>
        <v>0</v>
      </c>
      <c r="AB69" s="140">
        <f t="shared" si="110"/>
        <v>0</v>
      </c>
      <c r="AC69" s="140">
        <f t="shared" si="111"/>
        <v>0</v>
      </c>
      <c r="AD69" s="140">
        <f t="shared" si="112"/>
        <v>0</v>
      </c>
      <c r="AE69" s="140">
        <f t="shared" si="113"/>
        <v>0</v>
      </c>
      <c r="AF69" s="140">
        <f t="shared" si="114"/>
        <v>0</v>
      </c>
      <c r="AG69" s="140">
        <f t="shared" si="115"/>
        <v>0</v>
      </c>
      <c r="AH69" s="140">
        <f t="shared" si="116"/>
        <v>0</v>
      </c>
      <c r="AI69" s="140">
        <f t="shared" si="117"/>
        <v>0</v>
      </c>
      <c r="AJ69" s="140">
        <f t="shared" si="118"/>
        <v>0</v>
      </c>
      <c r="AL69" s="140">
        <f t="shared" si="119"/>
        <v>0</v>
      </c>
      <c r="AM69" s="140">
        <f t="shared" si="120"/>
        <v>0</v>
      </c>
      <c r="AN69" s="140">
        <f t="shared" si="121"/>
        <v>0</v>
      </c>
      <c r="AO69" s="140">
        <f t="shared" si="122"/>
        <v>0</v>
      </c>
      <c r="AP69" s="140">
        <f t="shared" si="123"/>
        <v>0</v>
      </c>
      <c r="AQ69" s="140">
        <f t="shared" si="124"/>
        <v>0</v>
      </c>
      <c r="AR69" s="140">
        <f t="shared" si="125"/>
        <v>0</v>
      </c>
      <c r="AS69" s="140">
        <f t="shared" si="126"/>
        <v>0</v>
      </c>
      <c r="AT69" s="140">
        <f t="shared" si="127"/>
        <v>0</v>
      </c>
      <c r="AU69" s="140">
        <f t="shared" si="128"/>
        <v>0</v>
      </c>
      <c r="AV69" s="140">
        <f t="shared" si="129"/>
        <v>0</v>
      </c>
      <c r="AW69" s="140">
        <f t="shared" si="130"/>
        <v>0</v>
      </c>
      <c r="AX69" s="140">
        <f t="shared" si="131"/>
        <v>0</v>
      </c>
      <c r="AZ69" s="140">
        <f t="shared" si="132"/>
        <v>0</v>
      </c>
      <c r="BA69" s="140">
        <f t="shared" si="133"/>
        <v>0</v>
      </c>
      <c r="BB69" s="140">
        <f t="shared" si="134"/>
        <v>0</v>
      </c>
      <c r="BC69" s="140">
        <f t="shared" si="135"/>
        <v>0</v>
      </c>
      <c r="BD69" s="140">
        <f t="shared" si="136"/>
        <v>0</v>
      </c>
      <c r="BE69" s="140">
        <f t="shared" si="137"/>
        <v>0</v>
      </c>
      <c r="BF69" s="140">
        <f t="shared" si="138"/>
        <v>0</v>
      </c>
      <c r="BG69" s="140">
        <f t="shared" si="139"/>
        <v>0</v>
      </c>
      <c r="BH69" s="140">
        <f t="shared" si="140"/>
        <v>0</v>
      </c>
      <c r="BI69" s="140">
        <f t="shared" si="141"/>
        <v>0</v>
      </c>
      <c r="BJ69" s="140">
        <f t="shared" si="142"/>
        <v>0</v>
      </c>
      <c r="BK69" s="140">
        <f t="shared" si="143"/>
        <v>0</v>
      </c>
      <c r="BL69" s="140">
        <f t="shared" si="144"/>
        <v>0</v>
      </c>
      <c r="BM69" s="140">
        <f>SUM(J69:BL69)</f>
        <v>5382960</v>
      </c>
      <c r="BN69" s="140">
        <f t="shared" si="53"/>
        <v>0</v>
      </c>
    </row>
    <row r="70" spans="2:66" ht="12.75" customHeight="1" x14ac:dyDescent="0.2">
      <c r="C70" s="141" t="s">
        <v>699</v>
      </c>
      <c r="G70" s="275">
        <v>1846296</v>
      </c>
      <c r="H70" s="131" t="s">
        <v>305</v>
      </c>
      <c r="J70" s="140">
        <f t="shared" si="145"/>
        <v>0</v>
      </c>
      <c r="K70" s="140">
        <f t="shared" si="146"/>
        <v>0</v>
      </c>
      <c r="L70" s="140">
        <f t="shared" si="147"/>
        <v>0</v>
      </c>
      <c r="M70" s="140">
        <f t="shared" si="148"/>
        <v>0</v>
      </c>
      <c r="N70" s="140">
        <f t="shared" si="149"/>
        <v>0</v>
      </c>
      <c r="O70" s="140">
        <f t="shared" si="150"/>
        <v>0</v>
      </c>
      <c r="P70" s="140">
        <f t="shared" si="151"/>
        <v>0</v>
      </c>
      <c r="Q70" s="140">
        <f t="shared" si="152"/>
        <v>0</v>
      </c>
      <c r="R70" s="140">
        <f t="shared" si="153"/>
        <v>0</v>
      </c>
      <c r="S70" s="140">
        <f t="shared" si="154"/>
        <v>0</v>
      </c>
      <c r="T70" s="140">
        <f t="shared" si="155"/>
        <v>0</v>
      </c>
      <c r="U70" s="140">
        <f t="shared" si="156"/>
        <v>0</v>
      </c>
      <c r="V70" s="140">
        <f t="shared" si="157"/>
        <v>1846296</v>
      </c>
      <c r="X70" s="140">
        <f t="shared" si="158"/>
        <v>0</v>
      </c>
      <c r="Y70" s="140">
        <f t="shared" si="107"/>
        <v>0</v>
      </c>
      <c r="Z70" s="140">
        <f t="shared" si="108"/>
        <v>0</v>
      </c>
      <c r="AA70" s="140">
        <f t="shared" si="109"/>
        <v>0</v>
      </c>
      <c r="AB70" s="140">
        <f t="shared" si="110"/>
        <v>0</v>
      </c>
      <c r="AC70" s="140">
        <f t="shared" si="111"/>
        <v>0</v>
      </c>
      <c r="AD70" s="140">
        <f t="shared" si="112"/>
        <v>0</v>
      </c>
      <c r="AE70" s="140">
        <f t="shared" si="113"/>
        <v>0</v>
      </c>
      <c r="AF70" s="140">
        <f t="shared" si="114"/>
        <v>0</v>
      </c>
      <c r="AG70" s="140">
        <f t="shared" si="115"/>
        <v>0</v>
      </c>
      <c r="AH70" s="140">
        <f t="shared" si="116"/>
        <v>0</v>
      </c>
      <c r="AI70" s="140">
        <f t="shared" si="117"/>
        <v>0</v>
      </c>
      <c r="AJ70" s="140">
        <f t="shared" si="118"/>
        <v>0</v>
      </c>
      <c r="AL70" s="140">
        <f t="shared" si="119"/>
        <v>0</v>
      </c>
      <c r="AM70" s="140">
        <f t="shared" si="120"/>
        <v>0</v>
      </c>
      <c r="AN70" s="140">
        <f t="shared" si="121"/>
        <v>0</v>
      </c>
      <c r="AO70" s="140">
        <f t="shared" si="122"/>
        <v>0</v>
      </c>
      <c r="AP70" s="140">
        <f t="shared" si="123"/>
        <v>0</v>
      </c>
      <c r="AQ70" s="140">
        <f t="shared" si="124"/>
        <v>0</v>
      </c>
      <c r="AR70" s="140">
        <f t="shared" si="125"/>
        <v>0</v>
      </c>
      <c r="AS70" s="140">
        <f t="shared" si="126"/>
        <v>0</v>
      </c>
      <c r="AT70" s="140">
        <f t="shared" si="127"/>
        <v>0</v>
      </c>
      <c r="AU70" s="140">
        <f t="shared" si="128"/>
        <v>0</v>
      </c>
      <c r="AV70" s="140">
        <f t="shared" si="129"/>
        <v>0</v>
      </c>
      <c r="AW70" s="140">
        <f t="shared" si="130"/>
        <v>0</v>
      </c>
      <c r="AX70" s="140">
        <f t="shared" si="131"/>
        <v>0</v>
      </c>
      <c r="AZ70" s="140">
        <f t="shared" si="132"/>
        <v>0</v>
      </c>
      <c r="BA70" s="140">
        <f t="shared" si="133"/>
        <v>0</v>
      </c>
      <c r="BB70" s="140">
        <f t="shared" si="134"/>
        <v>0</v>
      </c>
      <c r="BC70" s="140">
        <f t="shared" si="135"/>
        <v>0</v>
      </c>
      <c r="BD70" s="140">
        <f t="shared" si="136"/>
        <v>0</v>
      </c>
      <c r="BE70" s="140">
        <f t="shared" si="137"/>
        <v>0</v>
      </c>
      <c r="BF70" s="140">
        <f t="shared" si="138"/>
        <v>0</v>
      </c>
      <c r="BG70" s="140">
        <f t="shared" si="139"/>
        <v>0</v>
      </c>
      <c r="BH70" s="140">
        <f t="shared" si="140"/>
        <v>0</v>
      </c>
      <c r="BI70" s="140">
        <f t="shared" si="141"/>
        <v>0</v>
      </c>
      <c r="BJ70" s="140">
        <f t="shared" si="142"/>
        <v>0</v>
      </c>
      <c r="BK70" s="140">
        <f t="shared" si="143"/>
        <v>0</v>
      </c>
      <c r="BL70" s="140">
        <f t="shared" si="144"/>
        <v>0</v>
      </c>
      <c r="BM70" s="140">
        <f>SUM(J70:BL70)</f>
        <v>1846296</v>
      </c>
      <c r="BN70" s="140">
        <f t="shared" si="53"/>
        <v>0</v>
      </c>
    </row>
    <row r="71" spans="2:66" ht="12.75" customHeight="1" x14ac:dyDescent="0.2">
      <c r="C71" s="141" t="s">
        <v>399</v>
      </c>
      <c r="G71" s="530">
        <v>389736788</v>
      </c>
      <c r="H71" s="131" t="s">
        <v>302</v>
      </c>
      <c r="J71" s="140">
        <f t="shared" si="0"/>
        <v>0</v>
      </c>
      <c r="K71" s="140">
        <f t="shared" si="1"/>
        <v>0</v>
      </c>
      <c r="L71" s="140">
        <f t="shared" si="2"/>
        <v>0</v>
      </c>
      <c r="M71" s="140">
        <f t="shared" si="3"/>
        <v>0</v>
      </c>
      <c r="N71" s="140">
        <f t="shared" si="4"/>
        <v>0</v>
      </c>
      <c r="O71" s="140">
        <f t="shared" si="5"/>
        <v>0</v>
      </c>
      <c r="P71" s="140">
        <f t="shared" si="6"/>
        <v>0</v>
      </c>
      <c r="Q71" s="140">
        <f t="shared" si="7"/>
        <v>0</v>
      </c>
      <c r="R71" s="140">
        <f t="shared" si="8"/>
        <v>0</v>
      </c>
      <c r="S71" s="140">
        <f t="shared" si="9"/>
        <v>389736788</v>
      </c>
      <c r="T71" s="140">
        <f t="shared" si="10"/>
        <v>0</v>
      </c>
      <c r="U71" s="140">
        <f t="shared" si="11"/>
        <v>0</v>
      </c>
      <c r="V71" s="140">
        <f t="shared" si="12"/>
        <v>0</v>
      </c>
      <c r="X71" s="140">
        <f t="shared" si="13"/>
        <v>0</v>
      </c>
      <c r="Y71" s="140">
        <f t="shared" si="107"/>
        <v>0</v>
      </c>
      <c r="Z71" s="140">
        <f t="shared" si="108"/>
        <v>0</v>
      </c>
      <c r="AA71" s="140">
        <f t="shared" si="109"/>
        <v>0</v>
      </c>
      <c r="AB71" s="140">
        <f t="shared" si="110"/>
        <v>0</v>
      </c>
      <c r="AC71" s="140">
        <f t="shared" si="111"/>
        <v>0</v>
      </c>
      <c r="AD71" s="140">
        <f t="shared" si="112"/>
        <v>0</v>
      </c>
      <c r="AE71" s="140">
        <f t="shared" si="113"/>
        <v>0</v>
      </c>
      <c r="AF71" s="140">
        <f t="shared" si="114"/>
        <v>0</v>
      </c>
      <c r="AG71" s="140">
        <f t="shared" si="115"/>
        <v>0</v>
      </c>
      <c r="AH71" s="140">
        <f t="shared" si="116"/>
        <v>0</v>
      </c>
      <c r="AI71" s="140">
        <f t="shared" si="117"/>
        <v>0</v>
      </c>
      <c r="AJ71" s="140">
        <f t="shared" si="118"/>
        <v>0</v>
      </c>
      <c r="AL71" s="140">
        <f t="shared" si="119"/>
        <v>0</v>
      </c>
      <c r="AM71" s="140">
        <f t="shared" si="120"/>
        <v>0</v>
      </c>
      <c r="AN71" s="140">
        <f t="shared" si="121"/>
        <v>0</v>
      </c>
      <c r="AO71" s="140">
        <f t="shared" si="122"/>
        <v>0</v>
      </c>
      <c r="AP71" s="140">
        <f t="shared" si="123"/>
        <v>0</v>
      </c>
      <c r="AQ71" s="140">
        <f t="shared" si="124"/>
        <v>0</v>
      </c>
      <c r="AR71" s="140">
        <f t="shared" si="125"/>
        <v>0</v>
      </c>
      <c r="AS71" s="140">
        <f t="shared" si="126"/>
        <v>0</v>
      </c>
      <c r="AT71" s="140">
        <f t="shared" si="127"/>
        <v>0</v>
      </c>
      <c r="AU71" s="140">
        <f t="shared" si="128"/>
        <v>0</v>
      </c>
      <c r="AV71" s="140">
        <f t="shared" si="129"/>
        <v>0</v>
      </c>
      <c r="AW71" s="140">
        <f t="shared" si="130"/>
        <v>0</v>
      </c>
      <c r="AX71" s="140">
        <f t="shared" si="131"/>
        <v>0</v>
      </c>
      <c r="AZ71" s="140">
        <f t="shared" si="132"/>
        <v>0</v>
      </c>
      <c r="BA71" s="140">
        <f t="shared" si="133"/>
        <v>0</v>
      </c>
      <c r="BB71" s="140">
        <f t="shared" si="134"/>
        <v>0</v>
      </c>
      <c r="BC71" s="140">
        <f t="shared" si="135"/>
        <v>0</v>
      </c>
      <c r="BD71" s="140">
        <f t="shared" si="136"/>
        <v>0</v>
      </c>
      <c r="BE71" s="140">
        <f t="shared" si="137"/>
        <v>0</v>
      </c>
      <c r="BF71" s="140">
        <f t="shared" si="138"/>
        <v>0</v>
      </c>
      <c r="BG71" s="140">
        <f t="shared" si="139"/>
        <v>0</v>
      </c>
      <c r="BH71" s="140">
        <f t="shared" si="140"/>
        <v>0</v>
      </c>
      <c r="BI71" s="140">
        <f t="shared" si="141"/>
        <v>0</v>
      </c>
      <c r="BJ71" s="140">
        <f t="shared" si="142"/>
        <v>0</v>
      </c>
      <c r="BK71" s="140">
        <f t="shared" si="143"/>
        <v>0</v>
      </c>
      <c r="BL71" s="140">
        <f t="shared" si="144"/>
        <v>0</v>
      </c>
      <c r="BM71" s="140">
        <f t="shared" si="52"/>
        <v>389736788</v>
      </c>
      <c r="BN71" s="140">
        <f t="shared" si="53"/>
        <v>0</v>
      </c>
    </row>
    <row r="72" spans="2:66" ht="12.75" customHeight="1" x14ac:dyDescent="0.2">
      <c r="C72" s="141" t="s">
        <v>528</v>
      </c>
      <c r="G72" s="275">
        <v>27657012</v>
      </c>
      <c r="H72" s="131" t="s">
        <v>302</v>
      </c>
      <c r="J72" s="140">
        <f t="shared" si="0"/>
        <v>0</v>
      </c>
      <c r="K72" s="140">
        <f t="shared" si="1"/>
        <v>0</v>
      </c>
      <c r="L72" s="140">
        <f t="shared" si="2"/>
        <v>0</v>
      </c>
      <c r="M72" s="140">
        <f t="shared" si="3"/>
        <v>0</v>
      </c>
      <c r="N72" s="140">
        <f t="shared" si="4"/>
        <v>0</v>
      </c>
      <c r="O72" s="140">
        <f t="shared" si="5"/>
        <v>0</v>
      </c>
      <c r="P72" s="140">
        <f t="shared" si="6"/>
        <v>0</v>
      </c>
      <c r="Q72" s="140">
        <f t="shared" si="7"/>
        <v>0</v>
      </c>
      <c r="R72" s="140">
        <f t="shared" si="8"/>
        <v>0</v>
      </c>
      <c r="S72" s="140">
        <f t="shared" si="9"/>
        <v>27657012</v>
      </c>
      <c r="T72" s="140">
        <f t="shared" si="10"/>
        <v>0</v>
      </c>
      <c r="U72" s="140">
        <f t="shared" si="11"/>
        <v>0</v>
      </c>
      <c r="V72" s="140">
        <f t="shared" si="12"/>
        <v>0</v>
      </c>
      <c r="X72" s="140">
        <f t="shared" si="13"/>
        <v>0</v>
      </c>
      <c r="Y72" s="140">
        <f t="shared" si="107"/>
        <v>0</v>
      </c>
      <c r="Z72" s="140">
        <f t="shared" si="108"/>
        <v>0</v>
      </c>
      <c r="AA72" s="140">
        <f t="shared" si="109"/>
        <v>0</v>
      </c>
      <c r="AB72" s="140">
        <f t="shared" si="110"/>
        <v>0</v>
      </c>
      <c r="AC72" s="140">
        <f t="shared" si="111"/>
        <v>0</v>
      </c>
      <c r="AD72" s="140">
        <f t="shared" si="112"/>
        <v>0</v>
      </c>
      <c r="AE72" s="140">
        <f t="shared" si="113"/>
        <v>0</v>
      </c>
      <c r="AF72" s="140">
        <f t="shared" si="114"/>
        <v>0</v>
      </c>
      <c r="AG72" s="140">
        <f t="shared" si="115"/>
        <v>0</v>
      </c>
      <c r="AH72" s="140">
        <f t="shared" si="116"/>
        <v>0</v>
      </c>
      <c r="AI72" s="140">
        <f t="shared" si="117"/>
        <v>0</v>
      </c>
      <c r="AJ72" s="140">
        <f t="shared" si="118"/>
        <v>0</v>
      </c>
      <c r="AL72" s="140">
        <f t="shared" si="119"/>
        <v>0</v>
      </c>
      <c r="AM72" s="140">
        <f t="shared" si="120"/>
        <v>0</v>
      </c>
      <c r="AN72" s="140">
        <f t="shared" si="121"/>
        <v>0</v>
      </c>
      <c r="AO72" s="140">
        <f t="shared" si="122"/>
        <v>0</v>
      </c>
      <c r="AP72" s="140">
        <f t="shared" si="123"/>
        <v>0</v>
      </c>
      <c r="AQ72" s="140">
        <f t="shared" si="124"/>
        <v>0</v>
      </c>
      <c r="AR72" s="140">
        <f t="shared" si="125"/>
        <v>0</v>
      </c>
      <c r="AS72" s="140">
        <f t="shared" si="126"/>
        <v>0</v>
      </c>
      <c r="AT72" s="140">
        <f t="shared" si="127"/>
        <v>0</v>
      </c>
      <c r="AU72" s="140">
        <f t="shared" si="128"/>
        <v>0</v>
      </c>
      <c r="AV72" s="140">
        <f t="shared" si="129"/>
        <v>0</v>
      </c>
      <c r="AW72" s="140">
        <f t="shared" si="130"/>
        <v>0</v>
      </c>
      <c r="AX72" s="140">
        <f t="shared" si="131"/>
        <v>0</v>
      </c>
      <c r="AZ72" s="140">
        <f t="shared" si="132"/>
        <v>0</v>
      </c>
      <c r="BA72" s="140">
        <f t="shared" si="133"/>
        <v>0</v>
      </c>
      <c r="BB72" s="140">
        <f t="shared" si="134"/>
        <v>0</v>
      </c>
      <c r="BC72" s="140">
        <f t="shared" si="135"/>
        <v>0</v>
      </c>
      <c r="BD72" s="140">
        <f t="shared" si="136"/>
        <v>0</v>
      </c>
      <c r="BE72" s="140">
        <f t="shared" si="137"/>
        <v>0</v>
      </c>
      <c r="BF72" s="140">
        <f t="shared" si="138"/>
        <v>0</v>
      </c>
      <c r="BG72" s="140">
        <f t="shared" si="139"/>
        <v>0</v>
      </c>
      <c r="BH72" s="140">
        <f t="shared" si="140"/>
        <v>0</v>
      </c>
      <c r="BI72" s="140">
        <f t="shared" si="141"/>
        <v>0</v>
      </c>
      <c r="BJ72" s="140">
        <f t="shared" si="142"/>
        <v>0</v>
      </c>
      <c r="BK72" s="140">
        <f t="shared" si="143"/>
        <v>0</v>
      </c>
      <c r="BL72" s="140">
        <f t="shared" si="144"/>
        <v>0</v>
      </c>
      <c r="BM72" s="140">
        <f t="shared" si="52"/>
        <v>27657012</v>
      </c>
      <c r="BN72" s="140">
        <f t="shared" si="53"/>
        <v>0</v>
      </c>
    </row>
    <row r="73" spans="2:66" ht="12.75" customHeight="1" x14ac:dyDescent="0.2">
      <c r="C73" s="141" t="s">
        <v>641</v>
      </c>
      <c r="G73" s="275">
        <v>9544806</v>
      </c>
      <c r="H73" s="131" t="s">
        <v>303</v>
      </c>
      <c r="J73" s="140">
        <f>+IF(H73=J$8,G73,0)</f>
        <v>0</v>
      </c>
      <c r="K73" s="140">
        <f>+IF(H73=K$8,G73,0)</f>
        <v>0</v>
      </c>
      <c r="L73" s="140">
        <f>+IF(H73=L$8,G73,0)</f>
        <v>0</v>
      </c>
      <c r="M73" s="140">
        <f>+IF(H73=M$8,G73,0)</f>
        <v>0</v>
      </c>
      <c r="N73" s="140">
        <f>+IF(H73=N$8,G73,0)</f>
        <v>0</v>
      </c>
      <c r="O73" s="140">
        <f>+IF(H73=O$8,G73,0)</f>
        <v>0</v>
      </c>
      <c r="P73" s="140">
        <f>+IF(H73=P$8,G73,0)</f>
        <v>0</v>
      </c>
      <c r="Q73" s="140">
        <f>+IF(H73=Q$8,G73,0)</f>
        <v>0</v>
      </c>
      <c r="R73" s="140">
        <f>+IF(H73=R$8,G73,0)</f>
        <v>0</v>
      </c>
      <c r="S73" s="140">
        <f>+IF(H73=S$8,G73,0)</f>
        <v>0</v>
      </c>
      <c r="T73" s="140">
        <f>+IF(H73=T$8,G73,0)</f>
        <v>9544806</v>
      </c>
      <c r="U73" s="140">
        <f>+IF(H73=U$8,G73,0)</f>
        <v>0</v>
      </c>
      <c r="V73" s="140">
        <f>+IF(H73=V$8,G73,0)</f>
        <v>0</v>
      </c>
      <c r="X73" s="140">
        <f>+IF(H73=X$8,G73,0)</f>
        <v>0</v>
      </c>
      <c r="Y73" s="140">
        <f t="shared" si="107"/>
        <v>0</v>
      </c>
      <c r="Z73" s="140">
        <f t="shared" si="108"/>
        <v>0</v>
      </c>
      <c r="AA73" s="140">
        <f t="shared" si="109"/>
        <v>0</v>
      </c>
      <c r="AB73" s="140">
        <f t="shared" si="110"/>
        <v>0</v>
      </c>
      <c r="AC73" s="140">
        <f t="shared" si="111"/>
        <v>0</v>
      </c>
      <c r="AD73" s="140">
        <f t="shared" si="112"/>
        <v>0</v>
      </c>
      <c r="AE73" s="140">
        <f t="shared" si="113"/>
        <v>0</v>
      </c>
      <c r="AF73" s="140">
        <f t="shared" si="114"/>
        <v>0</v>
      </c>
      <c r="AG73" s="140">
        <f t="shared" si="115"/>
        <v>0</v>
      </c>
      <c r="AH73" s="140">
        <f t="shared" si="116"/>
        <v>0</v>
      </c>
      <c r="AI73" s="140">
        <f t="shared" si="117"/>
        <v>0</v>
      </c>
      <c r="AJ73" s="140">
        <f t="shared" si="118"/>
        <v>0</v>
      </c>
      <c r="AL73" s="140">
        <f t="shared" si="119"/>
        <v>0</v>
      </c>
      <c r="AM73" s="140">
        <f t="shared" si="120"/>
        <v>0</v>
      </c>
      <c r="AN73" s="140">
        <f t="shared" si="121"/>
        <v>0</v>
      </c>
      <c r="AO73" s="140">
        <f t="shared" si="122"/>
        <v>0</v>
      </c>
      <c r="AP73" s="140">
        <f t="shared" si="123"/>
        <v>0</v>
      </c>
      <c r="AQ73" s="140">
        <f t="shared" si="124"/>
        <v>0</v>
      </c>
      <c r="AR73" s="140">
        <f t="shared" si="125"/>
        <v>0</v>
      </c>
      <c r="AS73" s="140">
        <f t="shared" si="126"/>
        <v>0</v>
      </c>
      <c r="AT73" s="140">
        <f t="shared" si="127"/>
        <v>0</v>
      </c>
      <c r="AU73" s="140">
        <f t="shared" si="128"/>
        <v>0</v>
      </c>
      <c r="AV73" s="140">
        <f t="shared" si="129"/>
        <v>0</v>
      </c>
      <c r="AW73" s="140">
        <f t="shared" si="130"/>
        <v>0</v>
      </c>
      <c r="AX73" s="140">
        <f t="shared" si="131"/>
        <v>0</v>
      </c>
      <c r="AZ73" s="140">
        <f t="shared" si="132"/>
        <v>0</v>
      </c>
      <c r="BA73" s="140">
        <f t="shared" si="133"/>
        <v>0</v>
      </c>
      <c r="BB73" s="140">
        <f t="shared" si="134"/>
        <v>0</v>
      </c>
      <c r="BC73" s="140">
        <f t="shared" si="135"/>
        <v>0</v>
      </c>
      <c r="BD73" s="140">
        <f t="shared" si="136"/>
        <v>0</v>
      </c>
      <c r="BE73" s="140">
        <f t="shared" si="137"/>
        <v>0</v>
      </c>
      <c r="BF73" s="140">
        <f t="shared" si="138"/>
        <v>0</v>
      </c>
      <c r="BG73" s="140">
        <f t="shared" si="139"/>
        <v>0</v>
      </c>
      <c r="BH73" s="140">
        <f t="shared" si="140"/>
        <v>0</v>
      </c>
      <c r="BI73" s="140">
        <f t="shared" si="141"/>
        <v>0</v>
      </c>
      <c r="BJ73" s="140">
        <f t="shared" si="142"/>
        <v>0</v>
      </c>
      <c r="BK73" s="140">
        <f t="shared" si="143"/>
        <v>0</v>
      </c>
      <c r="BL73" s="140">
        <f t="shared" si="144"/>
        <v>0</v>
      </c>
      <c r="BM73" s="140">
        <f>SUM(J73:BL73)</f>
        <v>9544806</v>
      </c>
      <c r="BN73" s="140">
        <f t="shared" si="53"/>
        <v>0</v>
      </c>
    </row>
    <row r="74" spans="2:66" ht="12.75" customHeight="1" x14ac:dyDescent="0.2">
      <c r="C74" s="141" t="s">
        <v>604</v>
      </c>
      <c r="G74" s="275"/>
      <c r="H74" s="131" t="s">
        <v>305</v>
      </c>
      <c r="J74" s="140">
        <f>+IF(H74=J$8,G74,0)</f>
        <v>0</v>
      </c>
      <c r="K74" s="140">
        <f>+IF(H74=K$8,G74,0)</f>
        <v>0</v>
      </c>
      <c r="L74" s="140">
        <f>+IF(H74=L$8,G74,0)</f>
        <v>0</v>
      </c>
      <c r="M74" s="140">
        <f>+IF(H74=M$8,G74,0)</f>
        <v>0</v>
      </c>
      <c r="N74" s="140">
        <f>+IF(H74=N$8,G74,0)</f>
        <v>0</v>
      </c>
      <c r="O74" s="140">
        <f>+IF(H74=O$8,G74,0)</f>
        <v>0</v>
      </c>
      <c r="P74" s="140">
        <f>+IF(H74=P$8,G74,0)</f>
        <v>0</v>
      </c>
      <c r="Q74" s="140">
        <f>+IF(H74=Q$8,G74,0)</f>
        <v>0</v>
      </c>
      <c r="R74" s="140">
        <f>+IF(H74=R$8,G74,0)</f>
        <v>0</v>
      </c>
      <c r="S74" s="140">
        <f>+IF(H74=S$8,G74,0)</f>
        <v>0</v>
      </c>
      <c r="T74" s="140">
        <f>+IF(H74=T$8,G74,0)</f>
        <v>0</v>
      </c>
      <c r="U74" s="140">
        <f>+IF(H74=U$8,G74,0)</f>
        <v>0</v>
      </c>
      <c r="V74" s="140">
        <f>+IF(H74=V$8,G74,0)</f>
        <v>0</v>
      </c>
      <c r="X74" s="140">
        <f>+IF(H74=X$8,G74,0)</f>
        <v>0</v>
      </c>
      <c r="Y74" s="140">
        <f t="shared" si="107"/>
        <v>0</v>
      </c>
      <c r="Z74" s="140">
        <f t="shared" si="108"/>
        <v>0</v>
      </c>
      <c r="AA74" s="140">
        <f t="shared" si="109"/>
        <v>0</v>
      </c>
      <c r="AB74" s="140">
        <f t="shared" si="110"/>
        <v>0</v>
      </c>
      <c r="AC74" s="140">
        <f t="shared" si="111"/>
        <v>0</v>
      </c>
      <c r="AD74" s="140">
        <f t="shared" si="112"/>
        <v>0</v>
      </c>
      <c r="AE74" s="140">
        <f t="shared" si="113"/>
        <v>0</v>
      </c>
      <c r="AF74" s="140">
        <f t="shared" si="114"/>
        <v>0</v>
      </c>
      <c r="AG74" s="140">
        <f t="shared" si="115"/>
        <v>0</v>
      </c>
      <c r="AH74" s="140">
        <f t="shared" si="116"/>
        <v>0</v>
      </c>
      <c r="AI74" s="140">
        <f t="shared" si="117"/>
        <v>0</v>
      </c>
      <c r="AJ74" s="140">
        <f t="shared" si="118"/>
        <v>0</v>
      </c>
      <c r="AL74" s="140">
        <f t="shared" si="119"/>
        <v>0</v>
      </c>
      <c r="AM74" s="140">
        <f t="shared" si="120"/>
        <v>0</v>
      </c>
      <c r="AN74" s="140">
        <f t="shared" si="121"/>
        <v>0</v>
      </c>
      <c r="AO74" s="140">
        <f t="shared" si="122"/>
        <v>0</v>
      </c>
      <c r="AP74" s="140">
        <f t="shared" si="123"/>
        <v>0</v>
      </c>
      <c r="AQ74" s="140">
        <f t="shared" si="124"/>
        <v>0</v>
      </c>
      <c r="AR74" s="140">
        <f t="shared" si="125"/>
        <v>0</v>
      </c>
      <c r="AS74" s="140">
        <f t="shared" si="126"/>
        <v>0</v>
      </c>
      <c r="AT74" s="140">
        <f t="shared" si="127"/>
        <v>0</v>
      </c>
      <c r="AU74" s="140">
        <f t="shared" si="128"/>
        <v>0</v>
      </c>
      <c r="AV74" s="140">
        <f t="shared" si="129"/>
        <v>0</v>
      </c>
      <c r="AW74" s="140">
        <f t="shared" si="130"/>
        <v>0</v>
      </c>
      <c r="AX74" s="140">
        <f t="shared" si="131"/>
        <v>0</v>
      </c>
      <c r="AZ74" s="140">
        <f t="shared" si="132"/>
        <v>0</v>
      </c>
      <c r="BA74" s="140">
        <f t="shared" si="133"/>
        <v>0</v>
      </c>
      <c r="BB74" s="140">
        <f t="shared" si="134"/>
        <v>0</v>
      </c>
      <c r="BC74" s="140">
        <f t="shared" si="135"/>
        <v>0</v>
      </c>
      <c r="BD74" s="140">
        <f t="shared" si="136"/>
        <v>0</v>
      </c>
      <c r="BE74" s="140">
        <f t="shared" si="137"/>
        <v>0</v>
      </c>
      <c r="BF74" s="140">
        <f t="shared" si="138"/>
        <v>0</v>
      </c>
      <c r="BG74" s="140">
        <f t="shared" si="139"/>
        <v>0</v>
      </c>
      <c r="BH74" s="140">
        <f t="shared" si="140"/>
        <v>0</v>
      </c>
      <c r="BI74" s="140">
        <f t="shared" si="141"/>
        <v>0</v>
      </c>
      <c r="BJ74" s="140">
        <f t="shared" si="142"/>
        <v>0</v>
      </c>
      <c r="BK74" s="140">
        <f t="shared" si="143"/>
        <v>0</v>
      </c>
      <c r="BL74" s="140">
        <f t="shared" si="144"/>
        <v>0</v>
      </c>
      <c r="BM74" s="140">
        <f>SUM(J74:BL74)</f>
        <v>0</v>
      </c>
      <c r="BN74" s="140">
        <f t="shared" si="53"/>
        <v>0</v>
      </c>
    </row>
    <row r="75" spans="2:66" ht="12.75" customHeight="1" x14ac:dyDescent="0.2">
      <c r="C75" s="141" t="s">
        <v>437</v>
      </c>
      <c r="G75" s="275"/>
      <c r="H75" s="131" t="s">
        <v>303</v>
      </c>
      <c r="J75" s="140">
        <f>+IF(H75=J$8,G75,0)</f>
        <v>0</v>
      </c>
      <c r="K75" s="140">
        <f>+IF(H75=K$8,G75,0)</f>
        <v>0</v>
      </c>
      <c r="L75" s="140">
        <f>+IF(H75=L$8,G75,0)</f>
        <v>0</v>
      </c>
      <c r="M75" s="140">
        <f>+IF(H75=M$8,G75,0)</f>
        <v>0</v>
      </c>
      <c r="N75" s="140">
        <f>+IF(H75=N$8,G75,0)</f>
        <v>0</v>
      </c>
      <c r="O75" s="140">
        <f>+IF(H75=O$8,G75,0)</f>
        <v>0</v>
      </c>
      <c r="P75" s="140">
        <f>+IF(H75=P$8,G75,0)</f>
        <v>0</v>
      </c>
      <c r="Q75" s="140">
        <f>+IF(H75=Q$8,G75,0)</f>
        <v>0</v>
      </c>
      <c r="R75" s="140">
        <f>+IF(H75=R$8,G75,0)</f>
        <v>0</v>
      </c>
      <c r="S75" s="140">
        <f>+IF(H75=S$8,G75,0)</f>
        <v>0</v>
      </c>
      <c r="T75" s="140">
        <f>+IF(H75=T$8,G75,0)</f>
        <v>0</v>
      </c>
      <c r="U75" s="140">
        <f>+IF(H75=U$8,G75,0)</f>
        <v>0</v>
      </c>
      <c r="V75" s="140">
        <f>+IF(H75=V$8,G75,0)</f>
        <v>0</v>
      </c>
      <c r="X75" s="140">
        <f>+IF(H75=X$8,G75,0)</f>
        <v>0</v>
      </c>
      <c r="Y75" s="140">
        <f t="shared" si="107"/>
        <v>0</v>
      </c>
      <c r="Z75" s="140">
        <f t="shared" si="108"/>
        <v>0</v>
      </c>
      <c r="AA75" s="140">
        <f t="shared" si="109"/>
        <v>0</v>
      </c>
      <c r="AB75" s="140">
        <f t="shared" si="110"/>
        <v>0</v>
      </c>
      <c r="AC75" s="140">
        <f t="shared" si="111"/>
        <v>0</v>
      </c>
      <c r="AD75" s="140">
        <f t="shared" si="112"/>
        <v>0</v>
      </c>
      <c r="AE75" s="140">
        <f t="shared" si="113"/>
        <v>0</v>
      </c>
      <c r="AF75" s="140">
        <f t="shared" si="114"/>
        <v>0</v>
      </c>
      <c r="AG75" s="140">
        <f t="shared" si="115"/>
        <v>0</v>
      </c>
      <c r="AH75" s="140">
        <f t="shared" si="116"/>
        <v>0</v>
      </c>
      <c r="AI75" s="140">
        <f t="shared" si="117"/>
        <v>0</v>
      </c>
      <c r="AJ75" s="140">
        <f t="shared" si="118"/>
        <v>0</v>
      </c>
      <c r="AL75" s="140">
        <f t="shared" si="119"/>
        <v>0</v>
      </c>
      <c r="AM75" s="140">
        <f t="shared" si="120"/>
        <v>0</v>
      </c>
      <c r="AN75" s="140">
        <f t="shared" si="121"/>
        <v>0</v>
      </c>
      <c r="AO75" s="140">
        <f t="shared" si="122"/>
        <v>0</v>
      </c>
      <c r="AP75" s="140">
        <f t="shared" si="123"/>
        <v>0</v>
      </c>
      <c r="AQ75" s="140">
        <f t="shared" si="124"/>
        <v>0</v>
      </c>
      <c r="AR75" s="140">
        <f t="shared" si="125"/>
        <v>0</v>
      </c>
      <c r="AS75" s="140">
        <f t="shared" si="126"/>
        <v>0</v>
      </c>
      <c r="AT75" s="140">
        <f t="shared" si="127"/>
        <v>0</v>
      </c>
      <c r="AU75" s="140">
        <f t="shared" si="128"/>
        <v>0</v>
      </c>
      <c r="AV75" s="140">
        <f t="shared" si="129"/>
        <v>0</v>
      </c>
      <c r="AW75" s="140">
        <f t="shared" si="130"/>
        <v>0</v>
      </c>
      <c r="AX75" s="140">
        <f t="shared" si="131"/>
        <v>0</v>
      </c>
      <c r="AZ75" s="140">
        <f t="shared" si="132"/>
        <v>0</v>
      </c>
      <c r="BA75" s="140">
        <f t="shared" si="133"/>
        <v>0</v>
      </c>
      <c r="BB75" s="140">
        <f t="shared" si="134"/>
        <v>0</v>
      </c>
      <c r="BC75" s="140">
        <f t="shared" si="135"/>
        <v>0</v>
      </c>
      <c r="BD75" s="140">
        <f t="shared" si="136"/>
        <v>0</v>
      </c>
      <c r="BE75" s="140">
        <f t="shared" si="137"/>
        <v>0</v>
      </c>
      <c r="BF75" s="140">
        <f t="shared" si="138"/>
        <v>0</v>
      </c>
      <c r="BG75" s="140">
        <f t="shared" si="139"/>
        <v>0</v>
      </c>
      <c r="BH75" s="140">
        <f t="shared" si="140"/>
        <v>0</v>
      </c>
      <c r="BI75" s="140">
        <f t="shared" si="141"/>
        <v>0</v>
      </c>
      <c r="BJ75" s="140">
        <f t="shared" si="142"/>
        <v>0</v>
      </c>
      <c r="BK75" s="140">
        <f t="shared" si="143"/>
        <v>0</v>
      </c>
      <c r="BL75" s="140">
        <f t="shared" si="144"/>
        <v>0</v>
      </c>
      <c r="BM75" s="140">
        <f t="shared" si="52"/>
        <v>0</v>
      </c>
      <c r="BN75" s="140">
        <f t="shared" si="53"/>
        <v>0</v>
      </c>
    </row>
    <row r="76" spans="2:66" ht="12.75" customHeight="1" x14ac:dyDescent="0.2">
      <c r="C76" s="141" t="s">
        <v>400</v>
      </c>
      <c r="E76" s="142"/>
      <c r="G76" s="275">
        <v>508083332</v>
      </c>
      <c r="H76" s="131" t="s">
        <v>293</v>
      </c>
      <c r="J76" s="140">
        <f t="shared" si="0"/>
        <v>508083332</v>
      </c>
      <c r="K76" s="140">
        <f t="shared" si="1"/>
        <v>0</v>
      </c>
      <c r="L76" s="140">
        <f t="shared" si="2"/>
        <v>0</v>
      </c>
      <c r="M76" s="140">
        <f t="shared" si="3"/>
        <v>0</v>
      </c>
      <c r="N76" s="140">
        <f t="shared" si="4"/>
        <v>0</v>
      </c>
      <c r="O76" s="140">
        <f t="shared" si="5"/>
        <v>0</v>
      </c>
      <c r="P76" s="140">
        <f t="shared" si="6"/>
        <v>0</v>
      </c>
      <c r="Q76" s="140">
        <f t="shared" si="7"/>
        <v>0</v>
      </c>
      <c r="R76" s="140">
        <f t="shared" si="8"/>
        <v>0</v>
      </c>
      <c r="S76" s="140">
        <f t="shared" si="9"/>
        <v>0</v>
      </c>
      <c r="T76" s="140">
        <f t="shared" si="10"/>
        <v>0</v>
      </c>
      <c r="U76" s="140">
        <f t="shared" si="11"/>
        <v>0</v>
      </c>
      <c r="V76" s="140">
        <f t="shared" si="12"/>
        <v>0</v>
      </c>
      <c r="X76" s="140">
        <f t="shared" si="13"/>
        <v>0</v>
      </c>
      <c r="Y76" s="140">
        <f t="shared" si="107"/>
        <v>0</v>
      </c>
      <c r="Z76" s="140">
        <f t="shared" si="108"/>
        <v>0</v>
      </c>
      <c r="AA76" s="140">
        <f t="shared" si="109"/>
        <v>0</v>
      </c>
      <c r="AB76" s="140">
        <f t="shared" si="110"/>
        <v>0</v>
      </c>
      <c r="AC76" s="140">
        <f t="shared" si="111"/>
        <v>0</v>
      </c>
      <c r="AD76" s="140">
        <f t="shared" si="112"/>
        <v>0</v>
      </c>
      <c r="AE76" s="140">
        <f t="shared" si="113"/>
        <v>0</v>
      </c>
      <c r="AF76" s="140">
        <f t="shared" si="114"/>
        <v>0</v>
      </c>
      <c r="AG76" s="140">
        <f t="shared" si="115"/>
        <v>0</v>
      </c>
      <c r="AH76" s="140">
        <f t="shared" si="116"/>
        <v>0</v>
      </c>
      <c r="AI76" s="140">
        <f t="shared" si="117"/>
        <v>0</v>
      </c>
      <c r="AJ76" s="140">
        <f t="shared" si="118"/>
        <v>0</v>
      </c>
      <c r="AL76" s="140">
        <f t="shared" si="119"/>
        <v>0</v>
      </c>
      <c r="AM76" s="140">
        <f t="shared" si="120"/>
        <v>0</v>
      </c>
      <c r="AN76" s="140">
        <f t="shared" si="121"/>
        <v>0</v>
      </c>
      <c r="AO76" s="140">
        <f t="shared" si="122"/>
        <v>0</v>
      </c>
      <c r="AP76" s="140">
        <f t="shared" si="123"/>
        <v>0</v>
      </c>
      <c r="AQ76" s="140">
        <f t="shared" si="124"/>
        <v>0</v>
      </c>
      <c r="AR76" s="140">
        <f t="shared" si="125"/>
        <v>0</v>
      </c>
      <c r="AS76" s="140">
        <f t="shared" si="126"/>
        <v>0</v>
      </c>
      <c r="AT76" s="140">
        <f t="shared" si="127"/>
        <v>0</v>
      </c>
      <c r="AU76" s="140">
        <f t="shared" si="128"/>
        <v>0</v>
      </c>
      <c r="AV76" s="140">
        <f t="shared" si="129"/>
        <v>0</v>
      </c>
      <c r="AW76" s="140">
        <f t="shared" si="130"/>
        <v>0</v>
      </c>
      <c r="AX76" s="140">
        <f t="shared" si="131"/>
        <v>0</v>
      </c>
      <c r="AZ76" s="140">
        <f t="shared" si="132"/>
        <v>0</v>
      </c>
      <c r="BA76" s="140">
        <f t="shared" si="133"/>
        <v>0</v>
      </c>
      <c r="BB76" s="140">
        <f t="shared" si="134"/>
        <v>0</v>
      </c>
      <c r="BC76" s="140">
        <f t="shared" si="135"/>
        <v>0</v>
      </c>
      <c r="BD76" s="140">
        <f t="shared" si="136"/>
        <v>0</v>
      </c>
      <c r="BE76" s="140">
        <f t="shared" si="137"/>
        <v>0</v>
      </c>
      <c r="BF76" s="140">
        <f t="shared" si="138"/>
        <v>0</v>
      </c>
      <c r="BG76" s="140">
        <f t="shared" si="139"/>
        <v>0</v>
      </c>
      <c r="BH76" s="140">
        <f t="shared" si="140"/>
        <v>0</v>
      </c>
      <c r="BI76" s="140">
        <f t="shared" si="141"/>
        <v>0</v>
      </c>
      <c r="BJ76" s="140">
        <f t="shared" si="142"/>
        <v>0</v>
      </c>
      <c r="BK76" s="140">
        <f t="shared" si="143"/>
        <v>0</v>
      </c>
      <c r="BL76" s="140">
        <f t="shared" si="144"/>
        <v>0</v>
      </c>
      <c r="BM76" s="140">
        <f t="shared" si="52"/>
        <v>508083332</v>
      </c>
      <c r="BN76" s="140">
        <f t="shared" ref="BN76:BN141" si="159">+BM76-G76</f>
        <v>0</v>
      </c>
    </row>
    <row r="77" spans="2:66" ht="12.75" customHeight="1" x14ac:dyDescent="0.2">
      <c r="C77" s="141" t="s">
        <v>499</v>
      </c>
      <c r="G77" s="275">
        <v>26430495</v>
      </c>
      <c r="H77" s="131" t="s">
        <v>305</v>
      </c>
      <c r="J77" s="140">
        <f t="shared" si="0"/>
        <v>0</v>
      </c>
      <c r="K77" s="140">
        <f t="shared" si="1"/>
        <v>0</v>
      </c>
      <c r="L77" s="140">
        <f t="shared" si="2"/>
        <v>0</v>
      </c>
      <c r="M77" s="140">
        <f t="shared" si="3"/>
        <v>0</v>
      </c>
      <c r="N77" s="140">
        <f t="shared" si="4"/>
        <v>0</v>
      </c>
      <c r="O77" s="140">
        <f t="shared" si="5"/>
        <v>0</v>
      </c>
      <c r="P77" s="140">
        <f t="shared" si="6"/>
        <v>0</v>
      </c>
      <c r="Q77" s="140">
        <f t="shared" si="7"/>
        <v>0</v>
      </c>
      <c r="R77" s="140">
        <f t="shared" si="8"/>
        <v>0</v>
      </c>
      <c r="S77" s="140">
        <f t="shared" si="9"/>
        <v>0</v>
      </c>
      <c r="T77" s="140">
        <f t="shared" si="10"/>
        <v>0</v>
      </c>
      <c r="U77" s="140">
        <f t="shared" si="11"/>
        <v>0</v>
      </c>
      <c r="V77" s="140">
        <f t="shared" si="12"/>
        <v>26430495</v>
      </c>
      <c r="X77" s="140">
        <f t="shared" si="13"/>
        <v>0</v>
      </c>
      <c r="Y77" s="140">
        <f t="shared" si="107"/>
        <v>0</v>
      </c>
      <c r="Z77" s="140">
        <f t="shared" si="108"/>
        <v>0</v>
      </c>
      <c r="AA77" s="140">
        <f t="shared" si="109"/>
        <v>0</v>
      </c>
      <c r="AB77" s="140">
        <f t="shared" si="110"/>
        <v>0</v>
      </c>
      <c r="AC77" s="140">
        <f t="shared" si="111"/>
        <v>0</v>
      </c>
      <c r="AD77" s="140">
        <f t="shared" si="112"/>
        <v>0</v>
      </c>
      <c r="AE77" s="140">
        <f t="shared" si="113"/>
        <v>0</v>
      </c>
      <c r="AF77" s="140">
        <f t="shared" si="114"/>
        <v>0</v>
      </c>
      <c r="AG77" s="140">
        <f t="shared" si="115"/>
        <v>0</v>
      </c>
      <c r="AH77" s="140">
        <f t="shared" si="116"/>
        <v>0</v>
      </c>
      <c r="AI77" s="140">
        <f t="shared" si="117"/>
        <v>0</v>
      </c>
      <c r="AJ77" s="140">
        <f t="shared" si="118"/>
        <v>0</v>
      </c>
      <c r="AL77" s="140">
        <f t="shared" si="119"/>
        <v>0</v>
      </c>
      <c r="AM77" s="140">
        <f t="shared" si="120"/>
        <v>0</v>
      </c>
      <c r="AN77" s="140">
        <f t="shared" si="121"/>
        <v>0</v>
      </c>
      <c r="AO77" s="140">
        <f t="shared" si="122"/>
        <v>0</v>
      </c>
      <c r="AP77" s="140">
        <f t="shared" si="123"/>
        <v>0</v>
      </c>
      <c r="AQ77" s="140">
        <f t="shared" si="124"/>
        <v>0</v>
      </c>
      <c r="AR77" s="140">
        <f t="shared" si="125"/>
        <v>0</v>
      </c>
      <c r="AS77" s="140">
        <f t="shared" si="126"/>
        <v>0</v>
      </c>
      <c r="AT77" s="140">
        <f t="shared" si="127"/>
        <v>0</v>
      </c>
      <c r="AU77" s="140">
        <f t="shared" si="128"/>
        <v>0</v>
      </c>
      <c r="AV77" s="140">
        <f t="shared" si="129"/>
        <v>0</v>
      </c>
      <c r="AW77" s="140">
        <f t="shared" si="130"/>
        <v>0</v>
      </c>
      <c r="AX77" s="140">
        <f t="shared" si="131"/>
        <v>0</v>
      </c>
      <c r="AZ77" s="140">
        <f t="shared" si="132"/>
        <v>0</v>
      </c>
      <c r="BA77" s="140">
        <f t="shared" si="133"/>
        <v>0</v>
      </c>
      <c r="BB77" s="140">
        <f t="shared" si="134"/>
        <v>0</v>
      </c>
      <c r="BC77" s="140">
        <f t="shared" si="135"/>
        <v>0</v>
      </c>
      <c r="BD77" s="140">
        <f t="shared" si="136"/>
        <v>0</v>
      </c>
      <c r="BE77" s="140">
        <f t="shared" si="137"/>
        <v>0</v>
      </c>
      <c r="BF77" s="140">
        <f t="shared" si="138"/>
        <v>0</v>
      </c>
      <c r="BG77" s="140">
        <f t="shared" si="139"/>
        <v>0</v>
      </c>
      <c r="BH77" s="140">
        <f t="shared" si="140"/>
        <v>0</v>
      </c>
      <c r="BI77" s="140">
        <f t="shared" si="141"/>
        <v>0</v>
      </c>
      <c r="BJ77" s="140">
        <f t="shared" si="142"/>
        <v>0</v>
      </c>
      <c r="BK77" s="140">
        <f t="shared" si="143"/>
        <v>0</v>
      </c>
      <c r="BL77" s="140">
        <f t="shared" si="144"/>
        <v>0</v>
      </c>
      <c r="BM77" s="140">
        <f t="shared" si="52"/>
        <v>26430495</v>
      </c>
      <c r="BN77" s="140">
        <f t="shared" si="159"/>
        <v>0</v>
      </c>
    </row>
    <row r="78" spans="2:66" ht="12.75" customHeight="1" x14ac:dyDescent="0.2">
      <c r="C78" s="141" t="s">
        <v>701</v>
      </c>
      <c r="G78" s="275"/>
      <c r="H78" s="131" t="s">
        <v>296</v>
      </c>
      <c r="J78" s="140">
        <f>+IF(H78=J$8,G78,0)</f>
        <v>0</v>
      </c>
      <c r="K78" s="140">
        <f>+IF(H78=K$8,G78,0)</f>
        <v>0</v>
      </c>
      <c r="L78" s="140">
        <f>+IF(H78=L$8,G78,0)</f>
        <v>0</v>
      </c>
      <c r="M78" s="140">
        <f>+IF(H78=M$8,G78,0)</f>
        <v>0</v>
      </c>
      <c r="N78" s="140">
        <f>+IF(H78=N$8,G78,0)</f>
        <v>0</v>
      </c>
      <c r="O78" s="140">
        <f>+IF(H78=O$8,G78,0)</f>
        <v>0</v>
      </c>
      <c r="P78" s="140">
        <f>+IF(H78=P$8,G78,0)</f>
        <v>0</v>
      </c>
      <c r="Q78" s="140">
        <f>+IF(H78=Q$8,G78,0)</f>
        <v>0</v>
      </c>
      <c r="R78" s="140">
        <f>+IF(H78=R$8,G78,0)</f>
        <v>0</v>
      </c>
      <c r="S78" s="140">
        <f>+IF(H78=S$8,G78,0)</f>
        <v>0</v>
      </c>
      <c r="T78" s="140">
        <f>+IF(H78=T$8,G78,0)</f>
        <v>0</v>
      </c>
      <c r="U78" s="140">
        <f>+IF(H78=U$8,G78,0)</f>
        <v>0</v>
      </c>
      <c r="V78" s="140">
        <f>+IF(H78=V$8,G78,0)</f>
        <v>0</v>
      </c>
      <c r="X78" s="140">
        <f>+IF(H78=X$8,G78,0)</f>
        <v>0</v>
      </c>
      <c r="Y78" s="140">
        <f t="shared" si="107"/>
        <v>0</v>
      </c>
      <c r="Z78" s="140">
        <f t="shared" si="108"/>
        <v>0</v>
      </c>
      <c r="AA78" s="140">
        <f t="shared" si="109"/>
        <v>0</v>
      </c>
      <c r="AB78" s="140">
        <f t="shared" si="110"/>
        <v>0</v>
      </c>
      <c r="AC78" s="140">
        <f t="shared" si="111"/>
        <v>0</v>
      </c>
      <c r="AD78" s="140">
        <f t="shared" si="112"/>
        <v>0</v>
      </c>
      <c r="AE78" s="140">
        <f t="shared" si="113"/>
        <v>0</v>
      </c>
      <c r="AF78" s="140">
        <f t="shared" si="114"/>
        <v>0</v>
      </c>
      <c r="AG78" s="140">
        <f t="shared" si="115"/>
        <v>0</v>
      </c>
      <c r="AH78" s="140">
        <f t="shared" si="116"/>
        <v>0</v>
      </c>
      <c r="AI78" s="140">
        <f t="shared" si="117"/>
        <v>0</v>
      </c>
      <c r="AJ78" s="140">
        <f t="shared" si="118"/>
        <v>0</v>
      </c>
      <c r="AL78" s="140">
        <f t="shared" si="119"/>
        <v>0</v>
      </c>
      <c r="AM78" s="140">
        <f t="shared" si="120"/>
        <v>0</v>
      </c>
      <c r="AN78" s="140">
        <f t="shared" si="121"/>
        <v>0</v>
      </c>
      <c r="AO78" s="140">
        <f t="shared" si="122"/>
        <v>0</v>
      </c>
      <c r="AP78" s="140">
        <f t="shared" si="123"/>
        <v>0</v>
      </c>
      <c r="AQ78" s="140">
        <f t="shared" si="124"/>
        <v>0</v>
      </c>
      <c r="AR78" s="140">
        <f t="shared" si="125"/>
        <v>0</v>
      </c>
      <c r="AS78" s="140">
        <f t="shared" si="126"/>
        <v>0</v>
      </c>
      <c r="AT78" s="140">
        <f t="shared" si="127"/>
        <v>0</v>
      </c>
      <c r="AU78" s="140">
        <f t="shared" si="128"/>
        <v>0</v>
      </c>
      <c r="AV78" s="140">
        <f t="shared" si="129"/>
        <v>0</v>
      </c>
      <c r="AW78" s="140">
        <f t="shared" si="130"/>
        <v>0</v>
      </c>
      <c r="AX78" s="140">
        <f t="shared" si="131"/>
        <v>0</v>
      </c>
      <c r="AZ78" s="140">
        <f t="shared" si="132"/>
        <v>0</v>
      </c>
      <c r="BA78" s="140">
        <f t="shared" si="133"/>
        <v>0</v>
      </c>
      <c r="BB78" s="140">
        <f t="shared" si="134"/>
        <v>0</v>
      </c>
      <c r="BC78" s="140">
        <f t="shared" si="135"/>
        <v>0</v>
      </c>
      <c r="BD78" s="140">
        <f t="shared" si="136"/>
        <v>0</v>
      </c>
      <c r="BE78" s="140">
        <f t="shared" si="137"/>
        <v>0</v>
      </c>
      <c r="BF78" s="140">
        <f t="shared" si="138"/>
        <v>0</v>
      </c>
      <c r="BG78" s="140">
        <f t="shared" si="139"/>
        <v>0</v>
      </c>
      <c r="BH78" s="140">
        <f t="shared" si="140"/>
        <v>0</v>
      </c>
      <c r="BI78" s="140">
        <f t="shared" si="141"/>
        <v>0</v>
      </c>
      <c r="BJ78" s="140">
        <f t="shared" si="142"/>
        <v>0</v>
      </c>
      <c r="BK78" s="140">
        <f t="shared" si="143"/>
        <v>0</v>
      </c>
      <c r="BL78" s="140">
        <f t="shared" si="144"/>
        <v>0</v>
      </c>
      <c r="BM78" s="140">
        <f>SUM(J78:BL78)</f>
        <v>0</v>
      </c>
      <c r="BN78" s="140">
        <f t="shared" si="159"/>
        <v>0</v>
      </c>
    </row>
    <row r="79" spans="2:66" ht="12.75" customHeight="1" x14ac:dyDescent="0.2">
      <c r="C79" s="141" t="s">
        <v>451</v>
      </c>
      <c r="E79" s="517">
        <f>SUM(G10:G79)</f>
        <v>3485273660</v>
      </c>
      <c r="G79" s="275"/>
      <c r="H79" s="131" t="s">
        <v>293</v>
      </c>
      <c r="J79" s="140">
        <f>+IF(H79=J$8,G79,0)</f>
        <v>0</v>
      </c>
      <c r="K79" s="140">
        <f>+IF(H79=K$8,G79,0)</f>
        <v>0</v>
      </c>
      <c r="L79" s="140">
        <f>+IF(H79=L$8,G79,0)</f>
        <v>0</v>
      </c>
      <c r="M79" s="140">
        <f>+IF(H79=M$8,G79,0)</f>
        <v>0</v>
      </c>
      <c r="N79" s="140">
        <f>+IF(H79=N$8,G79,0)</f>
        <v>0</v>
      </c>
      <c r="O79" s="140">
        <f>+IF(H79=O$8,G79,0)</f>
        <v>0</v>
      </c>
      <c r="P79" s="140">
        <f>+IF(H79=P$8,G79,0)</f>
        <v>0</v>
      </c>
      <c r="Q79" s="140">
        <f>+IF(H79=Q$8,G79,0)</f>
        <v>0</v>
      </c>
      <c r="R79" s="140">
        <f>+IF(H79=R$8,G79,0)</f>
        <v>0</v>
      </c>
      <c r="S79" s="140">
        <f>+IF(H79=S$8,G79,0)</f>
        <v>0</v>
      </c>
      <c r="T79" s="140">
        <f>+IF(H79=T$8,G79,0)</f>
        <v>0</v>
      </c>
      <c r="U79" s="140">
        <f>+IF(H79=U$8,G79,0)</f>
        <v>0</v>
      </c>
      <c r="V79" s="140">
        <f>+IF(H79=V$8,G79,0)</f>
        <v>0</v>
      </c>
      <c r="X79" s="140">
        <f>+IF(H79=X$8,G79,0)</f>
        <v>0</v>
      </c>
      <c r="Y79" s="140">
        <f t="shared" si="107"/>
        <v>0</v>
      </c>
      <c r="Z79" s="140">
        <f t="shared" si="108"/>
        <v>0</v>
      </c>
      <c r="AA79" s="140">
        <f t="shared" si="109"/>
        <v>0</v>
      </c>
      <c r="AB79" s="140">
        <f t="shared" si="110"/>
        <v>0</v>
      </c>
      <c r="AC79" s="140">
        <f t="shared" si="111"/>
        <v>0</v>
      </c>
      <c r="AD79" s="140">
        <f t="shared" si="112"/>
        <v>0</v>
      </c>
      <c r="AE79" s="140">
        <f t="shared" si="113"/>
        <v>0</v>
      </c>
      <c r="AF79" s="140">
        <f t="shared" si="114"/>
        <v>0</v>
      </c>
      <c r="AG79" s="140">
        <f t="shared" si="115"/>
        <v>0</v>
      </c>
      <c r="AH79" s="140">
        <f t="shared" si="116"/>
        <v>0</v>
      </c>
      <c r="AI79" s="140">
        <f t="shared" si="117"/>
        <v>0</v>
      </c>
      <c r="AJ79" s="140">
        <f t="shared" si="118"/>
        <v>0</v>
      </c>
      <c r="AL79" s="140">
        <f t="shared" si="119"/>
        <v>0</v>
      </c>
      <c r="AM79" s="140">
        <f t="shared" si="120"/>
        <v>0</v>
      </c>
      <c r="AN79" s="140">
        <f t="shared" si="121"/>
        <v>0</v>
      </c>
      <c r="AO79" s="140">
        <f t="shared" si="122"/>
        <v>0</v>
      </c>
      <c r="AP79" s="140">
        <f t="shared" si="123"/>
        <v>0</v>
      </c>
      <c r="AQ79" s="140">
        <f t="shared" si="124"/>
        <v>0</v>
      </c>
      <c r="AR79" s="140">
        <f t="shared" si="125"/>
        <v>0</v>
      </c>
      <c r="AS79" s="140">
        <f t="shared" si="126"/>
        <v>0</v>
      </c>
      <c r="AT79" s="140">
        <f t="shared" si="127"/>
        <v>0</v>
      </c>
      <c r="AU79" s="140">
        <f t="shared" si="128"/>
        <v>0</v>
      </c>
      <c r="AV79" s="140">
        <f t="shared" si="129"/>
        <v>0</v>
      </c>
      <c r="AW79" s="140">
        <f t="shared" si="130"/>
        <v>0</v>
      </c>
      <c r="AX79" s="140">
        <f t="shared" si="131"/>
        <v>0</v>
      </c>
      <c r="AZ79" s="140">
        <f t="shared" si="132"/>
        <v>0</v>
      </c>
      <c r="BA79" s="140">
        <f t="shared" si="133"/>
        <v>0</v>
      </c>
      <c r="BB79" s="140">
        <f t="shared" si="134"/>
        <v>0</v>
      </c>
      <c r="BC79" s="140">
        <f t="shared" si="135"/>
        <v>0</v>
      </c>
      <c r="BD79" s="140">
        <f t="shared" si="136"/>
        <v>0</v>
      </c>
      <c r="BE79" s="140">
        <f t="shared" si="137"/>
        <v>0</v>
      </c>
      <c r="BF79" s="140">
        <f t="shared" si="138"/>
        <v>0</v>
      </c>
      <c r="BG79" s="140">
        <f t="shared" si="139"/>
        <v>0</v>
      </c>
      <c r="BH79" s="140">
        <f t="shared" si="140"/>
        <v>0</v>
      </c>
      <c r="BI79" s="140">
        <f t="shared" si="141"/>
        <v>0</v>
      </c>
      <c r="BJ79" s="140">
        <f t="shared" si="142"/>
        <v>0</v>
      </c>
      <c r="BK79" s="140">
        <f t="shared" si="143"/>
        <v>0</v>
      </c>
      <c r="BL79" s="140">
        <f t="shared" si="144"/>
        <v>0</v>
      </c>
      <c r="BM79" s="140">
        <f t="shared" si="52"/>
        <v>0</v>
      </c>
      <c r="BN79" s="140">
        <f t="shared" si="159"/>
        <v>0</v>
      </c>
    </row>
    <row r="80" spans="2:66" ht="12.75" customHeight="1" x14ac:dyDescent="0.2">
      <c r="B80" s="138" t="s">
        <v>401</v>
      </c>
      <c r="C80" s="141"/>
      <c r="E80" s="140"/>
      <c r="G80" s="275"/>
      <c r="J80" s="140">
        <f t="shared" si="0"/>
        <v>0</v>
      </c>
      <c r="K80" s="140">
        <f t="shared" si="1"/>
        <v>0</v>
      </c>
      <c r="L80" s="140">
        <f t="shared" si="2"/>
        <v>0</v>
      </c>
      <c r="M80" s="140">
        <f t="shared" si="3"/>
        <v>0</v>
      </c>
      <c r="N80" s="140">
        <f t="shared" si="4"/>
        <v>0</v>
      </c>
      <c r="O80" s="140">
        <f t="shared" si="5"/>
        <v>0</v>
      </c>
      <c r="P80" s="140">
        <f t="shared" si="6"/>
        <v>0</v>
      </c>
      <c r="Q80" s="140">
        <f t="shared" si="7"/>
        <v>0</v>
      </c>
      <c r="R80" s="140">
        <f t="shared" si="8"/>
        <v>0</v>
      </c>
      <c r="S80" s="140">
        <f t="shared" si="9"/>
        <v>0</v>
      </c>
      <c r="T80" s="140">
        <f t="shared" si="10"/>
        <v>0</v>
      </c>
      <c r="U80" s="140">
        <f t="shared" si="11"/>
        <v>0</v>
      </c>
      <c r="V80" s="140">
        <f t="shared" si="12"/>
        <v>0</v>
      </c>
      <c r="X80" s="140">
        <f t="shared" si="13"/>
        <v>0</v>
      </c>
      <c r="Y80" s="140">
        <f t="shared" si="107"/>
        <v>0</v>
      </c>
      <c r="Z80" s="140">
        <f t="shared" si="108"/>
        <v>0</v>
      </c>
      <c r="AA80" s="140">
        <f t="shared" si="109"/>
        <v>0</v>
      </c>
      <c r="AB80" s="140">
        <f t="shared" si="110"/>
        <v>0</v>
      </c>
      <c r="AC80" s="140">
        <f t="shared" si="111"/>
        <v>0</v>
      </c>
      <c r="AD80" s="140">
        <f t="shared" si="112"/>
        <v>0</v>
      </c>
      <c r="AE80" s="140">
        <f t="shared" si="113"/>
        <v>0</v>
      </c>
      <c r="AF80" s="140">
        <f t="shared" si="114"/>
        <v>0</v>
      </c>
      <c r="AG80" s="140">
        <f t="shared" si="115"/>
        <v>0</v>
      </c>
      <c r="AH80" s="140">
        <f t="shared" si="116"/>
        <v>0</v>
      </c>
      <c r="AI80" s="140">
        <f t="shared" si="117"/>
        <v>0</v>
      </c>
      <c r="AJ80" s="140">
        <f t="shared" si="118"/>
        <v>0</v>
      </c>
      <c r="AL80" s="140">
        <f t="shared" si="119"/>
        <v>0</v>
      </c>
      <c r="AM80" s="140">
        <f t="shared" si="120"/>
        <v>0</v>
      </c>
      <c r="AN80" s="140">
        <f t="shared" si="121"/>
        <v>0</v>
      </c>
      <c r="AO80" s="140">
        <f t="shared" si="122"/>
        <v>0</v>
      </c>
      <c r="AP80" s="140">
        <f t="shared" si="123"/>
        <v>0</v>
      </c>
      <c r="AQ80" s="140">
        <f t="shared" si="124"/>
        <v>0</v>
      </c>
      <c r="AR80" s="140">
        <f t="shared" si="125"/>
        <v>0</v>
      </c>
      <c r="AS80" s="140">
        <f t="shared" si="126"/>
        <v>0</v>
      </c>
      <c r="AT80" s="140">
        <f t="shared" si="127"/>
        <v>0</v>
      </c>
      <c r="AU80" s="140">
        <f t="shared" si="128"/>
        <v>0</v>
      </c>
      <c r="AV80" s="140">
        <f t="shared" si="129"/>
        <v>0</v>
      </c>
      <c r="AW80" s="140">
        <f t="shared" si="130"/>
        <v>0</v>
      </c>
      <c r="AX80" s="140">
        <f t="shared" si="131"/>
        <v>0</v>
      </c>
      <c r="AZ80" s="140">
        <f t="shared" si="132"/>
        <v>0</v>
      </c>
      <c r="BA80" s="140">
        <f t="shared" si="133"/>
        <v>0</v>
      </c>
      <c r="BB80" s="140">
        <f t="shared" si="134"/>
        <v>0</v>
      </c>
      <c r="BC80" s="140">
        <f t="shared" si="135"/>
        <v>0</v>
      </c>
      <c r="BD80" s="140">
        <f t="shared" si="136"/>
        <v>0</v>
      </c>
      <c r="BE80" s="140">
        <f t="shared" si="137"/>
        <v>0</v>
      </c>
      <c r="BF80" s="140">
        <f t="shared" si="138"/>
        <v>0</v>
      </c>
      <c r="BG80" s="140">
        <f t="shared" si="139"/>
        <v>0</v>
      </c>
      <c r="BH80" s="140">
        <f t="shared" si="140"/>
        <v>0</v>
      </c>
      <c r="BI80" s="140">
        <f t="shared" si="141"/>
        <v>0</v>
      </c>
      <c r="BJ80" s="140">
        <f t="shared" si="142"/>
        <v>0</v>
      </c>
      <c r="BK80" s="140">
        <f t="shared" si="143"/>
        <v>0</v>
      </c>
      <c r="BL80" s="140">
        <f t="shared" si="144"/>
        <v>0</v>
      </c>
      <c r="BM80" s="140">
        <f t="shared" si="52"/>
        <v>0</v>
      </c>
      <c r="BN80" s="140">
        <f t="shared" si="159"/>
        <v>0</v>
      </c>
    </row>
    <row r="81" spans="3:66" ht="12.75" customHeight="1" x14ac:dyDescent="0.2">
      <c r="C81" s="141" t="s">
        <v>379</v>
      </c>
      <c r="E81" s="140"/>
      <c r="G81" s="275"/>
      <c r="H81" s="131" t="s">
        <v>320</v>
      </c>
      <c r="J81" s="140">
        <f t="shared" si="0"/>
        <v>0</v>
      </c>
      <c r="K81" s="140">
        <f t="shared" si="1"/>
        <v>0</v>
      </c>
      <c r="L81" s="140">
        <f t="shared" si="2"/>
        <v>0</v>
      </c>
      <c r="M81" s="140">
        <f t="shared" si="3"/>
        <v>0</v>
      </c>
      <c r="N81" s="140">
        <f t="shared" si="4"/>
        <v>0</v>
      </c>
      <c r="O81" s="140">
        <f t="shared" si="5"/>
        <v>0</v>
      </c>
      <c r="P81" s="140">
        <f t="shared" si="6"/>
        <v>0</v>
      </c>
      <c r="Q81" s="140">
        <f t="shared" si="7"/>
        <v>0</v>
      </c>
      <c r="R81" s="140">
        <f t="shared" si="8"/>
        <v>0</v>
      </c>
      <c r="S81" s="140">
        <f t="shared" si="9"/>
        <v>0</v>
      </c>
      <c r="T81" s="140">
        <f t="shared" si="10"/>
        <v>0</v>
      </c>
      <c r="U81" s="140">
        <f t="shared" si="11"/>
        <v>0</v>
      </c>
      <c r="V81" s="140">
        <f t="shared" si="12"/>
        <v>0</v>
      </c>
      <c r="X81" s="140">
        <f t="shared" si="13"/>
        <v>0</v>
      </c>
      <c r="Y81" s="140">
        <f t="shared" si="107"/>
        <v>0</v>
      </c>
      <c r="Z81" s="140">
        <f t="shared" si="108"/>
        <v>0</v>
      </c>
      <c r="AA81" s="140">
        <f t="shared" si="109"/>
        <v>0</v>
      </c>
      <c r="AB81" s="140">
        <f t="shared" si="110"/>
        <v>0</v>
      </c>
      <c r="AC81" s="140">
        <f t="shared" si="111"/>
        <v>0</v>
      </c>
      <c r="AD81" s="140">
        <f t="shared" si="112"/>
        <v>0</v>
      </c>
      <c r="AE81" s="140">
        <f t="shared" si="113"/>
        <v>0</v>
      </c>
      <c r="AF81" s="140">
        <f t="shared" si="114"/>
        <v>0</v>
      </c>
      <c r="AG81" s="140">
        <f t="shared" si="115"/>
        <v>0</v>
      </c>
      <c r="AH81" s="140">
        <f t="shared" si="116"/>
        <v>0</v>
      </c>
      <c r="AI81" s="140">
        <f t="shared" si="117"/>
        <v>0</v>
      </c>
      <c r="AJ81" s="140">
        <f t="shared" si="118"/>
        <v>0</v>
      </c>
      <c r="AL81" s="140">
        <f t="shared" si="119"/>
        <v>0</v>
      </c>
      <c r="AM81" s="140">
        <f t="shared" si="120"/>
        <v>0</v>
      </c>
      <c r="AN81" s="140">
        <f t="shared" si="121"/>
        <v>0</v>
      </c>
      <c r="AO81" s="140">
        <f t="shared" si="122"/>
        <v>0</v>
      </c>
      <c r="AP81" s="140">
        <f t="shared" si="123"/>
        <v>0</v>
      </c>
      <c r="AQ81" s="140">
        <f t="shared" si="124"/>
        <v>0</v>
      </c>
      <c r="AR81" s="140">
        <f t="shared" si="125"/>
        <v>0</v>
      </c>
      <c r="AS81" s="140">
        <f t="shared" si="126"/>
        <v>0</v>
      </c>
      <c r="AT81" s="140">
        <f t="shared" si="127"/>
        <v>0</v>
      </c>
      <c r="AU81" s="140">
        <f t="shared" si="128"/>
        <v>0</v>
      </c>
      <c r="AV81" s="140">
        <f t="shared" si="129"/>
        <v>0</v>
      </c>
      <c r="AW81" s="140">
        <f t="shared" si="130"/>
        <v>0</v>
      </c>
      <c r="AX81" s="140">
        <f t="shared" si="131"/>
        <v>0</v>
      </c>
      <c r="AZ81" s="140">
        <f t="shared" si="132"/>
        <v>0</v>
      </c>
      <c r="BA81" s="140">
        <f t="shared" si="133"/>
        <v>0</v>
      </c>
      <c r="BB81" s="140">
        <f t="shared" si="134"/>
        <v>0</v>
      </c>
      <c r="BC81" s="140">
        <f t="shared" si="135"/>
        <v>0</v>
      </c>
      <c r="BD81" s="140">
        <f t="shared" si="136"/>
        <v>0</v>
      </c>
      <c r="BE81" s="140">
        <f t="shared" si="137"/>
        <v>0</v>
      </c>
      <c r="BF81" s="140">
        <f t="shared" si="138"/>
        <v>0</v>
      </c>
      <c r="BG81" s="140">
        <f t="shared" si="139"/>
        <v>0</v>
      </c>
      <c r="BH81" s="140">
        <f t="shared" si="140"/>
        <v>0</v>
      </c>
      <c r="BI81" s="140">
        <f t="shared" si="141"/>
        <v>0</v>
      </c>
      <c r="BJ81" s="140">
        <f t="shared" si="142"/>
        <v>0</v>
      </c>
      <c r="BK81" s="140">
        <f t="shared" si="143"/>
        <v>0</v>
      </c>
      <c r="BL81" s="140">
        <f t="shared" si="144"/>
        <v>0</v>
      </c>
      <c r="BM81" s="140">
        <f t="shared" si="52"/>
        <v>0</v>
      </c>
      <c r="BN81" s="140">
        <f t="shared" si="159"/>
        <v>0</v>
      </c>
    </row>
    <row r="82" spans="3:66" ht="12.75" customHeight="1" x14ac:dyDescent="0.2">
      <c r="C82" s="141" t="s">
        <v>402</v>
      </c>
      <c r="G82" s="275">
        <v>1323824</v>
      </c>
      <c r="H82" s="131" t="s">
        <v>322</v>
      </c>
      <c r="J82" s="140">
        <f t="shared" si="0"/>
        <v>0</v>
      </c>
      <c r="K82" s="140">
        <f t="shared" si="1"/>
        <v>0</v>
      </c>
      <c r="L82" s="140">
        <f t="shared" si="2"/>
        <v>0</v>
      </c>
      <c r="M82" s="140">
        <f t="shared" si="3"/>
        <v>0</v>
      </c>
      <c r="N82" s="140">
        <f t="shared" si="4"/>
        <v>0</v>
      </c>
      <c r="O82" s="140">
        <f t="shared" si="5"/>
        <v>0</v>
      </c>
      <c r="P82" s="140">
        <f t="shared" si="6"/>
        <v>0</v>
      </c>
      <c r="Q82" s="140">
        <f t="shared" si="7"/>
        <v>0</v>
      </c>
      <c r="R82" s="140">
        <f t="shared" si="8"/>
        <v>0</v>
      </c>
      <c r="S82" s="140">
        <f t="shared" si="9"/>
        <v>0</v>
      </c>
      <c r="T82" s="140">
        <f t="shared" si="10"/>
        <v>0</v>
      </c>
      <c r="U82" s="140">
        <f t="shared" si="11"/>
        <v>0</v>
      </c>
      <c r="V82" s="140">
        <f t="shared" si="12"/>
        <v>0</v>
      </c>
      <c r="X82" s="140">
        <f t="shared" si="13"/>
        <v>0</v>
      </c>
      <c r="Y82" s="140">
        <f t="shared" si="107"/>
        <v>0</v>
      </c>
      <c r="Z82" s="140">
        <f t="shared" si="108"/>
        <v>0</v>
      </c>
      <c r="AA82" s="140">
        <f t="shared" si="109"/>
        <v>0</v>
      </c>
      <c r="AB82" s="140">
        <f t="shared" si="110"/>
        <v>0</v>
      </c>
      <c r="AC82" s="140">
        <f t="shared" si="111"/>
        <v>0</v>
      </c>
      <c r="AD82" s="140">
        <f t="shared" si="112"/>
        <v>0</v>
      </c>
      <c r="AE82" s="140">
        <f t="shared" si="113"/>
        <v>0</v>
      </c>
      <c r="AF82" s="140">
        <f t="shared" si="114"/>
        <v>0</v>
      </c>
      <c r="AG82" s="140">
        <f t="shared" si="115"/>
        <v>0</v>
      </c>
      <c r="AH82" s="140">
        <f t="shared" si="116"/>
        <v>0</v>
      </c>
      <c r="AI82" s="140">
        <f t="shared" si="117"/>
        <v>0</v>
      </c>
      <c r="AJ82" s="140">
        <f t="shared" si="118"/>
        <v>0</v>
      </c>
      <c r="AL82" s="140">
        <f t="shared" si="119"/>
        <v>0</v>
      </c>
      <c r="AM82" s="140">
        <f t="shared" si="120"/>
        <v>0</v>
      </c>
      <c r="AN82" s="140">
        <f t="shared" si="121"/>
        <v>0</v>
      </c>
      <c r="AO82" s="140">
        <f t="shared" si="122"/>
        <v>1323824</v>
      </c>
      <c r="AP82" s="140">
        <f t="shared" si="123"/>
        <v>0</v>
      </c>
      <c r="AQ82" s="140">
        <f t="shared" si="124"/>
        <v>0</v>
      </c>
      <c r="AR82" s="140">
        <f t="shared" si="125"/>
        <v>0</v>
      </c>
      <c r="AS82" s="140">
        <f t="shared" si="126"/>
        <v>0</v>
      </c>
      <c r="AT82" s="140">
        <f t="shared" si="127"/>
        <v>0</v>
      </c>
      <c r="AU82" s="140">
        <f t="shared" si="128"/>
        <v>0</v>
      </c>
      <c r="AV82" s="140">
        <f t="shared" si="129"/>
        <v>0</v>
      </c>
      <c r="AW82" s="140">
        <f t="shared" si="130"/>
        <v>0</v>
      </c>
      <c r="AX82" s="140">
        <f t="shared" si="131"/>
        <v>0</v>
      </c>
      <c r="AZ82" s="140">
        <f t="shared" si="132"/>
        <v>0</v>
      </c>
      <c r="BA82" s="140">
        <f t="shared" si="133"/>
        <v>0</v>
      </c>
      <c r="BB82" s="140">
        <f t="shared" si="134"/>
        <v>0</v>
      </c>
      <c r="BC82" s="140">
        <f t="shared" si="135"/>
        <v>0</v>
      </c>
      <c r="BD82" s="140">
        <f t="shared" si="136"/>
        <v>0</v>
      </c>
      <c r="BE82" s="140">
        <f t="shared" si="137"/>
        <v>0</v>
      </c>
      <c r="BF82" s="140">
        <f t="shared" si="138"/>
        <v>0</v>
      </c>
      <c r="BG82" s="140">
        <f t="shared" si="139"/>
        <v>0</v>
      </c>
      <c r="BH82" s="140">
        <f t="shared" si="140"/>
        <v>0</v>
      </c>
      <c r="BI82" s="140">
        <f t="shared" si="141"/>
        <v>0</v>
      </c>
      <c r="BJ82" s="140">
        <f t="shared" si="142"/>
        <v>0</v>
      </c>
      <c r="BK82" s="140">
        <f t="shared" si="143"/>
        <v>0</v>
      </c>
      <c r="BL82" s="140">
        <f t="shared" si="144"/>
        <v>0</v>
      </c>
      <c r="BM82" s="140">
        <f t="shared" si="52"/>
        <v>1323824</v>
      </c>
      <c r="BN82" s="140">
        <f t="shared" si="159"/>
        <v>0</v>
      </c>
    </row>
    <row r="83" spans="3:66" ht="12.75" customHeight="1" x14ac:dyDescent="0.2">
      <c r="C83" s="141" t="s">
        <v>480</v>
      </c>
      <c r="G83" s="275"/>
      <c r="H83" s="131" t="s">
        <v>322</v>
      </c>
      <c r="J83" s="140">
        <f t="shared" si="0"/>
        <v>0</v>
      </c>
      <c r="K83" s="140">
        <f t="shared" si="1"/>
        <v>0</v>
      </c>
      <c r="L83" s="140">
        <f t="shared" si="2"/>
        <v>0</v>
      </c>
      <c r="M83" s="140">
        <f t="shared" si="3"/>
        <v>0</v>
      </c>
      <c r="N83" s="140">
        <f t="shared" si="4"/>
        <v>0</v>
      </c>
      <c r="O83" s="140">
        <f t="shared" si="5"/>
        <v>0</v>
      </c>
      <c r="P83" s="140">
        <f t="shared" si="6"/>
        <v>0</v>
      </c>
      <c r="Q83" s="140">
        <f t="shared" si="7"/>
        <v>0</v>
      </c>
      <c r="R83" s="140">
        <f t="shared" si="8"/>
        <v>0</v>
      </c>
      <c r="S83" s="140">
        <f t="shared" si="9"/>
        <v>0</v>
      </c>
      <c r="T83" s="140">
        <f t="shared" si="10"/>
        <v>0</v>
      </c>
      <c r="U83" s="140">
        <f t="shared" si="11"/>
        <v>0</v>
      </c>
      <c r="V83" s="140">
        <f t="shared" si="12"/>
        <v>0</v>
      </c>
      <c r="X83" s="140">
        <f t="shared" si="13"/>
        <v>0</v>
      </c>
      <c r="Y83" s="140">
        <f t="shared" si="107"/>
        <v>0</v>
      </c>
      <c r="Z83" s="140">
        <f t="shared" si="108"/>
        <v>0</v>
      </c>
      <c r="AA83" s="140">
        <f t="shared" si="109"/>
        <v>0</v>
      </c>
      <c r="AB83" s="140">
        <f t="shared" si="110"/>
        <v>0</v>
      </c>
      <c r="AC83" s="140">
        <f t="shared" si="111"/>
        <v>0</v>
      </c>
      <c r="AD83" s="140">
        <f t="shared" si="112"/>
        <v>0</v>
      </c>
      <c r="AE83" s="140">
        <f t="shared" si="113"/>
        <v>0</v>
      </c>
      <c r="AF83" s="140">
        <f t="shared" si="114"/>
        <v>0</v>
      </c>
      <c r="AG83" s="140">
        <f t="shared" si="115"/>
        <v>0</v>
      </c>
      <c r="AH83" s="140">
        <f t="shared" si="116"/>
        <v>0</v>
      </c>
      <c r="AI83" s="140">
        <f t="shared" si="117"/>
        <v>0</v>
      </c>
      <c r="AJ83" s="140">
        <f t="shared" si="118"/>
        <v>0</v>
      </c>
      <c r="AL83" s="140">
        <f t="shared" si="119"/>
        <v>0</v>
      </c>
      <c r="AM83" s="140">
        <f t="shared" si="120"/>
        <v>0</v>
      </c>
      <c r="AN83" s="140">
        <f t="shared" si="121"/>
        <v>0</v>
      </c>
      <c r="AO83" s="140">
        <f t="shared" si="122"/>
        <v>0</v>
      </c>
      <c r="AP83" s="140">
        <f t="shared" si="123"/>
        <v>0</v>
      </c>
      <c r="AQ83" s="140">
        <f t="shared" si="124"/>
        <v>0</v>
      </c>
      <c r="AR83" s="140">
        <f t="shared" si="125"/>
        <v>0</v>
      </c>
      <c r="AS83" s="140">
        <f t="shared" si="126"/>
        <v>0</v>
      </c>
      <c r="AT83" s="140">
        <f t="shared" si="127"/>
        <v>0</v>
      </c>
      <c r="AU83" s="140">
        <f t="shared" si="128"/>
        <v>0</v>
      </c>
      <c r="AV83" s="140">
        <f t="shared" si="129"/>
        <v>0</v>
      </c>
      <c r="AW83" s="140">
        <f t="shared" si="130"/>
        <v>0</v>
      </c>
      <c r="AX83" s="140">
        <f t="shared" si="131"/>
        <v>0</v>
      </c>
      <c r="AZ83" s="140">
        <f t="shared" si="132"/>
        <v>0</v>
      </c>
      <c r="BA83" s="140">
        <f t="shared" si="133"/>
        <v>0</v>
      </c>
      <c r="BB83" s="140">
        <f t="shared" si="134"/>
        <v>0</v>
      </c>
      <c r="BC83" s="140">
        <f t="shared" si="135"/>
        <v>0</v>
      </c>
      <c r="BD83" s="140">
        <f t="shared" si="136"/>
        <v>0</v>
      </c>
      <c r="BE83" s="140">
        <f t="shared" si="137"/>
        <v>0</v>
      </c>
      <c r="BF83" s="140">
        <f t="shared" si="138"/>
        <v>0</v>
      </c>
      <c r="BG83" s="140">
        <f t="shared" si="139"/>
        <v>0</v>
      </c>
      <c r="BH83" s="140">
        <f t="shared" si="140"/>
        <v>0</v>
      </c>
      <c r="BI83" s="140">
        <f t="shared" si="141"/>
        <v>0</v>
      </c>
      <c r="BJ83" s="140">
        <f t="shared" si="142"/>
        <v>0</v>
      </c>
      <c r="BK83" s="140">
        <f t="shared" si="143"/>
        <v>0</v>
      </c>
      <c r="BL83" s="140">
        <f t="shared" si="144"/>
        <v>0</v>
      </c>
      <c r="BM83" s="140">
        <f t="shared" si="52"/>
        <v>0</v>
      </c>
      <c r="BN83" s="140">
        <f t="shared" si="159"/>
        <v>0</v>
      </c>
    </row>
    <row r="84" spans="3:66" ht="12.75" customHeight="1" x14ac:dyDescent="0.2">
      <c r="C84" s="141" t="s">
        <v>345</v>
      </c>
      <c r="G84" s="275"/>
      <c r="H84" s="131" t="s">
        <v>322</v>
      </c>
      <c r="J84" s="140">
        <f t="shared" si="0"/>
        <v>0</v>
      </c>
      <c r="K84" s="140">
        <f t="shared" si="1"/>
        <v>0</v>
      </c>
      <c r="L84" s="140">
        <f t="shared" si="2"/>
        <v>0</v>
      </c>
      <c r="M84" s="140">
        <f t="shared" si="3"/>
        <v>0</v>
      </c>
      <c r="N84" s="140">
        <f t="shared" si="4"/>
        <v>0</v>
      </c>
      <c r="O84" s="140">
        <f t="shared" si="5"/>
        <v>0</v>
      </c>
      <c r="P84" s="140">
        <f t="shared" si="6"/>
        <v>0</v>
      </c>
      <c r="Q84" s="140">
        <f t="shared" si="7"/>
        <v>0</v>
      </c>
      <c r="R84" s="140">
        <f t="shared" si="8"/>
        <v>0</v>
      </c>
      <c r="S84" s="140">
        <f t="shared" si="9"/>
        <v>0</v>
      </c>
      <c r="T84" s="140">
        <f t="shared" si="10"/>
        <v>0</v>
      </c>
      <c r="U84" s="140">
        <f t="shared" si="11"/>
        <v>0</v>
      </c>
      <c r="V84" s="140">
        <f t="shared" si="12"/>
        <v>0</v>
      </c>
      <c r="X84" s="140">
        <f t="shared" si="13"/>
        <v>0</v>
      </c>
      <c r="Y84" s="140">
        <f t="shared" si="107"/>
        <v>0</v>
      </c>
      <c r="Z84" s="140">
        <f t="shared" si="108"/>
        <v>0</v>
      </c>
      <c r="AA84" s="140">
        <f t="shared" si="109"/>
        <v>0</v>
      </c>
      <c r="AB84" s="140">
        <f t="shared" si="110"/>
        <v>0</v>
      </c>
      <c r="AC84" s="140">
        <f t="shared" si="111"/>
        <v>0</v>
      </c>
      <c r="AD84" s="140">
        <f t="shared" si="112"/>
        <v>0</v>
      </c>
      <c r="AE84" s="140">
        <f t="shared" si="113"/>
        <v>0</v>
      </c>
      <c r="AF84" s="140">
        <f t="shared" si="114"/>
        <v>0</v>
      </c>
      <c r="AG84" s="140">
        <f t="shared" si="115"/>
        <v>0</v>
      </c>
      <c r="AH84" s="140">
        <f t="shared" si="116"/>
        <v>0</v>
      </c>
      <c r="AI84" s="140">
        <f t="shared" si="117"/>
        <v>0</v>
      </c>
      <c r="AJ84" s="140">
        <f t="shared" si="118"/>
        <v>0</v>
      </c>
      <c r="AL84" s="140">
        <f t="shared" si="119"/>
        <v>0</v>
      </c>
      <c r="AM84" s="140">
        <f t="shared" si="120"/>
        <v>0</v>
      </c>
      <c r="AN84" s="140">
        <f t="shared" si="121"/>
        <v>0</v>
      </c>
      <c r="AO84" s="140">
        <f t="shared" si="122"/>
        <v>0</v>
      </c>
      <c r="AP84" s="140">
        <f t="shared" si="123"/>
        <v>0</v>
      </c>
      <c r="AQ84" s="140">
        <f t="shared" si="124"/>
        <v>0</v>
      </c>
      <c r="AR84" s="140">
        <f t="shared" si="125"/>
        <v>0</v>
      </c>
      <c r="AS84" s="140">
        <f t="shared" si="126"/>
        <v>0</v>
      </c>
      <c r="AT84" s="140">
        <f t="shared" si="127"/>
        <v>0</v>
      </c>
      <c r="AU84" s="140">
        <f t="shared" si="128"/>
        <v>0</v>
      </c>
      <c r="AV84" s="140">
        <f t="shared" si="129"/>
        <v>0</v>
      </c>
      <c r="AW84" s="140">
        <f t="shared" si="130"/>
        <v>0</v>
      </c>
      <c r="AX84" s="140">
        <f t="shared" si="131"/>
        <v>0</v>
      </c>
      <c r="AZ84" s="140">
        <f t="shared" si="132"/>
        <v>0</v>
      </c>
      <c r="BA84" s="140">
        <f t="shared" si="133"/>
        <v>0</v>
      </c>
      <c r="BB84" s="140">
        <f t="shared" si="134"/>
        <v>0</v>
      </c>
      <c r="BC84" s="140">
        <f t="shared" si="135"/>
        <v>0</v>
      </c>
      <c r="BD84" s="140">
        <f t="shared" si="136"/>
        <v>0</v>
      </c>
      <c r="BE84" s="140">
        <f t="shared" si="137"/>
        <v>0</v>
      </c>
      <c r="BF84" s="140">
        <f t="shared" si="138"/>
        <v>0</v>
      </c>
      <c r="BG84" s="140">
        <f t="shared" si="139"/>
        <v>0</v>
      </c>
      <c r="BH84" s="140">
        <f t="shared" si="140"/>
        <v>0</v>
      </c>
      <c r="BI84" s="140">
        <f t="shared" si="141"/>
        <v>0</v>
      </c>
      <c r="BJ84" s="140">
        <f t="shared" si="142"/>
        <v>0</v>
      </c>
      <c r="BK84" s="140">
        <f t="shared" si="143"/>
        <v>0</v>
      </c>
      <c r="BL84" s="140">
        <f t="shared" si="144"/>
        <v>0</v>
      </c>
      <c r="BM84" s="140">
        <f t="shared" si="52"/>
        <v>0</v>
      </c>
      <c r="BN84" s="140">
        <f t="shared" si="159"/>
        <v>0</v>
      </c>
    </row>
    <row r="85" spans="3:66" ht="12.75" customHeight="1" x14ac:dyDescent="0.2">
      <c r="C85" s="141" t="s">
        <v>381</v>
      </c>
      <c r="G85" s="275"/>
      <c r="H85" s="131" t="s">
        <v>322</v>
      </c>
      <c r="J85" s="140">
        <f t="shared" si="0"/>
        <v>0</v>
      </c>
      <c r="K85" s="140">
        <f t="shared" si="1"/>
        <v>0</v>
      </c>
      <c r="L85" s="140">
        <f t="shared" si="2"/>
        <v>0</v>
      </c>
      <c r="M85" s="140">
        <f t="shared" si="3"/>
        <v>0</v>
      </c>
      <c r="N85" s="140">
        <f t="shared" si="4"/>
        <v>0</v>
      </c>
      <c r="O85" s="140">
        <f t="shared" si="5"/>
        <v>0</v>
      </c>
      <c r="P85" s="140">
        <f t="shared" si="6"/>
        <v>0</v>
      </c>
      <c r="Q85" s="140">
        <f t="shared" si="7"/>
        <v>0</v>
      </c>
      <c r="R85" s="140">
        <f t="shared" si="8"/>
        <v>0</v>
      </c>
      <c r="S85" s="140">
        <f t="shared" si="9"/>
        <v>0</v>
      </c>
      <c r="T85" s="140">
        <f t="shared" si="10"/>
        <v>0</v>
      </c>
      <c r="U85" s="140">
        <f t="shared" si="11"/>
        <v>0</v>
      </c>
      <c r="V85" s="140">
        <f t="shared" si="12"/>
        <v>0</v>
      </c>
      <c r="X85" s="140">
        <f t="shared" si="13"/>
        <v>0</v>
      </c>
      <c r="Y85" s="140">
        <f t="shared" si="107"/>
        <v>0</v>
      </c>
      <c r="Z85" s="140">
        <f t="shared" si="108"/>
        <v>0</v>
      </c>
      <c r="AA85" s="140">
        <f t="shared" si="109"/>
        <v>0</v>
      </c>
      <c r="AB85" s="140">
        <f t="shared" si="110"/>
        <v>0</v>
      </c>
      <c r="AC85" s="140">
        <f t="shared" si="111"/>
        <v>0</v>
      </c>
      <c r="AD85" s="140">
        <f t="shared" si="112"/>
        <v>0</v>
      </c>
      <c r="AE85" s="140">
        <f t="shared" si="113"/>
        <v>0</v>
      </c>
      <c r="AF85" s="140">
        <f t="shared" si="114"/>
        <v>0</v>
      </c>
      <c r="AG85" s="140">
        <f t="shared" si="115"/>
        <v>0</v>
      </c>
      <c r="AH85" s="140">
        <f t="shared" si="116"/>
        <v>0</v>
      </c>
      <c r="AI85" s="140">
        <f t="shared" si="117"/>
        <v>0</v>
      </c>
      <c r="AJ85" s="140">
        <f t="shared" si="118"/>
        <v>0</v>
      </c>
      <c r="AL85" s="140">
        <f t="shared" si="119"/>
        <v>0</v>
      </c>
      <c r="AM85" s="140">
        <f t="shared" si="120"/>
        <v>0</v>
      </c>
      <c r="AN85" s="140">
        <f t="shared" si="121"/>
        <v>0</v>
      </c>
      <c r="AO85" s="140">
        <f t="shared" si="122"/>
        <v>0</v>
      </c>
      <c r="AP85" s="140">
        <f t="shared" si="123"/>
        <v>0</v>
      </c>
      <c r="AQ85" s="140">
        <f t="shared" si="124"/>
        <v>0</v>
      </c>
      <c r="AR85" s="140">
        <f t="shared" si="125"/>
        <v>0</v>
      </c>
      <c r="AS85" s="140">
        <f t="shared" si="126"/>
        <v>0</v>
      </c>
      <c r="AT85" s="140">
        <f t="shared" si="127"/>
        <v>0</v>
      </c>
      <c r="AU85" s="140">
        <f t="shared" si="128"/>
        <v>0</v>
      </c>
      <c r="AV85" s="140">
        <f t="shared" si="129"/>
        <v>0</v>
      </c>
      <c r="AW85" s="140">
        <f t="shared" si="130"/>
        <v>0</v>
      </c>
      <c r="AX85" s="140">
        <f t="shared" si="131"/>
        <v>0</v>
      </c>
      <c r="AZ85" s="140">
        <f t="shared" si="132"/>
        <v>0</v>
      </c>
      <c r="BA85" s="140">
        <f t="shared" si="133"/>
        <v>0</v>
      </c>
      <c r="BB85" s="140">
        <f t="shared" si="134"/>
        <v>0</v>
      </c>
      <c r="BC85" s="140">
        <f t="shared" si="135"/>
        <v>0</v>
      </c>
      <c r="BD85" s="140">
        <f t="shared" si="136"/>
        <v>0</v>
      </c>
      <c r="BE85" s="140">
        <f t="shared" si="137"/>
        <v>0</v>
      </c>
      <c r="BF85" s="140">
        <f t="shared" si="138"/>
        <v>0</v>
      </c>
      <c r="BG85" s="140">
        <f t="shared" si="139"/>
        <v>0</v>
      </c>
      <c r="BH85" s="140">
        <f t="shared" si="140"/>
        <v>0</v>
      </c>
      <c r="BI85" s="140">
        <f t="shared" si="141"/>
        <v>0</v>
      </c>
      <c r="BJ85" s="140">
        <f t="shared" si="142"/>
        <v>0</v>
      </c>
      <c r="BK85" s="140">
        <f t="shared" si="143"/>
        <v>0</v>
      </c>
      <c r="BL85" s="140">
        <f t="shared" si="144"/>
        <v>0</v>
      </c>
      <c r="BM85" s="140">
        <f t="shared" si="52"/>
        <v>0</v>
      </c>
      <c r="BN85" s="140">
        <f t="shared" si="159"/>
        <v>0</v>
      </c>
    </row>
    <row r="86" spans="3:66" ht="12.75" customHeight="1" x14ac:dyDescent="0.2">
      <c r="C86" s="141" t="s">
        <v>382</v>
      </c>
      <c r="G86" s="275"/>
      <c r="H86" s="131" t="s">
        <v>331</v>
      </c>
      <c r="J86" s="140">
        <f t="shared" si="0"/>
        <v>0</v>
      </c>
      <c r="K86" s="140">
        <f t="shared" si="1"/>
        <v>0</v>
      </c>
      <c r="L86" s="140">
        <f t="shared" si="2"/>
        <v>0</v>
      </c>
      <c r="M86" s="140">
        <f t="shared" si="3"/>
        <v>0</v>
      </c>
      <c r="N86" s="140">
        <f t="shared" si="4"/>
        <v>0</v>
      </c>
      <c r="O86" s="140">
        <f t="shared" si="5"/>
        <v>0</v>
      </c>
      <c r="P86" s="140">
        <f t="shared" si="6"/>
        <v>0</v>
      </c>
      <c r="Q86" s="140">
        <f t="shared" si="7"/>
        <v>0</v>
      </c>
      <c r="R86" s="140">
        <f t="shared" si="8"/>
        <v>0</v>
      </c>
      <c r="S86" s="140">
        <f t="shared" si="9"/>
        <v>0</v>
      </c>
      <c r="T86" s="140">
        <f t="shared" si="10"/>
        <v>0</v>
      </c>
      <c r="U86" s="140">
        <f t="shared" si="11"/>
        <v>0</v>
      </c>
      <c r="V86" s="140">
        <f t="shared" si="12"/>
        <v>0</v>
      </c>
      <c r="X86" s="140">
        <f t="shared" si="13"/>
        <v>0</v>
      </c>
      <c r="Y86" s="140">
        <f t="shared" si="107"/>
        <v>0</v>
      </c>
      <c r="Z86" s="140">
        <f t="shared" si="108"/>
        <v>0</v>
      </c>
      <c r="AA86" s="140">
        <f t="shared" si="109"/>
        <v>0</v>
      </c>
      <c r="AB86" s="140">
        <f t="shared" si="110"/>
        <v>0</v>
      </c>
      <c r="AC86" s="140">
        <f t="shared" si="111"/>
        <v>0</v>
      </c>
      <c r="AD86" s="140">
        <f t="shared" si="112"/>
        <v>0</v>
      </c>
      <c r="AE86" s="140">
        <f t="shared" si="113"/>
        <v>0</v>
      </c>
      <c r="AF86" s="140">
        <f t="shared" si="114"/>
        <v>0</v>
      </c>
      <c r="AG86" s="140">
        <f t="shared" si="115"/>
        <v>0</v>
      </c>
      <c r="AH86" s="140">
        <f t="shared" si="116"/>
        <v>0</v>
      </c>
      <c r="AI86" s="140">
        <f t="shared" si="117"/>
        <v>0</v>
      </c>
      <c r="AJ86" s="140">
        <f t="shared" si="118"/>
        <v>0</v>
      </c>
      <c r="AL86" s="140">
        <f t="shared" si="119"/>
        <v>0</v>
      </c>
      <c r="AM86" s="140">
        <f t="shared" si="120"/>
        <v>0</v>
      </c>
      <c r="AN86" s="140">
        <f t="shared" si="121"/>
        <v>0</v>
      </c>
      <c r="AO86" s="140">
        <f t="shared" si="122"/>
        <v>0</v>
      </c>
      <c r="AP86" s="140">
        <f t="shared" si="123"/>
        <v>0</v>
      </c>
      <c r="AQ86" s="140">
        <f t="shared" si="124"/>
        <v>0</v>
      </c>
      <c r="AR86" s="140">
        <f t="shared" si="125"/>
        <v>0</v>
      </c>
      <c r="AS86" s="140">
        <f t="shared" si="126"/>
        <v>0</v>
      </c>
      <c r="AT86" s="140">
        <f t="shared" si="127"/>
        <v>0</v>
      </c>
      <c r="AU86" s="140">
        <f t="shared" si="128"/>
        <v>0</v>
      </c>
      <c r="AV86" s="140">
        <f t="shared" si="129"/>
        <v>0</v>
      </c>
      <c r="AW86" s="140">
        <f t="shared" si="130"/>
        <v>0</v>
      </c>
      <c r="AX86" s="140">
        <f t="shared" si="131"/>
        <v>0</v>
      </c>
      <c r="AZ86" s="140">
        <f t="shared" si="132"/>
        <v>0</v>
      </c>
      <c r="BA86" s="140">
        <f t="shared" si="133"/>
        <v>0</v>
      </c>
      <c r="BB86" s="140">
        <f t="shared" si="134"/>
        <v>0</v>
      </c>
      <c r="BC86" s="140">
        <f t="shared" si="135"/>
        <v>0</v>
      </c>
      <c r="BD86" s="140">
        <f t="shared" si="136"/>
        <v>0</v>
      </c>
      <c r="BE86" s="140">
        <f t="shared" si="137"/>
        <v>0</v>
      </c>
      <c r="BF86" s="140">
        <f t="shared" si="138"/>
        <v>0</v>
      </c>
      <c r="BG86" s="140">
        <f t="shared" si="139"/>
        <v>0</v>
      </c>
      <c r="BH86" s="140">
        <f t="shared" si="140"/>
        <v>0</v>
      </c>
      <c r="BI86" s="140">
        <f t="shared" si="141"/>
        <v>0</v>
      </c>
      <c r="BJ86" s="140">
        <f t="shared" si="142"/>
        <v>0</v>
      </c>
      <c r="BK86" s="140">
        <f t="shared" si="143"/>
        <v>0</v>
      </c>
      <c r="BL86" s="140">
        <f t="shared" si="144"/>
        <v>0</v>
      </c>
      <c r="BM86" s="140">
        <f t="shared" si="52"/>
        <v>0</v>
      </c>
      <c r="BN86" s="140">
        <f t="shared" si="159"/>
        <v>0</v>
      </c>
    </row>
    <row r="87" spans="3:66" ht="12.75" customHeight="1" x14ac:dyDescent="0.2">
      <c r="C87" s="141" t="s">
        <v>403</v>
      </c>
      <c r="G87" s="275"/>
      <c r="H87" s="131" t="s">
        <v>321</v>
      </c>
      <c r="J87" s="140">
        <f t="shared" si="0"/>
        <v>0</v>
      </c>
      <c r="K87" s="140">
        <f t="shared" si="1"/>
        <v>0</v>
      </c>
      <c r="L87" s="140">
        <f t="shared" si="2"/>
        <v>0</v>
      </c>
      <c r="M87" s="140">
        <f t="shared" si="3"/>
        <v>0</v>
      </c>
      <c r="N87" s="140">
        <f t="shared" si="4"/>
        <v>0</v>
      </c>
      <c r="O87" s="140">
        <f t="shared" si="5"/>
        <v>0</v>
      </c>
      <c r="P87" s="140">
        <f t="shared" si="6"/>
        <v>0</v>
      </c>
      <c r="Q87" s="140">
        <f t="shared" si="7"/>
        <v>0</v>
      </c>
      <c r="R87" s="140">
        <f t="shared" si="8"/>
        <v>0</v>
      </c>
      <c r="S87" s="140">
        <f t="shared" si="9"/>
        <v>0</v>
      </c>
      <c r="T87" s="140">
        <f t="shared" si="10"/>
        <v>0</v>
      </c>
      <c r="U87" s="140">
        <f t="shared" si="11"/>
        <v>0</v>
      </c>
      <c r="V87" s="140">
        <f t="shared" si="12"/>
        <v>0</v>
      </c>
      <c r="X87" s="140">
        <f t="shared" si="13"/>
        <v>0</v>
      </c>
      <c r="Y87" s="140">
        <f t="shared" si="107"/>
        <v>0</v>
      </c>
      <c r="Z87" s="140">
        <f t="shared" si="108"/>
        <v>0</v>
      </c>
      <c r="AA87" s="140">
        <f t="shared" si="109"/>
        <v>0</v>
      </c>
      <c r="AB87" s="140">
        <f t="shared" si="110"/>
        <v>0</v>
      </c>
      <c r="AC87" s="140">
        <f t="shared" si="111"/>
        <v>0</v>
      </c>
      <c r="AD87" s="140">
        <f t="shared" si="112"/>
        <v>0</v>
      </c>
      <c r="AE87" s="140">
        <f t="shared" si="113"/>
        <v>0</v>
      </c>
      <c r="AF87" s="140">
        <f t="shared" si="114"/>
        <v>0</v>
      </c>
      <c r="AG87" s="140">
        <f t="shared" si="115"/>
        <v>0</v>
      </c>
      <c r="AH87" s="140">
        <f t="shared" si="116"/>
        <v>0</v>
      </c>
      <c r="AI87" s="140">
        <f t="shared" si="117"/>
        <v>0</v>
      </c>
      <c r="AJ87" s="140">
        <f t="shared" si="118"/>
        <v>0</v>
      </c>
      <c r="AL87" s="140">
        <f t="shared" si="119"/>
        <v>0</v>
      </c>
      <c r="AM87" s="140">
        <f t="shared" si="120"/>
        <v>0</v>
      </c>
      <c r="AN87" s="140">
        <f t="shared" si="121"/>
        <v>0</v>
      </c>
      <c r="AO87" s="140">
        <f t="shared" si="122"/>
        <v>0</v>
      </c>
      <c r="AP87" s="140">
        <f t="shared" si="123"/>
        <v>0</v>
      </c>
      <c r="AQ87" s="140">
        <f t="shared" si="124"/>
        <v>0</v>
      </c>
      <c r="AR87" s="140">
        <f t="shared" si="125"/>
        <v>0</v>
      </c>
      <c r="AS87" s="140">
        <f t="shared" si="126"/>
        <v>0</v>
      </c>
      <c r="AT87" s="140">
        <f t="shared" si="127"/>
        <v>0</v>
      </c>
      <c r="AU87" s="140">
        <f t="shared" si="128"/>
        <v>0</v>
      </c>
      <c r="AV87" s="140">
        <f t="shared" si="129"/>
        <v>0</v>
      </c>
      <c r="AW87" s="140">
        <f t="shared" si="130"/>
        <v>0</v>
      </c>
      <c r="AX87" s="140">
        <f t="shared" si="131"/>
        <v>0</v>
      </c>
      <c r="AZ87" s="140">
        <f t="shared" si="132"/>
        <v>0</v>
      </c>
      <c r="BA87" s="140">
        <f t="shared" si="133"/>
        <v>0</v>
      </c>
      <c r="BB87" s="140">
        <f t="shared" si="134"/>
        <v>0</v>
      </c>
      <c r="BC87" s="140">
        <f t="shared" si="135"/>
        <v>0</v>
      </c>
      <c r="BD87" s="140">
        <f t="shared" si="136"/>
        <v>0</v>
      </c>
      <c r="BE87" s="140">
        <f t="shared" si="137"/>
        <v>0</v>
      </c>
      <c r="BF87" s="140">
        <f t="shared" si="138"/>
        <v>0</v>
      </c>
      <c r="BG87" s="140">
        <f t="shared" si="139"/>
        <v>0</v>
      </c>
      <c r="BH87" s="140">
        <f t="shared" si="140"/>
        <v>0</v>
      </c>
      <c r="BI87" s="140">
        <f t="shared" si="141"/>
        <v>0</v>
      </c>
      <c r="BJ87" s="140">
        <f t="shared" si="142"/>
        <v>0</v>
      </c>
      <c r="BK87" s="140">
        <f t="shared" si="143"/>
        <v>0</v>
      </c>
      <c r="BL87" s="140">
        <f t="shared" si="144"/>
        <v>0</v>
      </c>
      <c r="BM87" s="140">
        <f t="shared" si="52"/>
        <v>0</v>
      </c>
      <c r="BN87" s="140">
        <f t="shared" si="159"/>
        <v>0</v>
      </c>
    </row>
    <row r="88" spans="3:66" ht="12.75" customHeight="1" x14ac:dyDescent="0.2">
      <c r="C88" s="141" t="s">
        <v>467</v>
      </c>
      <c r="G88" s="498">
        <v>250000</v>
      </c>
      <c r="H88" s="131" t="s">
        <v>329</v>
      </c>
      <c r="J88" s="140">
        <f>+IF(H88=J$8,G88,0)</f>
        <v>0</v>
      </c>
      <c r="K88" s="140">
        <f>+IF(H88=K$8,G88,0)</f>
        <v>0</v>
      </c>
      <c r="L88" s="140">
        <f>+IF(H88=L$8,G88,0)</f>
        <v>0</v>
      </c>
      <c r="M88" s="140">
        <f>+IF(H88=M$8,G88,0)</f>
        <v>0</v>
      </c>
      <c r="N88" s="140">
        <f>+IF(H88=N$8,G88,0)</f>
        <v>0</v>
      </c>
      <c r="O88" s="140">
        <f>+IF(H88=O$8,G88,0)</f>
        <v>0</v>
      </c>
      <c r="P88" s="140">
        <f>+IF(H88=P$8,G88,0)</f>
        <v>0</v>
      </c>
      <c r="Q88" s="140">
        <f>+IF(H88=Q$8,G88,0)</f>
        <v>0</v>
      </c>
      <c r="R88" s="140">
        <f>+IF(H88=R$8,G88,0)</f>
        <v>0</v>
      </c>
      <c r="S88" s="140">
        <f>+IF(H88=S$8,G88,0)</f>
        <v>0</v>
      </c>
      <c r="T88" s="140">
        <f>+IF(H88=T$8,G88,0)</f>
        <v>0</v>
      </c>
      <c r="U88" s="140">
        <f>+IF(H88=U$8,G88,0)</f>
        <v>0</v>
      </c>
      <c r="V88" s="140">
        <f>+IF(H88=V$8,G88,0)</f>
        <v>0</v>
      </c>
      <c r="X88" s="140">
        <f>+IF(H88=X$8,G88,0)</f>
        <v>0</v>
      </c>
      <c r="Y88" s="140">
        <f t="shared" si="107"/>
        <v>0</v>
      </c>
      <c r="Z88" s="140">
        <f t="shared" si="108"/>
        <v>0</v>
      </c>
      <c r="AA88" s="140">
        <f t="shared" si="109"/>
        <v>0</v>
      </c>
      <c r="AB88" s="140">
        <f t="shared" si="110"/>
        <v>0</v>
      </c>
      <c r="AC88" s="140">
        <f t="shared" si="111"/>
        <v>0</v>
      </c>
      <c r="AD88" s="140">
        <f t="shared" si="112"/>
        <v>0</v>
      </c>
      <c r="AE88" s="140">
        <f t="shared" si="113"/>
        <v>0</v>
      </c>
      <c r="AF88" s="140">
        <f t="shared" si="114"/>
        <v>0</v>
      </c>
      <c r="AG88" s="140">
        <f t="shared" si="115"/>
        <v>0</v>
      </c>
      <c r="AH88" s="140">
        <f t="shared" si="116"/>
        <v>0</v>
      </c>
      <c r="AI88" s="140">
        <f t="shared" si="117"/>
        <v>0</v>
      </c>
      <c r="AJ88" s="140">
        <f t="shared" si="118"/>
        <v>0</v>
      </c>
      <c r="AL88" s="140">
        <f t="shared" si="119"/>
        <v>0</v>
      </c>
      <c r="AM88" s="140">
        <f t="shared" si="120"/>
        <v>0</v>
      </c>
      <c r="AN88" s="140">
        <f t="shared" si="121"/>
        <v>0</v>
      </c>
      <c r="AO88" s="140">
        <f t="shared" si="122"/>
        <v>0</v>
      </c>
      <c r="AP88" s="140">
        <f t="shared" si="123"/>
        <v>0</v>
      </c>
      <c r="AQ88" s="140">
        <f t="shared" si="124"/>
        <v>0</v>
      </c>
      <c r="AR88" s="140">
        <f t="shared" si="125"/>
        <v>0</v>
      </c>
      <c r="AS88" s="140">
        <f t="shared" si="126"/>
        <v>0</v>
      </c>
      <c r="AT88" s="140">
        <f t="shared" si="127"/>
        <v>0</v>
      </c>
      <c r="AU88" s="140">
        <f t="shared" si="128"/>
        <v>0</v>
      </c>
      <c r="AV88" s="140">
        <f t="shared" si="129"/>
        <v>250000</v>
      </c>
      <c r="AW88" s="140">
        <f t="shared" si="130"/>
        <v>0</v>
      </c>
      <c r="AX88" s="140">
        <f t="shared" si="131"/>
        <v>0</v>
      </c>
      <c r="AZ88" s="140">
        <f t="shared" si="132"/>
        <v>0</v>
      </c>
      <c r="BA88" s="140">
        <f t="shared" si="133"/>
        <v>0</v>
      </c>
      <c r="BB88" s="140">
        <f t="shared" si="134"/>
        <v>0</v>
      </c>
      <c r="BC88" s="140">
        <f t="shared" si="135"/>
        <v>0</v>
      </c>
      <c r="BD88" s="140">
        <f t="shared" si="136"/>
        <v>0</v>
      </c>
      <c r="BE88" s="140">
        <f t="shared" si="137"/>
        <v>0</v>
      </c>
      <c r="BF88" s="140">
        <f t="shared" si="138"/>
        <v>0</v>
      </c>
      <c r="BG88" s="140">
        <f t="shared" si="139"/>
        <v>0</v>
      </c>
      <c r="BH88" s="140">
        <f t="shared" si="140"/>
        <v>0</v>
      </c>
      <c r="BI88" s="140">
        <f t="shared" si="141"/>
        <v>0</v>
      </c>
      <c r="BJ88" s="140">
        <f t="shared" si="142"/>
        <v>0</v>
      </c>
      <c r="BK88" s="140">
        <f t="shared" si="143"/>
        <v>0</v>
      </c>
      <c r="BL88" s="140">
        <f t="shared" si="144"/>
        <v>0</v>
      </c>
      <c r="BM88" s="140">
        <f t="shared" si="52"/>
        <v>250000</v>
      </c>
      <c r="BN88" s="140">
        <f t="shared" si="159"/>
        <v>0</v>
      </c>
    </row>
    <row r="89" spans="3:66" ht="12.75" customHeight="1" x14ac:dyDescent="0.2">
      <c r="C89" s="141" t="s">
        <v>438</v>
      </c>
      <c r="G89" s="275">
        <v>9254160</v>
      </c>
      <c r="H89" s="131" t="s">
        <v>331</v>
      </c>
      <c r="J89" s="140">
        <f t="shared" si="0"/>
        <v>0</v>
      </c>
      <c r="K89" s="140">
        <f t="shared" si="1"/>
        <v>0</v>
      </c>
      <c r="L89" s="140">
        <f t="shared" si="2"/>
        <v>0</v>
      </c>
      <c r="M89" s="140">
        <f t="shared" si="3"/>
        <v>0</v>
      </c>
      <c r="N89" s="140">
        <f t="shared" si="4"/>
        <v>0</v>
      </c>
      <c r="O89" s="140">
        <f t="shared" si="5"/>
        <v>0</v>
      </c>
      <c r="P89" s="140">
        <f t="shared" si="6"/>
        <v>0</v>
      </c>
      <c r="Q89" s="140">
        <f t="shared" si="7"/>
        <v>0</v>
      </c>
      <c r="R89" s="140">
        <f t="shared" si="8"/>
        <v>0</v>
      </c>
      <c r="S89" s="140">
        <f t="shared" si="9"/>
        <v>0</v>
      </c>
      <c r="T89" s="140">
        <f t="shared" si="10"/>
        <v>0</v>
      </c>
      <c r="U89" s="140">
        <f t="shared" si="11"/>
        <v>0</v>
      </c>
      <c r="V89" s="140">
        <f t="shared" si="12"/>
        <v>0</v>
      </c>
      <c r="X89" s="140">
        <f t="shared" si="13"/>
        <v>0</v>
      </c>
      <c r="Y89" s="140">
        <f t="shared" si="107"/>
        <v>0</v>
      </c>
      <c r="Z89" s="140">
        <f t="shared" si="108"/>
        <v>0</v>
      </c>
      <c r="AA89" s="140">
        <f t="shared" si="109"/>
        <v>0</v>
      </c>
      <c r="AB89" s="140">
        <f t="shared" si="110"/>
        <v>0</v>
      </c>
      <c r="AC89" s="140">
        <f t="shared" si="111"/>
        <v>0</v>
      </c>
      <c r="AD89" s="140">
        <f t="shared" si="112"/>
        <v>0</v>
      </c>
      <c r="AE89" s="140">
        <f t="shared" si="113"/>
        <v>0</v>
      </c>
      <c r="AF89" s="140">
        <f t="shared" si="114"/>
        <v>0</v>
      </c>
      <c r="AG89" s="140">
        <f t="shared" si="115"/>
        <v>0</v>
      </c>
      <c r="AH89" s="140">
        <f t="shared" si="116"/>
        <v>0</v>
      </c>
      <c r="AI89" s="140">
        <f t="shared" si="117"/>
        <v>0</v>
      </c>
      <c r="AJ89" s="140">
        <f t="shared" si="118"/>
        <v>0</v>
      </c>
      <c r="AL89" s="140">
        <f t="shared" si="119"/>
        <v>0</v>
      </c>
      <c r="AM89" s="140">
        <f t="shared" si="120"/>
        <v>0</v>
      </c>
      <c r="AN89" s="140">
        <f t="shared" si="121"/>
        <v>0</v>
      </c>
      <c r="AO89" s="140">
        <f t="shared" si="122"/>
        <v>0</v>
      </c>
      <c r="AP89" s="140">
        <f t="shared" si="123"/>
        <v>0</v>
      </c>
      <c r="AQ89" s="140">
        <f t="shared" si="124"/>
        <v>0</v>
      </c>
      <c r="AR89" s="140">
        <f t="shared" si="125"/>
        <v>0</v>
      </c>
      <c r="AS89" s="140">
        <f t="shared" si="126"/>
        <v>0</v>
      </c>
      <c r="AT89" s="140">
        <f t="shared" si="127"/>
        <v>0</v>
      </c>
      <c r="AU89" s="140">
        <f t="shared" si="128"/>
        <v>0</v>
      </c>
      <c r="AV89" s="140">
        <f t="shared" si="129"/>
        <v>0</v>
      </c>
      <c r="AW89" s="140">
        <f t="shared" si="130"/>
        <v>0</v>
      </c>
      <c r="AX89" s="140">
        <f t="shared" si="131"/>
        <v>9254160</v>
      </c>
      <c r="AZ89" s="140">
        <f t="shared" si="132"/>
        <v>0</v>
      </c>
      <c r="BA89" s="140">
        <f t="shared" si="133"/>
        <v>0</v>
      </c>
      <c r="BB89" s="140">
        <f t="shared" si="134"/>
        <v>0</v>
      </c>
      <c r="BC89" s="140">
        <f t="shared" si="135"/>
        <v>0</v>
      </c>
      <c r="BD89" s="140">
        <f t="shared" si="136"/>
        <v>0</v>
      </c>
      <c r="BE89" s="140">
        <f t="shared" si="137"/>
        <v>0</v>
      </c>
      <c r="BF89" s="140">
        <f t="shared" si="138"/>
        <v>0</v>
      </c>
      <c r="BG89" s="140">
        <f t="shared" si="139"/>
        <v>0</v>
      </c>
      <c r="BH89" s="140">
        <f t="shared" si="140"/>
        <v>0</v>
      </c>
      <c r="BI89" s="140">
        <f t="shared" si="141"/>
        <v>0</v>
      </c>
      <c r="BJ89" s="140">
        <f t="shared" si="142"/>
        <v>0</v>
      </c>
      <c r="BK89" s="140">
        <f t="shared" si="143"/>
        <v>0</v>
      </c>
      <c r="BL89" s="140">
        <f t="shared" si="144"/>
        <v>0</v>
      </c>
      <c r="BM89" s="140">
        <f t="shared" si="52"/>
        <v>9254160</v>
      </c>
      <c r="BN89" s="140">
        <f t="shared" si="159"/>
        <v>0</v>
      </c>
    </row>
    <row r="90" spans="3:66" ht="12.75" customHeight="1" x14ac:dyDescent="0.2">
      <c r="C90" s="141" t="s">
        <v>642</v>
      </c>
      <c r="G90" s="498"/>
      <c r="H90" s="131" t="s">
        <v>329</v>
      </c>
      <c r="J90" s="140">
        <f t="shared" ref="J90:J95" si="160">+IF(H90=J$8,G90,0)</f>
        <v>0</v>
      </c>
      <c r="K90" s="140">
        <f t="shared" ref="K90:K95" si="161">+IF(H90=K$8,G90,0)</f>
        <v>0</v>
      </c>
      <c r="L90" s="140">
        <f t="shared" ref="L90:L95" si="162">+IF(H90=L$8,G90,0)</f>
        <v>0</v>
      </c>
      <c r="M90" s="140">
        <f t="shared" ref="M90:M95" si="163">+IF(H90=M$8,G90,0)</f>
        <v>0</v>
      </c>
      <c r="N90" s="140">
        <f t="shared" ref="N90:N95" si="164">+IF(H90=N$8,G90,0)</f>
        <v>0</v>
      </c>
      <c r="O90" s="140">
        <f t="shared" ref="O90:O95" si="165">+IF(H90=O$8,G90,0)</f>
        <v>0</v>
      </c>
      <c r="P90" s="140">
        <f t="shared" ref="P90:P95" si="166">+IF(H90=P$8,G90,0)</f>
        <v>0</v>
      </c>
      <c r="Q90" s="140">
        <f t="shared" ref="Q90:Q95" si="167">+IF(H90=Q$8,G90,0)</f>
        <v>0</v>
      </c>
      <c r="R90" s="140">
        <f t="shared" ref="R90:R95" si="168">+IF(H90=R$8,G90,0)</f>
        <v>0</v>
      </c>
      <c r="S90" s="140">
        <f t="shared" ref="S90:S95" si="169">+IF(H90=S$8,G90,0)</f>
        <v>0</v>
      </c>
      <c r="T90" s="140">
        <f t="shared" ref="T90:T95" si="170">+IF(H90=T$8,G90,0)</f>
        <v>0</v>
      </c>
      <c r="U90" s="140">
        <f t="shared" ref="U90:U95" si="171">+IF(H90=U$8,G90,0)</f>
        <v>0</v>
      </c>
      <c r="V90" s="140">
        <f t="shared" ref="V90:V95" si="172">+IF(H90=V$8,G90,0)</f>
        <v>0</v>
      </c>
      <c r="X90" s="140">
        <f t="shared" ref="X90:X95" si="173">+IF(H90=X$8,G90,0)</f>
        <v>0</v>
      </c>
      <c r="Y90" s="140">
        <f t="shared" si="107"/>
        <v>0</v>
      </c>
      <c r="Z90" s="140">
        <f t="shared" si="108"/>
        <v>0</v>
      </c>
      <c r="AA90" s="140">
        <f t="shared" si="109"/>
        <v>0</v>
      </c>
      <c r="AB90" s="140">
        <f t="shared" si="110"/>
        <v>0</v>
      </c>
      <c r="AC90" s="140">
        <f t="shared" si="111"/>
        <v>0</v>
      </c>
      <c r="AD90" s="140">
        <f t="shared" si="112"/>
        <v>0</v>
      </c>
      <c r="AE90" s="140">
        <f t="shared" si="113"/>
        <v>0</v>
      </c>
      <c r="AF90" s="140">
        <f t="shared" si="114"/>
        <v>0</v>
      </c>
      <c r="AG90" s="140">
        <f t="shared" si="115"/>
        <v>0</v>
      </c>
      <c r="AH90" s="140">
        <f t="shared" si="116"/>
        <v>0</v>
      </c>
      <c r="AI90" s="140">
        <f t="shared" si="117"/>
        <v>0</v>
      </c>
      <c r="AJ90" s="140">
        <f t="shared" si="118"/>
        <v>0</v>
      </c>
      <c r="AL90" s="140">
        <f t="shared" si="119"/>
        <v>0</v>
      </c>
      <c r="AM90" s="140">
        <f t="shared" si="120"/>
        <v>0</v>
      </c>
      <c r="AN90" s="140">
        <f t="shared" si="121"/>
        <v>0</v>
      </c>
      <c r="AO90" s="140">
        <f t="shared" si="122"/>
        <v>0</v>
      </c>
      <c r="AP90" s="140">
        <f t="shared" si="123"/>
        <v>0</v>
      </c>
      <c r="AQ90" s="140">
        <f t="shared" si="124"/>
        <v>0</v>
      </c>
      <c r="AR90" s="140">
        <f t="shared" si="125"/>
        <v>0</v>
      </c>
      <c r="AS90" s="140">
        <f t="shared" si="126"/>
        <v>0</v>
      </c>
      <c r="AT90" s="140">
        <f t="shared" si="127"/>
        <v>0</v>
      </c>
      <c r="AU90" s="140">
        <f t="shared" si="128"/>
        <v>0</v>
      </c>
      <c r="AV90" s="140">
        <f t="shared" si="129"/>
        <v>0</v>
      </c>
      <c r="AW90" s="140">
        <f t="shared" si="130"/>
        <v>0</v>
      </c>
      <c r="AX90" s="140">
        <f t="shared" si="131"/>
        <v>0</v>
      </c>
      <c r="AZ90" s="140">
        <f t="shared" si="132"/>
        <v>0</v>
      </c>
      <c r="BA90" s="140">
        <f t="shared" si="133"/>
        <v>0</v>
      </c>
      <c r="BB90" s="140">
        <f t="shared" si="134"/>
        <v>0</v>
      </c>
      <c r="BC90" s="140">
        <f t="shared" si="135"/>
        <v>0</v>
      </c>
      <c r="BD90" s="140">
        <f t="shared" si="136"/>
        <v>0</v>
      </c>
      <c r="BE90" s="140">
        <f t="shared" si="137"/>
        <v>0</v>
      </c>
      <c r="BF90" s="140">
        <f t="shared" si="138"/>
        <v>0</v>
      </c>
      <c r="BG90" s="140">
        <f t="shared" si="139"/>
        <v>0</v>
      </c>
      <c r="BH90" s="140">
        <f t="shared" si="140"/>
        <v>0</v>
      </c>
      <c r="BI90" s="140">
        <f t="shared" si="141"/>
        <v>0</v>
      </c>
      <c r="BJ90" s="140">
        <f t="shared" si="142"/>
        <v>0</v>
      </c>
      <c r="BK90" s="140">
        <f t="shared" si="143"/>
        <v>0</v>
      </c>
      <c r="BL90" s="140">
        <f t="shared" si="144"/>
        <v>0</v>
      </c>
      <c r="BM90" s="140">
        <f>SUM(J90:BL90)</f>
        <v>0</v>
      </c>
      <c r="BN90" s="140">
        <f t="shared" si="159"/>
        <v>0</v>
      </c>
    </row>
    <row r="91" spans="3:66" ht="12.75" customHeight="1" x14ac:dyDescent="0.2">
      <c r="C91" s="141" t="s">
        <v>454</v>
      </c>
      <c r="G91" s="275">
        <v>1342227</v>
      </c>
      <c r="H91" s="131" t="s">
        <v>331</v>
      </c>
      <c r="J91" s="140">
        <f t="shared" si="160"/>
        <v>0</v>
      </c>
      <c r="K91" s="140">
        <f t="shared" si="161"/>
        <v>0</v>
      </c>
      <c r="L91" s="140">
        <f t="shared" si="162"/>
        <v>0</v>
      </c>
      <c r="M91" s="140">
        <f t="shared" si="163"/>
        <v>0</v>
      </c>
      <c r="N91" s="140">
        <f t="shared" si="164"/>
        <v>0</v>
      </c>
      <c r="O91" s="140">
        <f t="shared" si="165"/>
        <v>0</v>
      </c>
      <c r="P91" s="140">
        <f t="shared" si="166"/>
        <v>0</v>
      </c>
      <c r="Q91" s="140">
        <f t="shared" si="167"/>
        <v>0</v>
      </c>
      <c r="R91" s="140">
        <f t="shared" si="168"/>
        <v>0</v>
      </c>
      <c r="S91" s="140">
        <f t="shared" si="169"/>
        <v>0</v>
      </c>
      <c r="T91" s="140">
        <f t="shared" si="170"/>
        <v>0</v>
      </c>
      <c r="U91" s="140">
        <f t="shared" si="171"/>
        <v>0</v>
      </c>
      <c r="V91" s="140">
        <f t="shared" si="172"/>
        <v>0</v>
      </c>
      <c r="X91" s="140">
        <f t="shared" si="173"/>
        <v>0</v>
      </c>
      <c r="Y91" s="140">
        <f t="shared" si="107"/>
        <v>0</v>
      </c>
      <c r="Z91" s="140">
        <f t="shared" si="108"/>
        <v>0</v>
      </c>
      <c r="AA91" s="140">
        <f t="shared" si="109"/>
        <v>0</v>
      </c>
      <c r="AB91" s="140">
        <f t="shared" si="110"/>
        <v>0</v>
      </c>
      <c r="AC91" s="140">
        <f t="shared" si="111"/>
        <v>0</v>
      </c>
      <c r="AD91" s="140">
        <f t="shared" si="112"/>
        <v>0</v>
      </c>
      <c r="AE91" s="140">
        <f t="shared" si="113"/>
        <v>0</v>
      </c>
      <c r="AF91" s="140">
        <f t="shared" si="114"/>
        <v>0</v>
      </c>
      <c r="AG91" s="140">
        <f t="shared" si="115"/>
        <v>0</v>
      </c>
      <c r="AH91" s="140">
        <f t="shared" si="116"/>
        <v>0</v>
      </c>
      <c r="AI91" s="140">
        <f t="shared" si="117"/>
        <v>0</v>
      </c>
      <c r="AJ91" s="140">
        <f t="shared" si="118"/>
        <v>0</v>
      </c>
      <c r="AL91" s="140">
        <f t="shared" si="119"/>
        <v>0</v>
      </c>
      <c r="AM91" s="140">
        <f t="shared" si="120"/>
        <v>0</v>
      </c>
      <c r="AN91" s="140">
        <f t="shared" si="121"/>
        <v>0</v>
      </c>
      <c r="AO91" s="140">
        <f t="shared" si="122"/>
        <v>0</v>
      </c>
      <c r="AP91" s="140">
        <f t="shared" si="123"/>
        <v>0</v>
      </c>
      <c r="AQ91" s="140">
        <f t="shared" si="124"/>
        <v>0</v>
      </c>
      <c r="AR91" s="140">
        <f t="shared" si="125"/>
        <v>0</v>
      </c>
      <c r="AS91" s="140">
        <f t="shared" si="126"/>
        <v>0</v>
      </c>
      <c r="AT91" s="140">
        <f t="shared" si="127"/>
        <v>0</v>
      </c>
      <c r="AU91" s="140">
        <f t="shared" si="128"/>
        <v>0</v>
      </c>
      <c r="AV91" s="140">
        <f t="shared" si="129"/>
        <v>0</v>
      </c>
      <c r="AW91" s="140">
        <f t="shared" si="130"/>
        <v>0</v>
      </c>
      <c r="AX91" s="140">
        <f t="shared" si="131"/>
        <v>1342227</v>
      </c>
      <c r="AZ91" s="140">
        <f t="shared" si="132"/>
        <v>0</v>
      </c>
      <c r="BA91" s="140">
        <f t="shared" si="133"/>
        <v>0</v>
      </c>
      <c r="BB91" s="140">
        <f t="shared" si="134"/>
        <v>0</v>
      </c>
      <c r="BC91" s="140">
        <f t="shared" si="135"/>
        <v>0</v>
      </c>
      <c r="BD91" s="140">
        <f t="shared" si="136"/>
        <v>0</v>
      </c>
      <c r="BE91" s="140">
        <f t="shared" si="137"/>
        <v>0</v>
      </c>
      <c r="BF91" s="140">
        <f t="shared" si="138"/>
        <v>0</v>
      </c>
      <c r="BG91" s="140">
        <f t="shared" si="139"/>
        <v>0</v>
      </c>
      <c r="BH91" s="140">
        <f t="shared" si="140"/>
        <v>0</v>
      </c>
      <c r="BI91" s="140">
        <f t="shared" si="141"/>
        <v>0</v>
      </c>
      <c r="BJ91" s="140">
        <f t="shared" si="142"/>
        <v>0</v>
      </c>
      <c r="BK91" s="140">
        <f t="shared" si="143"/>
        <v>0</v>
      </c>
      <c r="BL91" s="140">
        <f t="shared" si="144"/>
        <v>0</v>
      </c>
      <c r="BM91" s="140">
        <f t="shared" si="52"/>
        <v>1342227</v>
      </c>
      <c r="BN91" s="140">
        <f t="shared" si="159"/>
        <v>0</v>
      </c>
    </row>
    <row r="92" spans="3:66" ht="12.75" customHeight="1" x14ac:dyDescent="0.2">
      <c r="C92" s="141" t="s">
        <v>466</v>
      </c>
      <c r="G92" s="275">
        <v>67874938</v>
      </c>
      <c r="H92" s="131" t="s">
        <v>331</v>
      </c>
      <c r="J92" s="140">
        <f t="shared" si="160"/>
        <v>0</v>
      </c>
      <c r="K92" s="140">
        <f t="shared" si="161"/>
        <v>0</v>
      </c>
      <c r="L92" s="140">
        <f t="shared" si="162"/>
        <v>0</v>
      </c>
      <c r="M92" s="140">
        <f t="shared" si="163"/>
        <v>0</v>
      </c>
      <c r="N92" s="140">
        <f t="shared" si="164"/>
        <v>0</v>
      </c>
      <c r="O92" s="140">
        <f t="shared" si="165"/>
        <v>0</v>
      </c>
      <c r="P92" s="140">
        <f t="shared" si="166"/>
        <v>0</v>
      </c>
      <c r="Q92" s="140">
        <f t="shared" si="167"/>
        <v>0</v>
      </c>
      <c r="R92" s="140">
        <f t="shared" si="168"/>
        <v>0</v>
      </c>
      <c r="S92" s="140">
        <f t="shared" si="169"/>
        <v>0</v>
      </c>
      <c r="T92" s="140">
        <f t="shared" si="170"/>
        <v>0</v>
      </c>
      <c r="U92" s="140">
        <f t="shared" si="171"/>
        <v>0</v>
      </c>
      <c r="V92" s="140">
        <f t="shared" si="172"/>
        <v>0</v>
      </c>
      <c r="X92" s="140">
        <f t="shared" si="173"/>
        <v>0</v>
      </c>
      <c r="Y92" s="140">
        <f t="shared" ref="Y92:Y124" si="174">+IF(H92=Y$8,G92,0)</f>
        <v>0</v>
      </c>
      <c r="Z92" s="140">
        <f t="shared" ref="Z92:Z124" si="175">+IF(H92=Z$8,G92,0)</f>
        <v>0</v>
      </c>
      <c r="AA92" s="140">
        <f t="shared" ref="AA92:AA124" si="176">+IF(H92=AA$8,G92,0)</f>
        <v>0</v>
      </c>
      <c r="AB92" s="140">
        <f t="shared" ref="AB92:AB124" si="177">+IF(H92=AB$8,G92,0)</f>
        <v>0</v>
      </c>
      <c r="AC92" s="140">
        <f t="shared" ref="AC92:AC124" si="178">+IF(H92=AC$8,G92,0)</f>
        <v>0</v>
      </c>
      <c r="AD92" s="140">
        <f t="shared" ref="AD92:AD124" si="179">+IF(H92=AD$8,G92,0)</f>
        <v>0</v>
      </c>
      <c r="AE92" s="140">
        <f t="shared" ref="AE92:AE124" si="180">+IF(H92=AE$8,G92,0)</f>
        <v>0</v>
      </c>
      <c r="AF92" s="140">
        <f t="shared" ref="AF92:AF124" si="181">+IF(H92=AF$8,G92,0)</f>
        <v>0</v>
      </c>
      <c r="AG92" s="140">
        <f t="shared" ref="AG92:AG124" si="182">+IF(H92=AG$8,G92,0)</f>
        <v>0</v>
      </c>
      <c r="AH92" s="140">
        <f t="shared" ref="AH92:AH124" si="183">+IF(H92=AH$8,G92,0)</f>
        <v>0</v>
      </c>
      <c r="AI92" s="140">
        <f t="shared" ref="AI92:AI124" si="184">+IF(H92=AI$8,G92,0)</f>
        <v>0</v>
      </c>
      <c r="AJ92" s="140">
        <f t="shared" ref="AJ92:AJ124" si="185">+IF(H92=AJ$8,G92,0)</f>
        <v>0</v>
      </c>
      <c r="AL92" s="140">
        <f t="shared" ref="AL92:AL124" si="186">+IF(H92=AL$8,G92,0)</f>
        <v>0</v>
      </c>
      <c r="AM92" s="140">
        <f t="shared" ref="AM92:AM124" si="187">+IF(H92=AM$8,G92,0)</f>
        <v>0</v>
      </c>
      <c r="AN92" s="140">
        <f t="shared" ref="AN92:AN124" si="188">+IF(H92=AN$8,G92,0)</f>
        <v>0</v>
      </c>
      <c r="AO92" s="140">
        <f t="shared" ref="AO92:AO124" si="189">+IF(H92=AO$8,G92,0)</f>
        <v>0</v>
      </c>
      <c r="AP92" s="140">
        <f t="shared" ref="AP92:AP124" si="190">+IF(H92=AP$8,G92,0)</f>
        <v>0</v>
      </c>
      <c r="AQ92" s="140">
        <f t="shared" ref="AQ92:AQ124" si="191">+IF(H92=AQ$8,G92,0)</f>
        <v>0</v>
      </c>
      <c r="AR92" s="140">
        <f t="shared" ref="AR92:AR124" si="192">+IF(H92=AR$8,G92,0)</f>
        <v>0</v>
      </c>
      <c r="AS92" s="140">
        <f t="shared" ref="AS92:AS124" si="193">+IF(H92=AS$8,G92,0)</f>
        <v>0</v>
      </c>
      <c r="AT92" s="140">
        <f t="shared" ref="AT92:AT124" si="194">+IF(H92=AT$8,G92,0)</f>
        <v>0</v>
      </c>
      <c r="AU92" s="140">
        <f t="shared" ref="AU92:AU124" si="195">+IF(H92=AU$8,G92,0)</f>
        <v>0</v>
      </c>
      <c r="AV92" s="140">
        <f t="shared" ref="AV92:AV124" si="196">+IF(H92=AV$8,G92,0)</f>
        <v>0</v>
      </c>
      <c r="AW92" s="140">
        <f t="shared" ref="AW92:AW124" si="197">+IF(H92=AW$8,G92,0)</f>
        <v>0</v>
      </c>
      <c r="AX92" s="140">
        <f t="shared" ref="AX92:AX124" si="198">+IF(H92=AX$8,G92,0)</f>
        <v>67874938</v>
      </c>
      <c r="AZ92" s="140">
        <f t="shared" ref="AZ92:AZ124" si="199">+IF(H92=AZ$8,G92,0)</f>
        <v>0</v>
      </c>
      <c r="BA92" s="140">
        <f t="shared" ref="BA92:BA124" si="200">+IF(H92=BA$8,G92,0)</f>
        <v>0</v>
      </c>
      <c r="BB92" s="140">
        <f t="shared" ref="BB92:BB124" si="201">+IF(H92=BB$8,G92,0)</f>
        <v>0</v>
      </c>
      <c r="BC92" s="140">
        <f t="shared" ref="BC92:BC124" si="202">+IF(H92=BC$8,G92,0)</f>
        <v>0</v>
      </c>
      <c r="BD92" s="140">
        <f t="shared" ref="BD92:BD124" si="203">+IF(H92=BD$8,G92,0)</f>
        <v>0</v>
      </c>
      <c r="BE92" s="140">
        <f t="shared" ref="BE92:BE124" si="204">+IF(H92=BE$8,G92,0)</f>
        <v>0</v>
      </c>
      <c r="BF92" s="140">
        <f t="shared" ref="BF92:BF124" si="205">+IF(H92=BF$8,G92,0)</f>
        <v>0</v>
      </c>
      <c r="BG92" s="140">
        <f t="shared" ref="BG92:BG124" si="206">+IF(H92=BG$8,G92,0)</f>
        <v>0</v>
      </c>
      <c r="BH92" s="140">
        <f t="shared" ref="BH92:BH124" si="207">+IF(H92=BH$8,G92,0)</f>
        <v>0</v>
      </c>
      <c r="BI92" s="140">
        <f t="shared" ref="BI92:BI124" si="208">+IF(H92=BI$8,G92,0)</f>
        <v>0</v>
      </c>
      <c r="BJ92" s="140">
        <f t="shared" ref="BJ92:BJ124" si="209">+IF(H92=BJ$8,G92,0)</f>
        <v>0</v>
      </c>
      <c r="BK92" s="140">
        <f t="shared" ref="BK92:BK124" si="210">+IF(H92=BK$8,G92,0)</f>
        <v>0</v>
      </c>
      <c r="BL92" s="140">
        <f t="shared" ref="BL92:BL124" si="211">+IF(H92=BL$8,G92,0)</f>
        <v>0</v>
      </c>
      <c r="BM92" s="140">
        <f t="shared" si="52"/>
        <v>67874938</v>
      </c>
      <c r="BN92" s="140">
        <f t="shared" si="159"/>
        <v>0</v>
      </c>
    </row>
    <row r="93" spans="3:66" ht="12.75" customHeight="1" x14ac:dyDescent="0.2">
      <c r="C93" s="141" t="s">
        <v>557</v>
      </c>
      <c r="G93" s="275"/>
      <c r="H93" s="131" t="s">
        <v>331</v>
      </c>
      <c r="J93" s="140">
        <f t="shared" si="160"/>
        <v>0</v>
      </c>
      <c r="K93" s="140">
        <f t="shared" si="161"/>
        <v>0</v>
      </c>
      <c r="L93" s="140">
        <f t="shared" si="162"/>
        <v>0</v>
      </c>
      <c r="M93" s="140">
        <f t="shared" si="163"/>
        <v>0</v>
      </c>
      <c r="N93" s="140">
        <f t="shared" si="164"/>
        <v>0</v>
      </c>
      <c r="O93" s="140">
        <f t="shared" si="165"/>
        <v>0</v>
      </c>
      <c r="P93" s="140">
        <f t="shared" si="166"/>
        <v>0</v>
      </c>
      <c r="Q93" s="140">
        <f t="shared" si="167"/>
        <v>0</v>
      </c>
      <c r="R93" s="140">
        <f t="shared" si="168"/>
        <v>0</v>
      </c>
      <c r="S93" s="140">
        <f t="shared" si="169"/>
        <v>0</v>
      </c>
      <c r="T93" s="140">
        <f t="shared" si="170"/>
        <v>0</v>
      </c>
      <c r="U93" s="140">
        <f t="shared" si="171"/>
        <v>0</v>
      </c>
      <c r="V93" s="140">
        <f t="shared" si="172"/>
        <v>0</v>
      </c>
      <c r="X93" s="140">
        <f t="shared" si="173"/>
        <v>0</v>
      </c>
      <c r="Y93" s="140">
        <f t="shared" si="174"/>
        <v>0</v>
      </c>
      <c r="Z93" s="140">
        <f t="shared" si="175"/>
        <v>0</v>
      </c>
      <c r="AA93" s="140">
        <f t="shared" si="176"/>
        <v>0</v>
      </c>
      <c r="AB93" s="140">
        <f t="shared" si="177"/>
        <v>0</v>
      </c>
      <c r="AC93" s="140">
        <f t="shared" si="178"/>
        <v>0</v>
      </c>
      <c r="AD93" s="140">
        <f t="shared" si="179"/>
        <v>0</v>
      </c>
      <c r="AE93" s="140">
        <f t="shared" si="180"/>
        <v>0</v>
      </c>
      <c r="AF93" s="140">
        <f t="shared" si="181"/>
        <v>0</v>
      </c>
      <c r="AG93" s="140">
        <f t="shared" si="182"/>
        <v>0</v>
      </c>
      <c r="AH93" s="140">
        <f t="shared" si="183"/>
        <v>0</v>
      </c>
      <c r="AI93" s="140">
        <f t="shared" si="184"/>
        <v>0</v>
      </c>
      <c r="AJ93" s="140">
        <f t="shared" si="185"/>
        <v>0</v>
      </c>
      <c r="AL93" s="140">
        <f t="shared" si="186"/>
        <v>0</v>
      </c>
      <c r="AM93" s="140">
        <f t="shared" si="187"/>
        <v>0</v>
      </c>
      <c r="AN93" s="140">
        <f t="shared" si="188"/>
        <v>0</v>
      </c>
      <c r="AO93" s="140">
        <f t="shared" si="189"/>
        <v>0</v>
      </c>
      <c r="AP93" s="140">
        <f t="shared" si="190"/>
        <v>0</v>
      </c>
      <c r="AQ93" s="140">
        <f t="shared" si="191"/>
        <v>0</v>
      </c>
      <c r="AR93" s="140">
        <f t="shared" si="192"/>
        <v>0</v>
      </c>
      <c r="AS93" s="140">
        <f t="shared" si="193"/>
        <v>0</v>
      </c>
      <c r="AT93" s="140">
        <f t="shared" si="194"/>
        <v>0</v>
      </c>
      <c r="AU93" s="140">
        <f t="shared" si="195"/>
        <v>0</v>
      </c>
      <c r="AV93" s="140">
        <f t="shared" si="196"/>
        <v>0</v>
      </c>
      <c r="AW93" s="140">
        <f t="shared" si="197"/>
        <v>0</v>
      </c>
      <c r="AX93" s="140">
        <f t="shared" si="198"/>
        <v>0</v>
      </c>
      <c r="AZ93" s="140">
        <f t="shared" si="199"/>
        <v>0</v>
      </c>
      <c r="BA93" s="140">
        <f t="shared" si="200"/>
        <v>0</v>
      </c>
      <c r="BB93" s="140">
        <f t="shared" si="201"/>
        <v>0</v>
      </c>
      <c r="BC93" s="140">
        <f t="shared" si="202"/>
        <v>0</v>
      </c>
      <c r="BD93" s="140">
        <f t="shared" si="203"/>
        <v>0</v>
      </c>
      <c r="BE93" s="140">
        <f t="shared" si="204"/>
        <v>0</v>
      </c>
      <c r="BF93" s="140">
        <f t="shared" si="205"/>
        <v>0</v>
      </c>
      <c r="BG93" s="140">
        <f t="shared" si="206"/>
        <v>0</v>
      </c>
      <c r="BH93" s="140">
        <f t="shared" si="207"/>
        <v>0</v>
      </c>
      <c r="BI93" s="140">
        <f t="shared" si="208"/>
        <v>0</v>
      </c>
      <c r="BJ93" s="140">
        <f t="shared" si="209"/>
        <v>0</v>
      </c>
      <c r="BK93" s="140">
        <f t="shared" si="210"/>
        <v>0</v>
      </c>
      <c r="BL93" s="140">
        <f t="shared" si="211"/>
        <v>0</v>
      </c>
      <c r="BM93" s="140">
        <f t="shared" si="52"/>
        <v>0</v>
      </c>
      <c r="BN93" s="140">
        <f t="shared" si="159"/>
        <v>0</v>
      </c>
    </row>
    <row r="94" spans="3:66" ht="12.75" customHeight="1" x14ac:dyDescent="0.2">
      <c r="C94" s="141" t="s">
        <v>605</v>
      </c>
      <c r="G94" s="275"/>
      <c r="H94" s="131" t="s">
        <v>331</v>
      </c>
      <c r="J94" s="140">
        <f t="shared" si="160"/>
        <v>0</v>
      </c>
      <c r="K94" s="140">
        <f t="shared" si="161"/>
        <v>0</v>
      </c>
      <c r="L94" s="140">
        <f t="shared" si="162"/>
        <v>0</v>
      </c>
      <c r="M94" s="140">
        <f t="shared" si="163"/>
        <v>0</v>
      </c>
      <c r="N94" s="140">
        <f t="shared" si="164"/>
        <v>0</v>
      </c>
      <c r="O94" s="140">
        <f t="shared" si="165"/>
        <v>0</v>
      </c>
      <c r="P94" s="140">
        <f t="shared" si="166"/>
        <v>0</v>
      </c>
      <c r="Q94" s="140">
        <f t="shared" si="167"/>
        <v>0</v>
      </c>
      <c r="R94" s="140">
        <f t="shared" si="168"/>
        <v>0</v>
      </c>
      <c r="S94" s="140">
        <f t="shared" si="169"/>
        <v>0</v>
      </c>
      <c r="T94" s="140">
        <f t="shared" si="170"/>
        <v>0</v>
      </c>
      <c r="U94" s="140">
        <f t="shared" si="171"/>
        <v>0</v>
      </c>
      <c r="V94" s="140">
        <f t="shared" si="172"/>
        <v>0</v>
      </c>
      <c r="X94" s="140">
        <f t="shared" si="173"/>
        <v>0</v>
      </c>
      <c r="Y94" s="140">
        <f t="shared" si="174"/>
        <v>0</v>
      </c>
      <c r="Z94" s="140">
        <f t="shared" si="175"/>
        <v>0</v>
      </c>
      <c r="AA94" s="140">
        <f t="shared" si="176"/>
        <v>0</v>
      </c>
      <c r="AB94" s="140">
        <f t="shared" si="177"/>
        <v>0</v>
      </c>
      <c r="AC94" s="140">
        <f t="shared" si="178"/>
        <v>0</v>
      </c>
      <c r="AD94" s="140">
        <f t="shared" si="179"/>
        <v>0</v>
      </c>
      <c r="AE94" s="140">
        <f t="shared" si="180"/>
        <v>0</v>
      </c>
      <c r="AF94" s="140">
        <f t="shared" si="181"/>
        <v>0</v>
      </c>
      <c r="AG94" s="140">
        <f t="shared" si="182"/>
        <v>0</v>
      </c>
      <c r="AH94" s="140">
        <f t="shared" si="183"/>
        <v>0</v>
      </c>
      <c r="AI94" s="140">
        <f t="shared" si="184"/>
        <v>0</v>
      </c>
      <c r="AJ94" s="140">
        <f t="shared" si="185"/>
        <v>0</v>
      </c>
      <c r="AL94" s="140">
        <f t="shared" si="186"/>
        <v>0</v>
      </c>
      <c r="AM94" s="140">
        <f t="shared" si="187"/>
        <v>0</v>
      </c>
      <c r="AN94" s="140">
        <f t="shared" si="188"/>
        <v>0</v>
      </c>
      <c r="AO94" s="140">
        <f t="shared" si="189"/>
        <v>0</v>
      </c>
      <c r="AP94" s="140">
        <f t="shared" si="190"/>
        <v>0</v>
      </c>
      <c r="AQ94" s="140">
        <f t="shared" si="191"/>
        <v>0</v>
      </c>
      <c r="AR94" s="140">
        <f t="shared" si="192"/>
        <v>0</v>
      </c>
      <c r="AS94" s="140">
        <f t="shared" si="193"/>
        <v>0</v>
      </c>
      <c r="AT94" s="140">
        <f t="shared" si="194"/>
        <v>0</v>
      </c>
      <c r="AU94" s="140">
        <f t="shared" si="195"/>
        <v>0</v>
      </c>
      <c r="AV94" s="140">
        <f t="shared" si="196"/>
        <v>0</v>
      </c>
      <c r="AW94" s="140">
        <f t="shared" si="197"/>
        <v>0</v>
      </c>
      <c r="AX94" s="140">
        <f t="shared" si="198"/>
        <v>0</v>
      </c>
      <c r="AZ94" s="140">
        <f t="shared" si="199"/>
        <v>0</v>
      </c>
      <c r="BA94" s="140">
        <f t="shared" si="200"/>
        <v>0</v>
      </c>
      <c r="BB94" s="140">
        <f t="shared" si="201"/>
        <v>0</v>
      </c>
      <c r="BC94" s="140">
        <f t="shared" si="202"/>
        <v>0</v>
      </c>
      <c r="BD94" s="140">
        <f t="shared" si="203"/>
        <v>0</v>
      </c>
      <c r="BE94" s="140">
        <f t="shared" si="204"/>
        <v>0</v>
      </c>
      <c r="BF94" s="140">
        <f t="shared" si="205"/>
        <v>0</v>
      </c>
      <c r="BG94" s="140">
        <f t="shared" si="206"/>
        <v>0</v>
      </c>
      <c r="BH94" s="140">
        <f t="shared" si="207"/>
        <v>0</v>
      </c>
      <c r="BI94" s="140">
        <f t="shared" si="208"/>
        <v>0</v>
      </c>
      <c r="BJ94" s="140">
        <f t="shared" si="209"/>
        <v>0</v>
      </c>
      <c r="BK94" s="140">
        <f t="shared" si="210"/>
        <v>0</v>
      </c>
      <c r="BL94" s="140">
        <f t="shared" si="211"/>
        <v>0</v>
      </c>
      <c r="BM94" s="140">
        <f t="shared" si="52"/>
        <v>0</v>
      </c>
      <c r="BN94" s="140">
        <f t="shared" si="159"/>
        <v>0</v>
      </c>
    </row>
    <row r="95" spans="3:66" ht="12.75" customHeight="1" x14ac:dyDescent="0.2">
      <c r="C95" s="141" t="s">
        <v>439</v>
      </c>
      <c r="G95" s="275">
        <v>36364</v>
      </c>
      <c r="H95" s="131" t="s">
        <v>331</v>
      </c>
      <c r="J95" s="140">
        <f t="shared" si="160"/>
        <v>0</v>
      </c>
      <c r="K95" s="140">
        <f t="shared" si="161"/>
        <v>0</v>
      </c>
      <c r="L95" s="140">
        <f t="shared" si="162"/>
        <v>0</v>
      </c>
      <c r="M95" s="140">
        <f t="shared" si="163"/>
        <v>0</v>
      </c>
      <c r="N95" s="140">
        <f t="shared" si="164"/>
        <v>0</v>
      </c>
      <c r="O95" s="140">
        <f t="shared" si="165"/>
        <v>0</v>
      </c>
      <c r="P95" s="140">
        <f t="shared" si="166"/>
        <v>0</v>
      </c>
      <c r="Q95" s="140">
        <f t="shared" si="167"/>
        <v>0</v>
      </c>
      <c r="R95" s="140">
        <f t="shared" si="168"/>
        <v>0</v>
      </c>
      <c r="S95" s="140">
        <f t="shared" si="169"/>
        <v>0</v>
      </c>
      <c r="T95" s="140">
        <f t="shared" si="170"/>
        <v>0</v>
      </c>
      <c r="U95" s="140">
        <f t="shared" si="171"/>
        <v>0</v>
      </c>
      <c r="V95" s="140">
        <f t="shared" si="172"/>
        <v>0</v>
      </c>
      <c r="X95" s="140">
        <f t="shared" si="173"/>
        <v>0</v>
      </c>
      <c r="Y95" s="140">
        <f t="shared" si="174"/>
        <v>0</v>
      </c>
      <c r="Z95" s="140">
        <f t="shared" si="175"/>
        <v>0</v>
      </c>
      <c r="AA95" s="140">
        <f t="shared" si="176"/>
        <v>0</v>
      </c>
      <c r="AB95" s="140">
        <f t="shared" si="177"/>
        <v>0</v>
      </c>
      <c r="AC95" s="140">
        <f t="shared" si="178"/>
        <v>0</v>
      </c>
      <c r="AD95" s="140">
        <f t="shared" si="179"/>
        <v>0</v>
      </c>
      <c r="AE95" s="140">
        <f t="shared" si="180"/>
        <v>0</v>
      </c>
      <c r="AF95" s="140">
        <f t="shared" si="181"/>
        <v>0</v>
      </c>
      <c r="AG95" s="140">
        <f t="shared" si="182"/>
        <v>0</v>
      </c>
      <c r="AH95" s="140">
        <f t="shared" si="183"/>
        <v>0</v>
      </c>
      <c r="AI95" s="140">
        <f t="shared" si="184"/>
        <v>0</v>
      </c>
      <c r="AJ95" s="140">
        <f t="shared" si="185"/>
        <v>0</v>
      </c>
      <c r="AL95" s="140">
        <f t="shared" si="186"/>
        <v>0</v>
      </c>
      <c r="AM95" s="140">
        <f t="shared" si="187"/>
        <v>0</v>
      </c>
      <c r="AN95" s="140">
        <f t="shared" si="188"/>
        <v>0</v>
      </c>
      <c r="AO95" s="140">
        <f t="shared" si="189"/>
        <v>0</v>
      </c>
      <c r="AP95" s="140">
        <f t="shared" si="190"/>
        <v>0</v>
      </c>
      <c r="AQ95" s="140">
        <f t="shared" si="191"/>
        <v>0</v>
      </c>
      <c r="AR95" s="140">
        <f t="shared" si="192"/>
        <v>0</v>
      </c>
      <c r="AS95" s="140">
        <f t="shared" si="193"/>
        <v>0</v>
      </c>
      <c r="AT95" s="140">
        <f t="shared" si="194"/>
        <v>0</v>
      </c>
      <c r="AU95" s="140">
        <f t="shared" si="195"/>
        <v>0</v>
      </c>
      <c r="AV95" s="140">
        <f t="shared" si="196"/>
        <v>0</v>
      </c>
      <c r="AW95" s="140">
        <f t="shared" si="197"/>
        <v>0</v>
      </c>
      <c r="AX95" s="140">
        <f t="shared" si="198"/>
        <v>36364</v>
      </c>
      <c r="AZ95" s="140">
        <f t="shared" si="199"/>
        <v>0</v>
      </c>
      <c r="BA95" s="140">
        <f t="shared" si="200"/>
        <v>0</v>
      </c>
      <c r="BB95" s="140">
        <f t="shared" si="201"/>
        <v>0</v>
      </c>
      <c r="BC95" s="140">
        <f t="shared" si="202"/>
        <v>0</v>
      </c>
      <c r="BD95" s="140">
        <f t="shared" si="203"/>
        <v>0</v>
      </c>
      <c r="BE95" s="140">
        <f t="shared" si="204"/>
        <v>0</v>
      </c>
      <c r="BF95" s="140">
        <f t="shared" si="205"/>
        <v>0</v>
      </c>
      <c r="BG95" s="140">
        <f t="shared" si="206"/>
        <v>0</v>
      </c>
      <c r="BH95" s="140">
        <f t="shared" si="207"/>
        <v>0</v>
      </c>
      <c r="BI95" s="140">
        <f t="shared" si="208"/>
        <v>0</v>
      </c>
      <c r="BJ95" s="140">
        <f t="shared" si="209"/>
        <v>0</v>
      </c>
      <c r="BK95" s="140">
        <f t="shared" si="210"/>
        <v>0</v>
      </c>
      <c r="BL95" s="140">
        <f t="shared" si="211"/>
        <v>0</v>
      </c>
      <c r="BM95" s="140">
        <f t="shared" si="52"/>
        <v>36364</v>
      </c>
      <c r="BN95" s="140">
        <f t="shared" si="159"/>
        <v>0</v>
      </c>
    </row>
    <row r="96" spans="3:66" ht="12.75" customHeight="1" x14ac:dyDescent="0.2">
      <c r="C96" s="141" t="s">
        <v>467</v>
      </c>
      <c r="G96" s="498">
        <v>14947352</v>
      </c>
      <c r="H96" s="131" t="s">
        <v>329</v>
      </c>
      <c r="J96" s="140">
        <f t="shared" si="0"/>
        <v>0</v>
      </c>
      <c r="K96" s="140">
        <f t="shared" si="1"/>
        <v>0</v>
      </c>
      <c r="L96" s="140">
        <f t="shared" si="2"/>
        <v>0</v>
      </c>
      <c r="M96" s="140">
        <f t="shared" si="3"/>
        <v>0</v>
      </c>
      <c r="N96" s="140">
        <f t="shared" si="4"/>
        <v>0</v>
      </c>
      <c r="O96" s="140">
        <f t="shared" si="5"/>
        <v>0</v>
      </c>
      <c r="P96" s="140">
        <f t="shared" si="6"/>
        <v>0</v>
      </c>
      <c r="Q96" s="140">
        <f t="shared" si="7"/>
        <v>0</v>
      </c>
      <c r="R96" s="140">
        <f t="shared" si="8"/>
        <v>0</v>
      </c>
      <c r="S96" s="140">
        <f t="shared" si="9"/>
        <v>0</v>
      </c>
      <c r="T96" s="140">
        <f t="shared" si="10"/>
        <v>0</v>
      </c>
      <c r="U96" s="140">
        <f t="shared" si="11"/>
        <v>0</v>
      </c>
      <c r="V96" s="140">
        <f t="shared" si="12"/>
        <v>0</v>
      </c>
      <c r="X96" s="140">
        <f t="shared" si="13"/>
        <v>0</v>
      </c>
      <c r="Y96" s="140">
        <f t="shared" si="174"/>
        <v>0</v>
      </c>
      <c r="Z96" s="140">
        <f t="shared" si="175"/>
        <v>0</v>
      </c>
      <c r="AA96" s="140">
        <f t="shared" si="176"/>
        <v>0</v>
      </c>
      <c r="AB96" s="140">
        <f t="shared" si="177"/>
        <v>0</v>
      </c>
      <c r="AC96" s="140">
        <f t="shared" si="178"/>
        <v>0</v>
      </c>
      <c r="AD96" s="140">
        <f t="shared" si="179"/>
        <v>0</v>
      </c>
      <c r="AE96" s="140">
        <f t="shared" si="180"/>
        <v>0</v>
      </c>
      <c r="AF96" s="140">
        <f t="shared" si="181"/>
        <v>0</v>
      </c>
      <c r="AG96" s="140">
        <f t="shared" si="182"/>
        <v>0</v>
      </c>
      <c r="AH96" s="140">
        <f t="shared" si="183"/>
        <v>0</v>
      </c>
      <c r="AI96" s="140">
        <f t="shared" si="184"/>
        <v>0</v>
      </c>
      <c r="AJ96" s="140">
        <f t="shared" si="185"/>
        <v>0</v>
      </c>
      <c r="AL96" s="140">
        <f t="shared" si="186"/>
        <v>0</v>
      </c>
      <c r="AM96" s="140">
        <f t="shared" si="187"/>
        <v>0</v>
      </c>
      <c r="AN96" s="140">
        <f t="shared" si="188"/>
        <v>0</v>
      </c>
      <c r="AO96" s="140">
        <f t="shared" si="189"/>
        <v>0</v>
      </c>
      <c r="AP96" s="140">
        <f t="shared" si="190"/>
        <v>0</v>
      </c>
      <c r="AQ96" s="140">
        <f t="shared" si="191"/>
        <v>0</v>
      </c>
      <c r="AR96" s="140">
        <f t="shared" si="192"/>
        <v>0</v>
      </c>
      <c r="AS96" s="140">
        <f t="shared" si="193"/>
        <v>0</v>
      </c>
      <c r="AT96" s="140">
        <f t="shared" si="194"/>
        <v>0</v>
      </c>
      <c r="AU96" s="140">
        <f t="shared" si="195"/>
        <v>0</v>
      </c>
      <c r="AV96" s="140">
        <f t="shared" si="196"/>
        <v>14947352</v>
      </c>
      <c r="AW96" s="140">
        <f t="shared" si="197"/>
        <v>0</v>
      </c>
      <c r="AX96" s="140">
        <f t="shared" si="198"/>
        <v>0</v>
      </c>
      <c r="AZ96" s="140">
        <f t="shared" si="199"/>
        <v>0</v>
      </c>
      <c r="BA96" s="140">
        <f t="shared" si="200"/>
        <v>0</v>
      </c>
      <c r="BB96" s="140">
        <f t="shared" si="201"/>
        <v>0</v>
      </c>
      <c r="BC96" s="140">
        <f t="shared" si="202"/>
        <v>0</v>
      </c>
      <c r="BD96" s="140">
        <f t="shared" si="203"/>
        <v>0</v>
      </c>
      <c r="BE96" s="140">
        <f t="shared" si="204"/>
        <v>0</v>
      </c>
      <c r="BF96" s="140">
        <f t="shared" si="205"/>
        <v>0</v>
      </c>
      <c r="BG96" s="140">
        <f t="shared" si="206"/>
        <v>0</v>
      </c>
      <c r="BH96" s="140">
        <f t="shared" si="207"/>
        <v>0</v>
      </c>
      <c r="BI96" s="140">
        <f t="shared" si="208"/>
        <v>0</v>
      </c>
      <c r="BJ96" s="140">
        <f t="shared" si="209"/>
        <v>0</v>
      </c>
      <c r="BK96" s="140">
        <f t="shared" si="210"/>
        <v>0</v>
      </c>
      <c r="BL96" s="140">
        <f t="shared" si="211"/>
        <v>0</v>
      </c>
      <c r="BM96" s="140">
        <f t="shared" si="52"/>
        <v>14947352</v>
      </c>
      <c r="BN96" s="140">
        <f t="shared" si="159"/>
        <v>0</v>
      </c>
    </row>
    <row r="97" spans="3:66" ht="12.75" customHeight="1" x14ac:dyDescent="0.2">
      <c r="C97" s="141" t="s">
        <v>404</v>
      </c>
      <c r="G97" s="498"/>
      <c r="H97" s="131" t="s">
        <v>329</v>
      </c>
      <c r="J97" s="140">
        <f>+IF(H97=J$8,G97,0)</f>
        <v>0</v>
      </c>
      <c r="K97" s="140">
        <f>+IF(H97=K$8,G97,0)</f>
        <v>0</v>
      </c>
      <c r="L97" s="140">
        <f>+IF(H97=L$8,G97,0)</f>
        <v>0</v>
      </c>
      <c r="M97" s="140">
        <f>+IF(H97=M$8,G97,0)</f>
        <v>0</v>
      </c>
      <c r="N97" s="140">
        <f>+IF(H97=N$8,G97,0)</f>
        <v>0</v>
      </c>
      <c r="O97" s="140">
        <f>+IF(H97=O$8,G97,0)</f>
        <v>0</v>
      </c>
      <c r="P97" s="140">
        <f>+IF(H97=P$8,G97,0)</f>
        <v>0</v>
      </c>
      <c r="Q97" s="140">
        <f>+IF(H97=Q$8,G97,0)</f>
        <v>0</v>
      </c>
      <c r="R97" s="140">
        <f>+IF(H97=R$8,G97,0)</f>
        <v>0</v>
      </c>
      <c r="S97" s="140">
        <f>+IF(H97=S$8,G97,0)</f>
        <v>0</v>
      </c>
      <c r="T97" s="140">
        <f>+IF(H97=T$8,G97,0)</f>
        <v>0</v>
      </c>
      <c r="U97" s="140">
        <f>+IF(H97=U$8,G97,0)</f>
        <v>0</v>
      </c>
      <c r="V97" s="140">
        <f>+IF(H97=V$8,G97,0)</f>
        <v>0</v>
      </c>
      <c r="X97" s="140">
        <f>+IF(H97=X$8,G97,0)</f>
        <v>0</v>
      </c>
      <c r="Y97" s="140">
        <f t="shared" si="174"/>
        <v>0</v>
      </c>
      <c r="Z97" s="140">
        <f t="shared" si="175"/>
        <v>0</v>
      </c>
      <c r="AA97" s="140">
        <f t="shared" si="176"/>
        <v>0</v>
      </c>
      <c r="AB97" s="140">
        <f t="shared" si="177"/>
        <v>0</v>
      </c>
      <c r="AC97" s="140">
        <f t="shared" si="178"/>
        <v>0</v>
      </c>
      <c r="AD97" s="140">
        <f t="shared" si="179"/>
        <v>0</v>
      </c>
      <c r="AE97" s="140">
        <f t="shared" si="180"/>
        <v>0</v>
      </c>
      <c r="AF97" s="140">
        <f t="shared" si="181"/>
        <v>0</v>
      </c>
      <c r="AG97" s="140">
        <f t="shared" si="182"/>
        <v>0</v>
      </c>
      <c r="AH97" s="140">
        <f t="shared" si="183"/>
        <v>0</v>
      </c>
      <c r="AI97" s="140">
        <f t="shared" si="184"/>
        <v>0</v>
      </c>
      <c r="AJ97" s="140">
        <f t="shared" si="185"/>
        <v>0</v>
      </c>
      <c r="AL97" s="140">
        <f t="shared" si="186"/>
        <v>0</v>
      </c>
      <c r="AM97" s="140">
        <f t="shared" si="187"/>
        <v>0</v>
      </c>
      <c r="AN97" s="140">
        <f t="shared" si="188"/>
        <v>0</v>
      </c>
      <c r="AO97" s="140">
        <f t="shared" si="189"/>
        <v>0</v>
      </c>
      <c r="AP97" s="140">
        <f t="shared" si="190"/>
        <v>0</v>
      </c>
      <c r="AQ97" s="140">
        <f t="shared" si="191"/>
        <v>0</v>
      </c>
      <c r="AR97" s="140">
        <f t="shared" si="192"/>
        <v>0</v>
      </c>
      <c r="AS97" s="140">
        <f t="shared" si="193"/>
        <v>0</v>
      </c>
      <c r="AT97" s="140">
        <f t="shared" si="194"/>
        <v>0</v>
      </c>
      <c r="AU97" s="140">
        <f t="shared" si="195"/>
        <v>0</v>
      </c>
      <c r="AV97" s="140">
        <f t="shared" si="196"/>
        <v>0</v>
      </c>
      <c r="AW97" s="140">
        <f t="shared" si="197"/>
        <v>0</v>
      </c>
      <c r="AX97" s="140">
        <f t="shared" si="198"/>
        <v>0</v>
      </c>
      <c r="AZ97" s="140">
        <f t="shared" si="199"/>
        <v>0</v>
      </c>
      <c r="BA97" s="140">
        <f t="shared" si="200"/>
        <v>0</v>
      </c>
      <c r="BB97" s="140">
        <f t="shared" si="201"/>
        <v>0</v>
      </c>
      <c r="BC97" s="140">
        <f t="shared" si="202"/>
        <v>0</v>
      </c>
      <c r="BD97" s="140">
        <f t="shared" si="203"/>
        <v>0</v>
      </c>
      <c r="BE97" s="140">
        <f t="shared" si="204"/>
        <v>0</v>
      </c>
      <c r="BF97" s="140">
        <f t="shared" si="205"/>
        <v>0</v>
      </c>
      <c r="BG97" s="140">
        <f t="shared" si="206"/>
        <v>0</v>
      </c>
      <c r="BH97" s="140">
        <f t="shared" si="207"/>
        <v>0</v>
      </c>
      <c r="BI97" s="140">
        <f t="shared" si="208"/>
        <v>0</v>
      </c>
      <c r="BJ97" s="140">
        <f t="shared" si="209"/>
        <v>0</v>
      </c>
      <c r="BK97" s="140">
        <f t="shared" si="210"/>
        <v>0</v>
      </c>
      <c r="BL97" s="140">
        <f t="shared" si="211"/>
        <v>0</v>
      </c>
      <c r="BM97" s="140">
        <f>SUM(J97:BL97)</f>
        <v>0</v>
      </c>
      <c r="BN97" s="140">
        <f t="shared" si="159"/>
        <v>0</v>
      </c>
    </row>
    <row r="98" spans="3:66" ht="12.75" customHeight="1" x14ac:dyDescent="0.2">
      <c r="C98" s="141" t="s">
        <v>405</v>
      </c>
      <c r="G98" s="498">
        <v>7863683</v>
      </c>
      <c r="H98" s="131" t="s">
        <v>329</v>
      </c>
      <c r="J98" s="140">
        <f t="shared" si="0"/>
        <v>0</v>
      </c>
      <c r="K98" s="140">
        <f t="shared" si="1"/>
        <v>0</v>
      </c>
      <c r="L98" s="140">
        <f t="shared" si="2"/>
        <v>0</v>
      </c>
      <c r="M98" s="140">
        <f t="shared" si="3"/>
        <v>0</v>
      </c>
      <c r="N98" s="140">
        <f t="shared" si="4"/>
        <v>0</v>
      </c>
      <c r="O98" s="140">
        <f t="shared" si="5"/>
        <v>0</v>
      </c>
      <c r="P98" s="140">
        <f t="shared" si="6"/>
        <v>0</v>
      </c>
      <c r="Q98" s="140">
        <f t="shared" si="7"/>
        <v>0</v>
      </c>
      <c r="R98" s="140">
        <f t="shared" si="8"/>
        <v>0</v>
      </c>
      <c r="S98" s="140">
        <f t="shared" si="9"/>
        <v>0</v>
      </c>
      <c r="T98" s="140">
        <f t="shared" si="10"/>
        <v>0</v>
      </c>
      <c r="U98" s="140">
        <f t="shared" si="11"/>
        <v>0</v>
      </c>
      <c r="V98" s="140">
        <f t="shared" si="12"/>
        <v>0</v>
      </c>
      <c r="X98" s="140">
        <f t="shared" si="13"/>
        <v>0</v>
      </c>
      <c r="Y98" s="140">
        <f t="shared" si="174"/>
        <v>0</v>
      </c>
      <c r="Z98" s="140">
        <f t="shared" si="175"/>
        <v>0</v>
      </c>
      <c r="AA98" s="140">
        <f t="shared" si="176"/>
        <v>0</v>
      </c>
      <c r="AB98" s="140">
        <f t="shared" si="177"/>
        <v>0</v>
      </c>
      <c r="AC98" s="140">
        <f t="shared" si="178"/>
        <v>0</v>
      </c>
      <c r="AD98" s="140">
        <f t="shared" si="179"/>
        <v>0</v>
      </c>
      <c r="AE98" s="140">
        <f t="shared" si="180"/>
        <v>0</v>
      </c>
      <c r="AF98" s="140">
        <f t="shared" si="181"/>
        <v>0</v>
      </c>
      <c r="AG98" s="140">
        <f t="shared" si="182"/>
        <v>0</v>
      </c>
      <c r="AH98" s="140">
        <f t="shared" si="183"/>
        <v>0</v>
      </c>
      <c r="AI98" s="140">
        <f t="shared" si="184"/>
        <v>0</v>
      </c>
      <c r="AJ98" s="140">
        <f t="shared" si="185"/>
        <v>0</v>
      </c>
      <c r="AL98" s="140">
        <f t="shared" si="186"/>
        <v>0</v>
      </c>
      <c r="AM98" s="140">
        <f t="shared" si="187"/>
        <v>0</v>
      </c>
      <c r="AN98" s="140">
        <f t="shared" si="188"/>
        <v>0</v>
      </c>
      <c r="AO98" s="140">
        <f t="shared" si="189"/>
        <v>0</v>
      </c>
      <c r="AP98" s="140">
        <f t="shared" si="190"/>
        <v>0</v>
      </c>
      <c r="AQ98" s="140">
        <f t="shared" si="191"/>
        <v>0</v>
      </c>
      <c r="AR98" s="140">
        <f t="shared" si="192"/>
        <v>0</v>
      </c>
      <c r="AS98" s="140">
        <f t="shared" si="193"/>
        <v>0</v>
      </c>
      <c r="AT98" s="140">
        <f t="shared" si="194"/>
        <v>0</v>
      </c>
      <c r="AU98" s="140">
        <f t="shared" si="195"/>
        <v>0</v>
      </c>
      <c r="AV98" s="140">
        <f t="shared" si="196"/>
        <v>7863683</v>
      </c>
      <c r="AW98" s="140">
        <f t="shared" si="197"/>
        <v>0</v>
      </c>
      <c r="AX98" s="140">
        <f t="shared" si="198"/>
        <v>0</v>
      </c>
      <c r="AZ98" s="140">
        <f t="shared" si="199"/>
        <v>0</v>
      </c>
      <c r="BA98" s="140">
        <f t="shared" si="200"/>
        <v>0</v>
      </c>
      <c r="BB98" s="140">
        <f t="shared" si="201"/>
        <v>0</v>
      </c>
      <c r="BC98" s="140">
        <f t="shared" si="202"/>
        <v>0</v>
      </c>
      <c r="BD98" s="140">
        <f t="shared" si="203"/>
        <v>0</v>
      </c>
      <c r="BE98" s="140">
        <f t="shared" si="204"/>
        <v>0</v>
      </c>
      <c r="BF98" s="140">
        <f t="shared" si="205"/>
        <v>0</v>
      </c>
      <c r="BG98" s="140">
        <f t="shared" si="206"/>
        <v>0</v>
      </c>
      <c r="BH98" s="140">
        <f t="shared" si="207"/>
        <v>0</v>
      </c>
      <c r="BI98" s="140">
        <f t="shared" si="208"/>
        <v>0</v>
      </c>
      <c r="BJ98" s="140">
        <f t="shared" si="209"/>
        <v>0</v>
      </c>
      <c r="BK98" s="140">
        <f t="shared" si="210"/>
        <v>0</v>
      </c>
      <c r="BL98" s="140">
        <f t="shared" si="211"/>
        <v>0</v>
      </c>
      <c r="BM98" s="140">
        <f t="shared" si="52"/>
        <v>7863683</v>
      </c>
      <c r="BN98" s="140">
        <f t="shared" si="159"/>
        <v>0</v>
      </c>
    </row>
    <row r="99" spans="3:66" ht="12.75" customHeight="1" x14ac:dyDescent="0.2">
      <c r="C99" s="141" t="s">
        <v>406</v>
      </c>
      <c r="G99" s="275">
        <v>32870791</v>
      </c>
      <c r="H99" s="131" t="s">
        <v>329</v>
      </c>
      <c r="J99" s="140">
        <f t="shared" si="0"/>
        <v>0</v>
      </c>
      <c r="K99" s="140">
        <f t="shared" si="1"/>
        <v>0</v>
      </c>
      <c r="L99" s="140">
        <f t="shared" si="2"/>
        <v>0</v>
      </c>
      <c r="M99" s="140">
        <f t="shared" si="3"/>
        <v>0</v>
      </c>
      <c r="N99" s="140">
        <f t="shared" si="4"/>
        <v>0</v>
      </c>
      <c r="O99" s="140">
        <f t="shared" si="5"/>
        <v>0</v>
      </c>
      <c r="P99" s="140">
        <f t="shared" si="6"/>
        <v>0</v>
      </c>
      <c r="Q99" s="140">
        <f t="shared" si="7"/>
        <v>0</v>
      </c>
      <c r="R99" s="140">
        <f t="shared" si="8"/>
        <v>0</v>
      </c>
      <c r="S99" s="140">
        <f t="shared" si="9"/>
        <v>0</v>
      </c>
      <c r="T99" s="140">
        <f t="shared" si="10"/>
        <v>0</v>
      </c>
      <c r="U99" s="140">
        <f t="shared" si="11"/>
        <v>0</v>
      </c>
      <c r="V99" s="140">
        <f t="shared" si="12"/>
        <v>0</v>
      </c>
      <c r="X99" s="140">
        <f t="shared" si="13"/>
        <v>0</v>
      </c>
      <c r="Y99" s="140">
        <f t="shared" si="174"/>
        <v>0</v>
      </c>
      <c r="Z99" s="140">
        <f t="shared" si="175"/>
        <v>0</v>
      </c>
      <c r="AA99" s="140">
        <f t="shared" si="176"/>
        <v>0</v>
      </c>
      <c r="AB99" s="140">
        <f t="shared" si="177"/>
        <v>0</v>
      </c>
      <c r="AC99" s="140">
        <f t="shared" si="178"/>
        <v>0</v>
      </c>
      <c r="AD99" s="140">
        <f t="shared" si="179"/>
        <v>0</v>
      </c>
      <c r="AE99" s="140">
        <f t="shared" si="180"/>
        <v>0</v>
      </c>
      <c r="AF99" s="140">
        <f t="shared" si="181"/>
        <v>0</v>
      </c>
      <c r="AG99" s="140">
        <f t="shared" si="182"/>
        <v>0</v>
      </c>
      <c r="AH99" s="140">
        <f t="shared" si="183"/>
        <v>0</v>
      </c>
      <c r="AI99" s="140">
        <f t="shared" si="184"/>
        <v>0</v>
      </c>
      <c r="AJ99" s="140">
        <f t="shared" si="185"/>
        <v>0</v>
      </c>
      <c r="AL99" s="140">
        <f t="shared" si="186"/>
        <v>0</v>
      </c>
      <c r="AM99" s="140">
        <f t="shared" si="187"/>
        <v>0</v>
      </c>
      <c r="AN99" s="140">
        <f t="shared" si="188"/>
        <v>0</v>
      </c>
      <c r="AO99" s="140">
        <f t="shared" si="189"/>
        <v>0</v>
      </c>
      <c r="AP99" s="140">
        <f t="shared" si="190"/>
        <v>0</v>
      </c>
      <c r="AQ99" s="140">
        <f t="shared" si="191"/>
        <v>0</v>
      </c>
      <c r="AR99" s="140">
        <f t="shared" si="192"/>
        <v>0</v>
      </c>
      <c r="AS99" s="140">
        <f t="shared" si="193"/>
        <v>0</v>
      </c>
      <c r="AT99" s="140">
        <f t="shared" si="194"/>
        <v>0</v>
      </c>
      <c r="AU99" s="140">
        <f t="shared" si="195"/>
        <v>0</v>
      </c>
      <c r="AV99" s="140">
        <f t="shared" si="196"/>
        <v>32870791</v>
      </c>
      <c r="AW99" s="140">
        <f t="shared" si="197"/>
        <v>0</v>
      </c>
      <c r="AX99" s="140">
        <f t="shared" si="198"/>
        <v>0</v>
      </c>
      <c r="AZ99" s="140">
        <f t="shared" si="199"/>
        <v>0</v>
      </c>
      <c r="BA99" s="140">
        <f t="shared" si="200"/>
        <v>0</v>
      </c>
      <c r="BB99" s="140">
        <f t="shared" si="201"/>
        <v>0</v>
      </c>
      <c r="BC99" s="140">
        <f t="shared" si="202"/>
        <v>0</v>
      </c>
      <c r="BD99" s="140">
        <f t="shared" si="203"/>
        <v>0</v>
      </c>
      <c r="BE99" s="140">
        <f t="shared" si="204"/>
        <v>0</v>
      </c>
      <c r="BF99" s="140">
        <f t="shared" si="205"/>
        <v>0</v>
      </c>
      <c r="BG99" s="140">
        <f t="shared" si="206"/>
        <v>0</v>
      </c>
      <c r="BH99" s="140">
        <f t="shared" si="207"/>
        <v>0</v>
      </c>
      <c r="BI99" s="140">
        <f t="shared" si="208"/>
        <v>0</v>
      </c>
      <c r="BJ99" s="140">
        <f t="shared" si="209"/>
        <v>0</v>
      </c>
      <c r="BK99" s="140">
        <f t="shared" si="210"/>
        <v>0</v>
      </c>
      <c r="BL99" s="140">
        <f t="shared" si="211"/>
        <v>0</v>
      </c>
      <c r="BM99" s="140">
        <f t="shared" si="52"/>
        <v>32870791</v>
      </c>
      <c r="BN99" s="140">
        <f t="shared" si="159"/>
        <v>0</v>
      </c>
    </row>
    <row r="100" spans="3:66" ht="12.75" customHeight="1" x14ac:dyDescent="0.2">
      <c r="C100" s="141" t="s">
        <v>407</v>
      </c>
      <c r="G100" s="275">
        <v>450004</v>
      </c>
      <c r="H100" s="131" t="s">
        <v>329</v>
      </c>
      <c r="J100" s="140">
        <f t="shared" si="0"/>
        <v>0</v>
      </c>
      <c r="K100" s="140">
        <f t="shared" si="1"/>
        <v>0</v>
      </c>
      <c r="L100" s="140">
        <f t="shared" si="2"/>
        <v>0</v>
      </c>
      <c r="M100" s="140">
        <f t="shared" si="3"/>
        <v>0</v>
      </c>
      <c r="N100" s="140">
        <f t="shared" si="4"/>
        <v>0</v>
      </c>
      <c r="O100" s="140">
        <f t="shared" si="5"/>
        <v>0</v>
      </c>
      <c r="P100" s="140">
        <f t="shared" si="6"/>
        <v>0</v>
      </c>
      <c r="Q100" s="140">
        <f t="shared" si="7"/>
        <v>0</v>
      </c>
      <c r="R100" s="140">
        <f t="shared" si="8"/>
        <v>0</v>
      </c>
      <c r="S100" s="140">
        <f t="shared" si="9"/>
        <v>0</v>
      </c>
      <c r="T100" s="140">
        <f t="shared" si="10"/>
        <v>0</v>
      </c>
      <c r="U100" s="140">
        <f t="shared" si="11"/>
        <v>0</v>
      </c>
      <c r="V100" s="140">
        <f t="shared" si="12"/>
        <v>0</v>
      </c>
      <c r="X100" s="140">
        <f t="shared" si="13"/>
        <v>0</v>
      </c>
      <c r="Y100" s="140">
        <f t="shared" si="174"/>
        <v>0</v>
      </c>
      <c r="Z100" s="140">
        <f t="shared" si="175"/>
        <v>0</v>
      </c>
      <c r="AA100" s="140">
        <f t="shared" si="176"/>
        <v>0</v>
      </c>
      <c r="AB100" s="140">
        <f t="shared" si="177"/>
        <v>0</v>
      </c>
      <c r="AC100" s="140">
        <f t="shared" si="178"/>
        <v>0</v>
      </c>
      <c r="AD100" s="140">
        <f t="shared" si="179"/>
        <v>0</v>
      </c>
      <c r="AE100" s="140">
        <f t="shared" si="180"/>
        <v>0</v>
      </c>
      <c r="AF100" s="140">
        <f t="shared" si="181"/>
        <v>0</v>
      </c>
      <c r="AG100" s="140">
        <f t="shared" si="182"/>
        <v>0</v>
      </c>
      <c r="AH100" s="140">
        <f t="shared" si="183"/>
        <v>0</v>
      </c>
      <c r="AI100" s="140">
        <f t="shared" si="184"/>
        <v>0</v>
      </c>
      <c r="AJ100" s="140">
        <f t="shared" si="185"/>
        <v>0</v>
      </c>
      <c r="AL100" s="140">
        <f t="shared" si="186"/>
        <v>0</v>
      </c>
      <c r="AM100" s="140">
        <f t="shared" si="187"/>
        <v>0</v>
      </c>
      <c r="AN100" s="140">
        <f t="shared" si="188"/>
        <v>0</v>
      </c>
      <c r="AO100" s="140">
        <f t="shared" si="189"/>
        <v>0</v>
      </c>
      <c r="AP100" s="140">
        <f t="shared" si="190"/>
        <v>0</v>
      </c>
      <c r="AQ100" s="140">
        <f t="shared" si="191"/>
        <v>0</v>
      </c>
      <c r="AR100" s="140">
        <f t="shared" si="192"/>
        <v>0</v>
      </c>
      <c r="AS100" s="140">
        <f t="shared" si="193"/>
        <v>0</v>
      </c>
      <c r="AT100" s="140">
        <f t="shared" si="194"/>
        <v>0</v>
      </c>
      <c r="AU100" s="140">
        <f t="shared" si="195"/>
        <v>0</v>
      </c>
      <c r="AV100" s="140">
        <f t="shared" si="196"/>
        <v>450004</v>
      </c>
      <c r="AW100" s="140">
        <f t="shared" si="197"/>
        <v>0</v>
      </c>
      <c r="AX100" s="140">
        <f t="shared" si="198"/>
        <v>0</v>
      </c>
      <c r="AZ100" s="140">
        <f t="shared" si="199"/>
        <v>0</v>
      </c>
      <c r="BA100" s="140">
        <f t="shared" si="200"/>
        <v>0</v>
      </c>
      <c r="BB100" s="140">
        <f t="shared" si="201"/>
        <v>0</v>
      </c>
      <c r="BC100" s="140">
        <f t="shared" si="202"/>
        <v>0</v>
      </c>
      <c r="BD100" s="140">
        <f t="shared" si="203"/>
        <v>0</v>
      </c>
      <c r="BE100" s="140">
        <f t="shared" si="204"/>
        <v>0</v>
      </c>
      <c r="BF100" s="140">
        <f t="shared" si="205"/>
        <v>0</v>
      </c>
      <c r="BG100" s="140">
        <f t="shared" si="206"/>
        <v>0</v>
      </c>
      <c r="BH100" s="140">
        <f t="shared" si="207"/>
        <v>0</v>
      </c>
      <c r="BI100" s="140">
        <f t="shared" si="208"/>
        <v>0</v>
      </c>
      <c r="BJ100" s="140">
        <f t="shared" si="209"/>
        <v>0</v>
      </c>
      <c r="BK100" s="140">
        <f t="shared" si="210"/>
        <v>0</v>
      </c>
      <c r="BL100" s="140">
        <f t="shared" si="211"/>
        <v>0</v>
      </c>
      <c r="BM100" s="140">
        <f t="shared" si="52"/>
        <v>450004</v>
      </c>
      <c r="BN100" s="140">
        <f t="shared" si="159"/>
        <v>0</v>
      </c>
    </row>
    <row r="101" spans="3:66" ht="12.75" customHeight="1" x14ac:dyDescent="0.2">
      <c r="C101" s="141" t="s">
        <v>475</v>
      </c>
      <c r="G101" s="275"/>
      <c r="H101" s="131" t="s">
        <v>322</v>
      </c>
      <c r="J101" s="140">
        <f>+IF(H101=J$8,G101,0)</f>
        <v>0</v>
      </c>
      <c r="K101" s="140">
        <f>+IF(H101=K$8,G101,0)</f>
        <v>0</v>
      </c>
      <c r="L101" s="140">
        <f>+IF(H101=L$8,G101,0)</f>
        <v>0</v>
      </c>
      <c r="M101" s="140">
        <f>+IF(H101=M$8,G101,0)</f>
        <v>0</v>
      </c>
      <c r="N101" s="140">
        <f>+IF(H101=N$8,G101,0)</f>
        <v>0</v>
      </c>
      <c r="O101" s="140">
        <f>+IF(H101=O$8,G101,0)</f>
        <v>0</v>
      </c>
      <c r="P101" s="140">
        <f>+IF(H101=P$8,G101,0)</f>
        <v>0</v>
      </c>
      <c r="Q101" s="140">
        <f>+IF(H101=Q$8,G101,0)</f>
        <v>0</v>
      </c>
      <c r="R101" s="140">
        <f>+IF(H101=R$8,G101,0)</f>
        <v>0</v>
      </c>
      <c r="S101" s="140">
        <f>+IF(H101=S$8,G101,0)</f>
        <v>0</v>
      </c>
      <c r="T101" s="140">
        <f>+IF(H101=T$8,G101,0)</f>
        <v>0</v>
      </c>
      <c r="U101" s="140">
        <f>+IF(H101=U$8,G101,0)</f>
        <v>0</v>
      </c>
      <c r="V101" s="140">
        <f>+IF(H101=V$8,G101,0)</f>
        <v>0</v>
      </c>
      <c r="X101" s="140">
        <f>+IF(H101=X$8,G101,0)</f>
        <v>0</v>
      </c>
      <c r="Y101" s="140">
        <f t="shared" si="174"/>
        <v>0</v>
      </c>
      <c r="Z101" s="140">
        <f t="shared" si="175"/>
        <v>0</v>
      </c>
      <c r="AA101" s="140">
        <f t="shared" si="176"/>
        <v>0</v>
      </c>
      <c r="AB101" s="140">
        <f t="shared" si="177"/>
        <v>0</v>
      </c>
      <c r="AC101" s="140">
        <f t="shared" si="178"/>
        <v>0</v>
      </c>
      <c r="AD101" s="140">
        <f t="shared" si="179"/>
        <v>0</v>
      </c>
      <c r="AE101" s="140">
        <f t="shared" si="180"/>
        <v>0</v>
      </c>
      <c r="AF101" s="140">
        <f t="shared" si="181"/>
        <v>0</v>
      </c>
      <c r="AG101" s="140">
        <f t="shared" si="182"/>
        <v>0</v>
      </c>
      <c r="AH101" s="140">
        <f t="shared" si="183"/>
        <v>0</v>
      </c>
      <c r="AI101" s="140">
        <f t="shared" si="184"/>
        <v>0</v>
      </c>
      <c r="AJ101" s="140">
        <f t="shared" si="185"/>
        <v>0</v>
      </c>
      <c r="AL101" s="140">
        <f t="shared" si="186"/>
        <v>0</v>
      </c>
      <c r="AM101" s="140">
        <f t="shared" si="187"/>
        <v>0</v>
      </c>
      <c r="AN101" s="140">
        <f t="shared" si="188"/>
        <v>0</v>
      </c>
      <c r="AO101" s="140">
        <f t="shared" si="189"/>
        <v>0</v>
      </c>
      <c r="AP101" s="140">
        <f t="shared" si="190"/>
        <v>0</v>
      </c>
      <c r="AQ101" s="140">
        <f t="shared" si="191"/>
        <v>0</v>
      </c>
      <c r="AR101" s="140">
        <f t="shared" si="192"/>
        <v>0</v>
      </c>
      <c r="AS101" s="140">
        <f t="shared" si="193"/>
        <v>0</v>
      </c>
      <c r="AT101" s="140">
        <f t="shared" si="194"/>
        <v>0</v>
      </c>
      <c r="AU101" s="140">
        <f t="shared" si="195"/>
        <v>0</v>
      </c>
      <c r="AV101" s="140">
        <f t="shared" si="196"/>
        <v>0</v>
      </c>
      <c r="AW101" s="140">
        <f t="shared" si="197"/>
        <v>0</v>
      </c>
      <c r="AX101" s="140">
        <f t="shared" si="198"/>
        <v>0</v>
      </c>
      <c r="AZ101" s="140">
        <f t="shared" si="199"/>
        <v>0</v>
      </c>
      <c r="BA101" s="140">
        <f t="shared" si="200"/>
        <v>0</v>
      </c>
      <c r="BB101" s="140">
        <f t="shared" si="201"/>
        <v>0</v>
      </c>
      <c r="BC101" s="140">
        <f t="shared" si="202"/>
        <v>0</v>
      </c>
      <c r="BD101" s="140">
        <f t="shared" si="203"/>
        <v>0</v>
      </c>
      <c r="BE101" s="140">
        <f t="shared" si="204"/>
        <v>0</v>
      </c>
      <c r="BF101" s="140">
        <f t="shared" si="205"/>
        <v>0</v>
      </c>
      <c r="BG101" s="140">
        <f t="shared" si="206"/>
        <v>0</v>
      </c>
      <c r="BH101" s="140">
        <f t="shared" si="207"/>
        <v>0</v>
      </c>
      <c r="BI101" s="140">
        <f t="shared" si="208"/>
        <v>0</v>
      </c>
      <c r="BJ101" s="140">
        <f t="shared" si="209"/>
        <v>0</v>
      </c>
      <c r="BK101" s="140">
        <f t="shared" si="210"/>
        <v>0</v>
      </c>
      <c r="BL101" s="140">
        <f t="shared" si="211"/>
        <v>0</v>
      </c>
      <c r="BM101" s="140">
        <f t="shared" si="52"/>
        <v>0</v>
      </c>
      <c r="BN101" s="140">
        <f t="shared" si="159"/>
        <v>0</v>
      </c>
    </row>
    <row r="102" spans="3:66" ht="12.75" customHeight="1" x14ac:dyDescent="0.2">
      <c r="C102" s="141" t="s">
        <v>408</v>
      </c>
      <c r="G102" s="275"/>
      <c r="H102" s="131" t="s">
        <v>322</v>
      </c>
      <c r="J102" s="140">
        <f t="shared" si="0"/>
        <v>0</v>
      </c>
      <c r="K102" s="140">
        <f t="shared" si="1"/>
        <v>0</v>
      </c>
      <c r="L102" s="140">
        <f t="shared" si="2"/>
        <v>0</v>
      </c>
      <c r="M102" s="140">
        <f t="shared" si="3"/>
        <v>0</v>
      </c>
      <c r="N102" s="140">
        <f t="shared" si="4"/>
        <v>0</v>
      </c>
      <c r="O102" s="140">
        <f t="shared" si="5"/>
        <v>0</v>
      </c>
      <c r="P102" s="140">
        <f t="shared" si="6"/>
        <v>0</v>
      </c>
      <c r="Q102" s="140">
        <f t="shared" si="7"/>
        <v>0</v>
      </c>
      <c r="R102" s="140">
        <f t="shared" si="8"/>
        <v>0</v>
      </c>
      <c r="S102" s="140">
        <f t="shared" si="9"/>
        <v>0</v>
      </c>
      <c r="T102" s="140">
        <f t="shared" si="10"/>
        <v>0</v>
      </c>
      <c r="U102" s="140">
        <f t="shared" si="11"/>
        <v>0</v>
      </c>
      <c r="V102" s="140">
        <f t="shared" si="12"/>
        <v>0</v>
      </c>
      <c r="X102" s="140">
        <f t="shared" si="13"/>
        <v>0</v>
      </c>
      <c r="Y102" s="140">
        <f t="shared" si="174"/>
        <v>0</v>
      </c>
      <c r="Z102" s="140">
        <f t="shared" si="175"/>
        <v>0</v>
      </c>
      <c r="AA102" s="140">
        <f t="shared" si="176"/>
        <v>0</v>
      </c>
      <c r="AB102" s="140">
        <f t="shared" si="177"/>
        <v>0</v>
      </c>
      <c r="AC102" s="140">
        <f t="shared" si="178"/>
        <v>0</v>
      </c>
      <c r="AD102" s="140">
        <f t="shared" si="179"/>
        <v>0</v>
      </c>
      <c r="AE102" s="140">
        <f t="shared" si="180"/>
        <v>0</v>
      </c>
      <c r="AF102" s="140">
        <f t="shared" si="181"/>
        <v>0</v>
      </c>
      <c r="AG102" s="140">
        <f t="shared" si="182"/>
        <v>0</v>
      </c>
      <c r="AH102" s="140">
        <f t="shared" si="183"/>
        <v>0</v>
      </c>
      <c r="AI102" s="140">
        <f t="shared" si="184"/>
        <v>0</v>
      </c>
      <c r="AJ102" s="140">
        <f t="shared" si="185"/>
        <v>0</v>
      </c>
      <c r="AL102" s="140">
        <f t="shared" si="186"/>
        <v>0</v>
      </c>
      <c r="AM102" s="140">
        <f t="shared" si="187"/>
        <v>0</v>
      </c>
      <c r="AN102" s="140">
        <f t="shared" si="188"/>
        <v>0</v>
      </c>
      <c r="AO102" s="140">
        <f t="shared" si="189"/>
        <v>0</v>
      </c>
      <c r="AP102" s="140">
        <f t="shared" si="190"/>
        <v>0</v>
      </c>
      <c r="AQ102" s="140">
        <f t="shared" si="191"/>
        <v>0</v>
      </c>
      <c r="AR102" s="140">
        <f t="shared" si="192"/>
        <v>0</v>
      </c>
      <c r="AS102" s="140">
        <f t="shared" si="193"/>
        <v>0</v>
      </c>
      <c r="AT102" s="140">
        <f t="shared" si="194"/>
        <v>0</v>
      </c>
      <c r="AU102" s="140">
        <f t="shared" si="195"/>
        <v>0</v>
      </c>
      <c r="AV102" s="140">
        <f t="shared" si="196"/>
        <v>0</v>
      </c>
      <c r="AW102" s="140">
        <f t="shared" si="197"/>
        <v>0</v>
      </c>
      <c r="AX102" s="140">
        <f t="shared" si="198"/>
        <v>0</v>
      </c>
      <c r="AZ102" s="140">
        <f t="shared" si="199"/>
        <v>0</v>
      </c>
      <c r="BA102" s="140">
        <f t="shared" si="200"/>
        <v>0</v>
      </c>
      <c r="BB102" s="140">
        <f t="shared" si="201"/>
        <v>0</v>
      </c>
      <c r="BC102" s="140">
        <f t="shared" si="202"/>
        <v>0</v>
      </c>
      <c r="BD102" s="140">
        <f t="shared" si="203"/>
        <v>0</v>
      </c>
      <c r="BE102" s="140">
        <f t="shared" si="204"/>
        <v>0</v>
      </c>
      <c r="BF102" s="140">
        <f t="shared" si="205"/>
        <v>0</v>
      </c>
      <c r="BG102" s="140">
        <f t="shared" si="206"/>
        <v>0</v>
      </c>
      <c r="BH102" s="140">
        <f t="shared" si="207"/>
        <v>0</v>
      </c>
      <c r="BI102" s="140">
        <f t="shared" si="208"/>
        <v>0</v>
      </c>
      <c r="BJ102" s="140">
        <f t="shared" si="209"/>
        <v>0</v>
      </c>
      <c r="BK102" s="140">
        <f t="shared" si="210"/>
        <v>0</v>
      </c>
      <c r="BL102" s="140">
        <f t="shared" si="211"/>
        <v>0</v>
      </c>
      <c r="BM102" s="140">
        <f t="shared" si="52"/>
        <v>0</v>
      </c>
      <c r="BN102" s="140">
        <f t="shared" si="159"/>
        <v>0</v>
      </c>
    </row>
    <row r="103" spans="3:66" ht="12.75" customHeight="1" x14ac:dyDescent="0.2">
      <c r="C103" s="141" t="s">
        <v>409</v>
      </c>
      <c r="G103" s="275"/>
      <c r="H103" s="131" t="s">
        <v>331</v>
      </c>
      <c r="J103" s="140">
        <f t="shared" si="0"/>
        <v>0</v>
      </c>
      <c r="K103" s="140">
        <f t="shared" si="1"/>
        <v>0</v>
      </c>
      <c r="L103" s="140">
        <f t="shared" si="2"/>
        <v>0</v>
      </c>
      <c r="M103" s="140">
        <f t="shared" si="3"/>
        <v>0</v>
      </c>
      <c r="N103" s="140">
        <f t="shared" si="4"/>
        <v>0</v>
      </c>
      <c r="O103" s="140">
        <f t="shared" si="5"/>
        <v>0</v>
      </c>
      <c r="P103" s="140">
        <f t="shared" si="6"/>
        <v>0</v>
      </c>
      <c r="Q103" s="140">
        <f t="shared" si="7"/>
        <v>0</v>
      </c>
      <c r="R103" s="140">
        <f t="shared" si="8"/>
        <v>0</v>
      </c>
      <c r="S103" s="140">
        <f t="shared" si="9"/>
        <v>0</v>
      </c>
      <c r="T103" s="140">
        <f t="shared" si="10"/>
        <v>0</v>
      </c>
      <c r="U103" s="140">
        <f t="shared" si="11"/>
        <v>0</v>
      </c>
      <c r="V103" s="140">
        <f t="shared" si="12"/>
        <v>0</v>
      </c>
      <c r="X103" s="140">
        <f t="shared" si="13"/>
        <v>0</v>
      </c>
      <c r="Y103" s="140">
        <f t="shared" si="174"/>
        <v>0</v>
      </c>
      <c r="Z103" s="140">
        <f t="shared" si="175"/>
        <v>0</v>
      </c>
      <c r="AA103" s="140">
        <f t="shared" si="176"/>
        <v>0</v>
      </c>
      <c r="AB103" s="140">
        <f t="shared" si="177"/>
        <v>0</v>
      </c>
      <c r="AC103" s="140">
        <f t="shared" si="178"/>
        <v>0</v>
      </c>
      <c r="AD103" s="140">
        <f t="shared" si="179"/>
        <v>0</v>
      </c>
      <c r="AE103" s="140">
        <f t="shared" si="180"/>
        <v>0</v>
      </c>
      <c r="AF103" s="140">
        <f t="shared" si="181"/>
        <v>0</v>
      </c>
      <c r="AG103" s="140">
        <f t="shared" si="182"/>
        <v>0</v>
      </c>
      <c r="AH103" s="140">
        <f t="shared" si="183"/>
        <v>0</v>
      </c>
      <c r="AI103" s="140">
        <f t="shared" si="184"/>
        <v>0</v>
      </c>
      <c r="AJ103" s="140">
        <f t="shared" si="185"/>
        <v>0</v>
      </c>
      <c r="AL103" s="140">
        <f t="shared" si="186"/>
        <v>0</v>
      </c>
      <c r="AM103" s="140">
        <f t="shared" si="187"/>
        <v>0</v>
      </c>
      <c r="AN103" s="140">
        <f t="shared" si="188"/>
        <v>0</v>
      </c>
      <c r="AO103" s="140">
        <f t="shared" si="189"/>
        <v>0</v>
      </c>
      <c r="AP103" s="140">
        <f t="shared" si="190"/>
        <v>0</v>
      </c>
      <c r="AQ103" s="140">
        <f t="shared" si="191"/>
        <v>0</v>
      </c>
      <c r="AR103" s="140">
        <f t="shared" si="192"/>
        <v>0</v>
      </c>
      <c r="AS103" s="140">
        <f t="shared" si="193"/>
        <v>0</v>
      </c>
      <c r="AT103" s="140">
        <f t="shared" si="194"/>
        <v>0</v>
      </c>
      <c r="AU103" s="140">
        <f t="shared" si="195"/>
        <v>0</v>
      </c>
      <c r="AV103" s="140">
        <f t="shared" si="196"/>
        <v>0</v>
      </c>
      <c r="AW103" s="140">
        <f t="shared" si="197"/>
        <v>0</v>
      </c>
      <c r="AX103" s="140">
        <f t="shared" si="198"/>
        <v>0</v>
      </c>
      <c r="AZ103" s="140">
        <f t="shared" si="199"/>
        <v>0</v>
      </c>
      <c r="BA103" s="140">
        <f t="shared" si="200"/>
        <v>0</v>
      </c>
      <c r="BB103" s="140">
        <f t="shared" si="201"/>
        <v>0</v>
      </c>
      <c r="BC103" s="140">
        <f t="shared" si="202"/>
        <v>0</v>
      </c>
      <c r="BD103" s="140">
        <f t="shared" si="203"/>
        <v>0</v>
      </c>
      <c r="BE103" s="140">
        <f t="shared" si="204"/>
        <v>0</v>
      </c>
      <c r="BF103" s="140">
        <f t="shared" si="205"/>
        <v>0</v>
      </c>
      <c r="BG103" s="140">
        <f t="shared" si="206"/>
        <v>0</v>
      </c>
      <c r="BH103" s="140">
        <f t="shared" si="207"/>
        <v>0</v>
      </c>
      <c r="BI103" s="140">
        <f t="shared" si="208"/>
        <v>0</v>
      </c>
      <c r="BJ103" s="140">
        <f t="shared" si="209"/>
        <v>0</v>
      </c>
      <c r="BK103" s="140">
        <f t="shared" si="210"/>
        <v>0</v>
      </c>
      <c r="BL103" s="140">
        <f t="shared" si="211"/>
        <v>0</v>
      </c>
      <c r="BM103" s="140">
        <f t="shared" si="52"/>
        <v>0</v>
      </c>
      <c r="BN103" s="140">
        <f t="shared" si="159"/>
        <v>0</v>
      </c>
    </row>
    <row r="104" spans="3:66" ht="12.75" customHeight="1" x14ac:dyDescent="0.2">
      <c r="C104" s="141" t="s">
        <v>481</v>
      </c>
      <c r="G104" s="275">
        <v>36050843</v>
      </c>
      <c r="H104" s="131" t="s">
        <v>331</v>
      </c>
      <c r="J104" s="140">
        <f t="shared" si="0"/>
        <v>0</v>
      </c>
      <c r="K104" s="140">
        <f t="shared" si="1"/>
        <v>0</v>
      </c>
      <c r="L104" s="140">
        <f t="shared" si="2"/>
        <v>0</v>
      </c>
      <c r="M104" s="140">
        <f t="shared" si="3"/>
        <v>0</v>
      </c>
      <c r="N104" s="140">
        <f t="shared" si="4"/>
        <v>0</v>
      </c>
      <c r="O104" s="140">
        <f t="shared" si="5"/>
        <v>0</v>
      </c>
      <c r="P104" s="140">
        <f t="shared" si="6"/>
        <v>0</v>
      </c>
      <c r="Q104" s="140">
        <f t="shared" si="7"/>
        <v>0</v>
      </c>
      <c r="R104" s="140">
        <f t="shared" si="8"/>
        <v>0</v>
      </c>
      <c r="S104" s="140">
        <f t="shared" si="9"/>
        <v>0</v>
      </c>
      <c r="T104" s="140">
        <f t="shared" si="10"/>
        <v>0</v>
      </c>
      <c r="U104" s="140">
        <f t="shared" si="11"/>
        <v>0</v>
      </c>
      <c r="V104" s="140">
        <f t="shared" si="12"/>
        <v>0</v>
      </c>
      <c r="X104" s="140">
        <f t="shared" si="13"/>
        <v>0</v>
      </c>
      <c r="Y104" s="140">
        <f t="shared" si="174"/>
        <v>0</v>
      </c>
      <c r="Z104" s="140">
        <f t="shared" si="175"/>
        <v>0</v>
      </c>
      <c r="AA104" s="140">
        <f t="shared" si="176"/>
        <v>0</v>
      </c>
      <c r="AB104" s="140">
        <f t="shared" si="177"/>
        <v>0</v>
      </c>
      <c r="AC104" s="140">
        <f t="shared" si="178"/>
        <v>0</v>
      </c>
      <c r="AD104" s="140">
        <f t="shared" si="179"/>
        <v>0</v>
      </c>
      <c r="AE104" s="140">
        <f t="shared" si="180"/>
        <v>0</v>
      </c>
      <c r="AF104" s="140">
        <f t="shared" si="181"/>
        <v>0</v>
      </c>
      <c r="AG104" s="140">
        <f t="shared" si="182"/>
        <v>0</v>
      </c>
      <c r="AH104" s="140">
        <f t="shared" si="183"/>
        <v>0</v>
      </c>
      <c r="AI104" s="140">
        <f t="shared" si="184"/>
        <v>0</v>
      </c>
      <c r="AJ104" s="140">
        <f t="shared" si="185"/>
        <v>0</v>
      </c>
      <c r="AL104" s="140">
        <f t="shared" si="186"/>
        <v>0</v>
      </c>
      <c r="AM104" s="140">
        <f t="shared" si="187"/>
        <v>0</v>
      </c>
      <c r="AN104" s="140">
        <f t="shared" si="188"/>
        <v>0</v>
      </c>
      <c r="AO104" s="140">
        <f t="shared" si="189"/>
        <v>0</v>
      </c>
      <c r="AP104" s="140">
        <f t="shared" si="190"/>
        <v>0</v>
      </c>
      <c r="AQ104" s="140">
        <f t="shared" si="191"/>
        <v>0</v>
      </c>
      <c r="AR104" s="140">
        <f t="shared" si="192"/>
        <v>0</v>
      </c>
      <c r="AS104" s="140">
        <f t="shared" si="193"/>
        <v>0</v>
      </c>
      <c r="AT104" s="140">
        <f t="shared" si="194"/>
        <v>0</v>
      </c>
      <c r="AU104" s="140">
        <f t="shared" si="195"/>
        <v>0</v>
      </c>
      <c r="AV104" s="140">
        <f t="shared" si="196"/>
        <v>0</v>
      </c>
      <c r="AW104" s="140">
        <f t="shared" si="197"/>
        <v>0</v>
      </c>
      <c r="AX104" s="140">
        <f t="shared" si="198"/>
        <v>36050843</v>
      </c>
      <c r="AZ104" s="140">
        <f t="shared" si="199"/>
        <v>0</v>
      </c>
      <c r="BA104" s="140">
        <f t="shared" si="200"/>
        <v>0</v>
      </c>
      <c r="BB104" s="140">
        <f t="shared" si="201"/>
        <v>0</v>
      </c>
      <c r="BC104" s="140">
        <f t="shared" si="202"/>
        <v>0</v>
      </c>
      <c r="BD104" s="140">
        <f t="shared" si="203"/>
        <v>0</v>
      </c>
      <c r="BE104" s="140">
        <f t="shared" si="204"/>
        <v>0</v>
      </c>
      <c r="BF104" s="140">
        <f t="shared" si="205"/>
        <v>0</v>
      </c>
      <c r="BG104" s="140">
        <f t="shared" si="206"/>
        <v>0</v>
      </c>
      <c r="BH104" s="140">
        <f t="shared" si="207"/>
        <v>0</v>
      </c>
      <c r="BI104" s="140">
        <f t="shared" si="208"/>
        <v>0</v>
      </c>
      <c r="BJ104" s="140">
        <f t="shared" si="209"/>
        <v>0</v>
      </c>
      <c r="BK104" s="140">
        <f t="shared" si="210"/>
        <v>0</v>
      </c>
      <c r="BL104" s="140">
        <f t="shared" si="211"/>
        <v>0</v>
      </c>
      <c r="BM104" s="140">
        <f t="shared" si="52"/>
        <v>36050843</v>
      </c>
      <c r="BN104" s="140">
        <f t="shared" si="159"/>
        <v>0</v>
      </c>
    </row>
    <row r="105" spans="3:66" ht="12.75" customHeight="1" x14ac:dyDescent="0.2">
      <c r="C105" s="141" t="s">
        <v>410</v>
      </c>
      <c r="G105" s="275">
        <v>47564856</v>
      </c>
      <c r="H105" s="131" t="s">
        <v>331</v>
      </c>
      <c r="J105" s="140">
        <f t="shared" si="0"/>
        <v>0</v>
      </c>
      <c r="K105" s="140">
        <f t="shared" si="1"/>
        <v>0</v>
      </c>
      <c r="L105" s="140">
        <f t="shared" si="2"/>
        <v>0</v>
      </c>
      <c r="M105" s="140">
        <f t="shared" si="3"/>
        <v>0</v>
      </c>
      <c r="N105" s="140">
        <f t="shared" si="4"/>
        <v>0</v>
      </c>
      <c r="O105" s="140">
        <f t="shared" si="5"/>
        <v>0</v>
      </c>
      <c r="P105" s="140">
        <f t="shared" si="6"/>
        <v>0</v>
      </c>
      <c r="Q105" s="140">
        <f t="shared" si="7"/>
        <v>0</v>
      </c>
      <c r="R105" s="140">
        <f t="shared" si="8"/>
        <v>0</v>
      </c>
      <c r="S105" s="140">
        <f t="shared" si="9"/>
        <v>0</v>
      </c>
      <c r="T105" s="140">
        <f t="shared" si="10"/>
        <v>0</v>
      </c>
      <c r="U105" s="140">
        <f t="shared" si="11"/>
        <v>0</v>
      </c>
      <c r="V105" s="140">
        <f t="shared" si="12"/>
        <v>0</v>
      </c>
      <c r="X105" s="140">
        <f t="shared" si="13"/>
        <v>0</v>
      </c>
      <c r="Y105" s="140">
        <f t="shared" si="174"/>
        <v>0</v>
      </c>
      <c r="Z105" s="140">
        <f t="shared" si="175"/>
        <v>0</v>
      </c>
      <c r="AA105" s="140">
        <f t="shared" si="176"/>
        <v>0</v>
      </c>
      <c r="AB105" s="140">
        <f t="shared" si="177"/>
        <v>0</v>
      </c>
      <c r="AC105" s="140">
        <f t="shared" si="178"/>
        <v>0</v>
      </c>
      <c r="AD105" s="140">
        <f t="shared" si="179"/>
        <v>0</v>
      </c>
      <c r="AE105" s="140">
        <f t="shared" si="180"/>
        <v>0</v>
      </c>
      <c r="AF105" s="140">
        <f t="shared" si="181"/>
        <v>0</v>
      </c>
      <c r="AG105" s="140">
        <f t="shared" si="182"/>
        <v>0</v>
      </c>
      <c r="AH105" s="140">
        <f t="shared" si="183"/>
        <v>0</v>
      </c>
      <c r="AI105" s="140">
        <f t="shared" si="184"/>
        <v>0</v>
      </c>
      <c r="AJ105" s="140">
        <f t="shared" si="185"/>
        <v>0</v>
      </c>
      <c r="AL105" s="140">
        <f t="shared" si="186"/>
        <v>0</v>
      </c>
      <c r="AM105" s="140">
        <f t="shared" si="187"/>
        <v>0</v>
      </c>
      <c r="AN105" s="140">
        <f t="shared" si="188"/>
        <v>0</v>
      </c>
      <c r="AO105" s="140">
        <f t="shared" si="189"/>
        <v>0</v>
      </c>
      <c r="AP105" s="140">
        <f t="shared" si="190"/>
        <v>0</v>
      </c>
      <c r="AQ105" s="140">
        <f t="shared" si="191"/>
        <v>0</v>
      </c>
      <c r="AR105" s="140">
        <f t="shared" si="192"/>
        <v>0</v>
      </c>
      <c r="AS105" s="140">
        <f t="shared" si="193"/>
        <v>0</v>
      </c>
      <c r="AT105" s="140">
        <f t="shared" si="194"/>
        <v>0</v>
      </c>
      <c r="AU105" s="140">
        <f t="shared" si="195"/>
        <v>0</v>
      </c>
      <c r="AV105" s="140">
        <f t="shared" si="196"/>
        <v>0</v>
      </c>
      <c r="AW105" s="140">
        <f t="shared" si="197"/>
        <v>0</v>
      </c>
      <c r="AX105" s="140">
        <f t="shared" si="198"/>
        <v>47564856</v>
      </c>
      <c r="AZ105" s="140">
        <f t="shared" si="199"/>
        <v>0</v>
      </c>
      <c r="BA105" s="140">
        <f t="shared" si="200"/>
        <v>0</v>
      </c>
      <c r="BB105" s="140">
        <f t="shared" si="201"/>
        <v>0</v>
      </c>
      <c r="BC105" s="140">
        <f t="shared" si="202"/>
        <v>0</v>
      </c>
      <c r="BD105" s="140">
        <f t="shared" si="203"/>
        <v>0</v>
      </c>
      <c r="BE105" s="140">
        <f t="shared" si="204"/>
        <v>0</v>
      </c>
      <c r="BF105" s="140">
        <f t="shared" si="205"/>
        <v>0</v>
      </c>
      <c r="BG105" s="140">
        <f t="shared" si="206"/>
        <v>0</v>
      </c>
      <c r="BH105" s="140">
        <f t="shared" si="207"/>
        <v>0</v>
      </c>
      <c r="BI105" s="140">
        <f t="shared" si="208"/>
        <v>0</v>
      </c>
      <c r="BJ105" s="140">
        <f t="shared" si="209"/>
        <v>0</v>
      </c>
      <c r="BK105" s="140">
        <f t="shared" si="210"/>
        <v>0</v>
      </c>
      <c r="BL105" s="140">
        <f t="shared" si="211"/>
        <v>0</v>
      </c>
      <c r="BM105" s="140">
        <f t="shared" si="52"/>
        <v>47564856</v>
      </c>
      <c r="BN105" s="140">
        <f t="shared" si="159"/>
        <v>0</v>
      </c>
    </row>
    <row r="106" spans="3:66" ht="12.75" customHeight="1" x14ac:dyDescent="0.2">
      <c r="C106" s="141" t="s">
        <v>443</v>
      </c>
      <c r="G106" s="275"/>
      <c r="H106" s="131" t="s">
        <v>331</v>
      </c>
      <c r="J106" s="140">
        <f>+IF(H106=J$8,G106,0)</f>
        <v>0</v>
      </c>
      <c r="K106" s="140">
        <f>+IF(H106=K$8,G106,0)</f>
        <v>0</v>
      </c>
      <c r="L106" s="140">
        <f>+IF(H106=L$8,G106,0)</f>
        <v>0</v>
      </c>
      <c r="M106" s="140">
        <f>+IF(H106=M$8,G106,0)</f>
        <v>0</v>
      </c>
      <c r="N106" s="140">
        <f>+IF(H106=N$8,G106,0)</f>
        <v>0</v>
      </c>
      <c r="O106" s="140">
        <f>+IF(H106=O$8,G106,0)</f>
        <v>0</v>
      </c>
      <c r="P106" s="140">
        <f>+IF(H106=P$8,G106,0)</f>
        <v>0</v>
      </c>
      <c r="Q106" s="140">
        <f>+IF(H106=Q$8,G106,0)</f>
        <v>0</v>
      </c>
      <c r="R106" s="140">
        <f>+IF(H106=R$8,G106,0)</f>
        <v>0</v>
      </c>
      <c r="S106" s="140">
        <f>+IF(H106=S$8,G106,0)</f>
        <v>0</v>
      </c>
      <c r="T106" s="140">
        <f>+IF(H106=T$8,G106,0)</f>
        <v>0</v>
      </c>
      <c r="U106" s="140">
        <f>+IF(H106=U$8,G106,0)</f>
        <v>0</v>
      </c>
      <c r="V106" s="140">
        <f>+IF(H106=V$8,G106,0)</f>
        <v>0</v>
      </c>
      <c r="X106" s="140">
        <f>+IF(H106=X$8,G106,0)</f>
        <v>0</v>
      </c>
      <c r="Y106" s="140">
        <f t="shared" si="174"/>
        <v>0</v>
      </c>
      <c r="Z106" s="140">
        <f t="shared" si="175"/>
        <v>0</v>
      </c>
      <c r="AA106" s="140">
        <f t="shared" si="176"/>
        <v>0</v>
      </c>
      <c r="AB106" s="140">
        <f t="shared" si="177"/>
        <v>0</v>
      </c>
      <c r="AC106" s="140">
        <f t="shared" si="178"/>
        <v>0</v>
      </c>
      <c r="AD106" s="140">
        <f t="shared" si="179"/>
        <v>0</v>
      </c>
      <c r="AE106" s="140">
        <f t="shared" si="180"/>
        <v>0</v>
      </c>
      <c r="AF106" s="140">
        <f t="shared" si="181"/>
        <v>0</v>
      </c>
      <c r="AG106" s="140">
        <f t="shared" si="182"/>
        <v>0</v>
      </c>
      <c r="AH106" s="140">
        <f t="shared" si="183"/>
        <v>0</v>
      </c>
      <c r="AI106" s="140">
        <f t="shared" si="184"/>
        <v>0</v>
      </c>
      <c r="AJ106" s="140">
        <f t="shared" si="185"/>
        <v>0</v>
      </c>
      <c r="AL106" s="140">
        <f t="shared" si="186"/>
        <v>0</v>
      </c>
      <c r="AM106" s="140">
        <f t="shared" si="187"/>
        <v>0</v>
      </c>
      <c r="AN106" s="140">
        <f t="shared" si="188"/>
        <v>0</v>
      </c>
      <c r="AO106" s="140">
        <f t="shared" si="189"/>
        <v>0</v>
      </c>
      <c r="AP106" s="140">
        <f t="shared" si="190"/>
        <v>0</v>
      </c>
      <c r="AQ106" s="140">
        <f t="shared" si="191"/>
        <v>0</v>
      </c>
      <c r="AR106" s="140">
        <f t="shared" si="192"/>
        <v>0</v>
      </c>
      <c r="AS106" s="140">
        <f t="shared" si="193"/>
        <v>0</v>
      </c>
      <c r="AT106" s="140">
        <f t="shared" si="194"/>
        <v>0</v>
      </c>
      <c r="AU106" s="140">
        <f t="shared" si="195"/>
        <v>0</v>
      </c>
      <c r="AV106" s="140">
        <f t="shared" si="196"/>
        <v>0</v>
      </c>
      <c r="AW106" s="140">
        <f t="shared" si="197"/>
        <v>0</v>
      </c>
      <c r="AX106" s="140">
        <f t="shared" si="198"/>
        <v>0</v>
      </c>
      <c r="AZ106" s="140">
        <f t="shared" si="199"/>
        <v>0</v>
      </c>
      <c r="BA106" s="140">
        <f t="shared" si="200"/>
        <v>0</v>
      </c>
      <c r="BB106" s="140">
        <f t="shared" si="201"/>
        <v>0</v>
      </c>
      <c r="BC106" s="140">
        <f t="shared" si="202"/>
        <v>0</v>
      </c>
      <c r="BD106" s="140">
        <f t="shared" si="203"/>
        <v>0</v>
      </c>
      <c r="BE106" s="140">
        <f t="shared" si="204"/>
        <v>0</v>
      </c>
      <c r="BF106" s="140">
        <f t="shared" si="205"/>
        <v>0</v>
      </c>
      <c r="BG106" s="140">
        <f t="shared" si="206"/>
        <v>0</v>
      </c>
      <c r="BH106" s="140">
        <f t="shared" si="207"/>
        <v>0</v>
      </c>
      <c r="BI106" s="140">
        <f t="shared" si="208"/>
        <v>0</v>
      </c>
      <c r="BJ106" s="140">
        <f t="shared" si="209"/>
        <v>0</v>
      </c>
      <c r="BK106" s="140">
        <f t="shared" si="210"/>
        <v>0</v>
      </c>
      <c r="BL106" s="140">
        <f t="shared" si="211"/>
        <v>0</v>
      </c>
      <c r="BM106" s="140">
        <f t="shared" si="52"/>
        <v>0</v>
      </c>
      <c r="BN106" s="140">
        <f t="shared" si="159"/>
        <v>0</v>
      </c>
    </row>
    <row r="107" spans="3:66" s="141" customFormat="1" ht="12.75" customHeight="1" x14ac:dyDescent="0.2">
      <c r="C107" s="141" t="s">
        <v>410</v>
      </c>
      <c r="G107" s="275"/>
      <c r="H107" s="209" t="s">
        <v>331</v>
      </c>
      <c r="J107" s="210">
        <f>+IF(H107=J$8,G107,0)</f>
        <v>0</v>
      </c>
      <c r="K107" s="210">
        <f>+IF(H107=K$8,G107,0)</f>
        <v>0</v>
      </c>
      <c r="L107" s="210">
        <f>+IF(H107=L$8,G107,0)</f>
        <v>0</v>
      </c>
      <c r="M107" s="210">
        <f>+IF(H107=M$8,G107,0)</f>
        <v>0</v>
      </c>
      <c r="N107" s="210">
        <f>+IF(H107=N$8,G107,0)</f>
        <v>0</v>
      </c>
      <c r="O107" s="210">
        <f>+IF(H107=O$8,G107,0)</f>
        <v>0</v>
      </c>
      <c r="P107" s="210">
        <f>+IF(H107=P$8,G107,0)</f>
        <v>0</v>
      </c>
      <c r="Q107" s="210">
        <f>+IF(H107=Q$8,G107,0)</f>
        <v>0</v>
      </c>
      <c r="R107" s="210">
        <f>+IF(H107=R$8,G107,0)</f>
        <v>0</v>
      </c>
      <c r="S107" s="210">
        <f>+IF(H107=S$8,G107,0)</f>
        <v>0</v>
      </c>
      <c r="T107" s="210">
        <f>+IF(H107=T$8,G107,0)</f>
        <v>0</v>
      </c>
      <c r="U107" s="210">
        <f>+IF(H107=U$8,G107,0)</f>
        <v>0</v>
      </c>
      <c r="V107" s="210">
        <f>+IF(H107=V$8,G107,0)</f>
        <v>0</v>
      </c>
      <c r="X107" s="210">
        <f>+IF(H107=X$8,G107,0)</f>
        <v>0</v>
      </c>
      <c r="Y107" s="210">
        <f t="shared" si="174"/>
        <v>0</v>
      </c>
      <c r="Z107" s="210">
        <f t="shared" si="175"/>
        <v>0</v>
      </c>
      <c r="AA107" s="210">
        <f t="shared" si="176"/>
        <v>0</v>
      </c>
      <c r="AB107" s="210">
        <f t="shared" si="177"/>
        <v>0</v>
      </c>
      <c r="AC107" s="210">
        <f t="shared" si="178"/>
        <v>0</v>
      </c>
      <c r="AD107" s="210">
        <f t="shared" si="179"/>
        <v>0</v>
      </c>
      <c r="AE107" s="210">
        <f t="shared" si="180"/>
        <v>0</v>
      </c>
      <c r="AF107" s="210">
        <f t="shared" si="181"/>
        <v>0</v>
      </c>
      <c r="AG107" s="210">
        <f t="shared" si="182"/>
        <v>0</v>
      </c>
      <c r="AH107" s="210">
        <f t="shared" si="183"/>
        <v>0</v>
      </c>
      <c r="AI107" s="210">
        <f t="shared" si="184"/>
        <v>0</v>
      </c>
      <c r="AJ107" s="210">
        <f t="shared" si="185"/>
        <v>0</v>
      </c>
      <c r="AL107" s="210">
        <f t="shared" si="186"/>
        <v>0</v>
      </c>
      <c r="AM107" s="210">
        <f t="shared" si="187"/>
        <v>0</v>
      </c>
      <c r="AN107" s="210">
        <f t="shared" si="188"/>
        <v>0</v>
      </c>
      <c r="AO107" s="210">
        <f t="shared" si="189"/>
        <v>0</v>
      </c>
      <c r="AP107" s="210">
        <f t="shared" si="190"/>
        <v>0</v>
      </c>
      <c r="AQ107" s="210">
        <f t="shared" si="191"/>
        <v>0</v>
      </c>
      <c r="AR107" s="210">
        <f t="shared" si="192"/>
        <v>0</v>
      </c>
      <c r="AS107" s="210">
        <f t="shared" si="193"/>
        <v>0</v>
      </c>
      <c r="AT107" s="210">
        <f t="shared" si="194"/>
        <v>0</v>
      </c>
      <c r="AU107" s="210">
        <f t="shared" si="195"/>
        <v>0</v>
      </c>
      <c r="AV107" s="210">
        <f t="shared" si="196"/>
        <v>0</v>
      </c>
      <c r="AW107" s="210">
        <f t="shared" si="197"/>
        <v>0</v>
      </c>
      <c r="AX107" s="210">
        <f t="shared" si="198"/>
        <v>0</v>
      </c>
      <c r="AZ107" s="210">
        <f t="shared" si="199"/>
        <v>0</v>
      </c>
      <c r="BA107" s="210">
        <f t="shared" si="200"/>
        <v>0</v>
      </c>
      <c r="BB107" s="210">
        <f t="shared" si="201"/>
        <v>0</v>
      </c>
      <c r="BC107" s="210">
        <f t="shared" si="202"/>
        <v>0</v>
      </c>
      <c r="BD107" s="210">
        <f t="shared" si="203"/>
        <v>0</v>
      </c>
      <c r="BE107" s="210">
        <f t="shared" si="204"/>
        <v>0</v>
      </c>
      <c r="BF107" s="210">
        <f t="shared" si="205"/>
        <v>0</v>
      </c>
      <c r="BG107" s="210">
        <f t="shared" si="206"/>
        <v>0</v>
      </c>
      <c r="BH107" s="210">
        <f t="shared" si="207"/>
        <v>0</v>
      </c>
      <c r="BI107" s="210">
        <f t="shared" si="208"/>
        <v>0</v>
      </c>
      <c r="BJ107" s="210">
        <f t="shared" si="209"/>
        <v>0</v>
      </c>
      <c r="BK107" s="210">
        <f t="shared" si="210"/>
        <v>0</v>
      </c>
      <c r="BL107" s="210">
        <f t="shared" si="211"/>
        <v>0</v>
      </c>
      <c r="BM107" s="140">
        <f t="shared" si="52"/>
        <v>0</v>
      </c>
      <c r="BN107" s="140">
        <f t="shared" si="159"/>
        <v>0</v>
      </c>
    </row>
    <row r="108" spans="3:66" s="141" customFormat="1" ht="12.75" customHeight="1" x14ac:dyDescent="0.2">
      <c r="C108" s="141" t="s">
        <v>482</v>
      </c>
      <c r="G108" s="275"/>
      <c r="H108" s="209" t="s">
        <v>331</v>
      </c>
      <c r="J108" s="210">
        <f>+IF(H108=J$8,G108,0)</f>
        <v>0</v>
      </c>
      <c r="K108" s="210">
        <f>+IF(H108=K$8,G108,0)</f>
        <v>0</v>
      </c>
      <c r="L108" s="210">
        <f>+IF(H108=L$8,G108,0)</f>
        <v>0</v>
      </c>
      <c r="M108" s="210">
        <f>+IF(H108=M$8,G108,0)</f>
        <v>0</v>
      </c>
      <c r="N108" s="210">
        <f>+IF(H108=N$8,G108,0)</f>
        <v>0</v>
      </c>
      <c r="O108" s="210">
        <f>+IF(H108=O$8,G108,0)</f>
        <v>0</v>
      </c>
      <c r="P108" s="210">
        <f>+IF(H108=P$8,G108,0)</f>
        <v>0</v>
      </c>
      <c r="Q108" s="210">
        <f>+IF(H108=Q$8,G108,0)</f>
        <v>0</v>
      </c>
      <c r="R108" s="210">
        <f>+IF(H108=R$8,G108,0)</f>
        <v>0</v>
      </c>
      <c r="S108" s="210">
        <f>+IF(H108=S$8,G108,0)</f>
        <v>0</v>
      </c>
      <c r="T108" s="210">
        <f>+IF(H108=T$8,G108,0)</f>
        <v>0</v>
      </c>
      <c r="U108" s="210">
        <f>+IF(H108=U$8,G108,0)</f>
        <v>0</v>
      </c>
      <c r="V108" s="210">
        <f>+IF(H108=V$8,G108,0)</f>
        <v>0</v>
      </c>
      <c r="X108" s="210">
        <f>+IF(H108=X$8,G108,0)</f>
        <v>0</v>
      </c>
      <c r="Y108" s="210">
        <f t="shared" si="174"/>
        <v>0</v>
      </c>
      <c r="Z108" s="210">
        <f t="shared" si="175"/>
        <v>0</v>
      </c>
      <c r="AA108" s="210">
        <f t="shared" si="176"/>
        <v>0</v>
      </c>
      <c r="AB108" s="210">
        <f t="shared" si="177"/>
        <v>0</v>
      </c>
      <c r="AC108" s="210">
        <f t="shared" si="178"/>
        <v>0</v>
      </c>
      <c r="AD108" s="210">
        <f t="shared" si="179"/>
        <v>0</v>
      </c>
      <c r="AE108" s="210">
        <f t="shared" si="180"/>
        <v>0</v>
      </c>
      <c r="AF108" s="210">
        <f t="shared" si="181"/>
        <v>0</v>
      </c>
      <c r="AG108" s="210">
        <f t="shared" si="182"/>
        <v>0</v>
      </c>
      <c r="AH108" s="210">
        <f t="shared" si="183"/>
        <v>0</v>
      </c>
      <c r="AI108" s="210">
        <f t="shared" si="184"/>
        <v>0</v>
      </c>
      <c r="AJ108" s="210">
        <f t="shared" si="185"/>
        <v>0</v>
      </c>
      <c r="AL108" s="210">
        <f t="shared" si="186"/>
        <v>0</v>
      </c>
      <c r="AM108" s="210">
        <f t="shared" si="187"/>
        <v>0</v>
      </c>
      <c r="AN108" s="210">
        <f t="shared" si="188"/>
        <v>0</v>
      </c>
      <c r="AO108" s="210">
        <f t="shared" si="189"/>
        <v>0</v>
      </c>
      <c r="AP108" s="210">
        <f t="shared" si="190"/>
        <v>0</v>
      </c>
      <c r="AQ108" s="210">
        <f t="shared" si="191"/>
        <v>0</v>
      </c>
      <c r="AR108" s="210">
        <f t="shared" si="192"/>
        <v>0</v>
      </c>
      <c r="AS108" s="210">
        <f t="shared" si="193"/>
        <v>0</v>
      </c>
      <c r="AT108" s="210">
        <f t="shared" si="194"/>
        <v>0</v>
      </c>
      <c r="AU108" s="210">
        <f t="shared" si="195"/>
        <v>0</v>
      </c>
      <c r="AV108" s="210">
        <f t="shared" si="196"/>
        <v>0</v>
      </c>
      <c r="AW108" s="210">
        <f t="shared" si="197"/>
        <v>0</v>
      </c>
      <c r="AX108" s="210">
        <f t="shared" si="198"/>
        <v>0</v>
      </c>
      <c r="AZ108" s="210">
        <f t="shared" si="199"/>
        <v>0</v>
      </c>
      <c r="BA108" s="210">
        <f t="shared" si="200"/>
        <v>0</v>
      </c>
      <c r="BB108" s="210">
        <f t="shared" si="201"/>
        <v>0</v>
      </c>
      <c r="BC108" s="210">
        <f t="shared" si="202"/>
        <v>0</v>
      </c>
      <c r="BD108" s="210">
        <f t="shared" si="203"/>
        <v>0</v>
      </c>
      <c r="BE108" s="210">
        <f t="shared" si="204"/>
        <v>0</v>
      </c>
      <c r="BF108" s="210">
        <f t="shared" si="205"/>
        <v>0</v>
      </c>
      <c r="BG108" s="210">
        <f t="shared" si="206"/>
        <v>0</v>
      </c>
      <c r="BH108" s="210">
        <f t="shared" si="207"/>
        <v>0</v>
      </c>
      <c r="BI108" s="210">
        <f t="shared" si="208"/>
        <v>0</v>
      </c>
      <c r="BJ108" s="210">
        <f t="shared" si="209"/>
        <v>0</v>
      </c>
      <c r="BK108" s="210">
        <f t="shared" si="210"/>
        <v>0</v>
      </c>
      <c r="BL108" s="210">
        <f t="shared" si="211"/>
        <v>0</v>
      </c>
      <c r="BM108" s="140">
        <f t="shared" si="52"/>
        <v>0</v>
      </c>
      <c r="BN108" s="140">
        <f t="shared" si="159"/>
        <v>0</v>
      </c>
    </row>
    <row r="109" spans="3:66" ht="12.75" customHeight="1" x14ac:dyDescent="0.2">
      <c r="C109" s="141" t="s">
        <v>721</v>
      </c>
      <c r="G109" s="275"/>
      <c r="H109" s="131" t="s">
        <v>331</v>
      </c>
      <c r="J109" s="140">
        <f>+IF(H109=J$8,G109,0)</f>
        <v>0</v>
      </c>
      <c r="K109" s="140">
        <f>+IF(H109=K$8,G109,0)</f>
        <v>0</v>
      </c>
      <c r="L109" s="140">
        <f>+IF(H109=L$8,G109,0)</f>
        <v>0</v>
      </c>
      <c r="M109" s="140">
        <f>+IF(H109=M$8,G109,0)</f>
        <v>0</v>
      </c>
      <c r="N109" s="140">
        <f>+IF(H109=N$8,G109,0)</f>
        <v>0</v>
      </c>
      <c r="O109" s="140">
        <f>+IF(H109=O$8,G109,0)</f>
        <v>0</v>
      </c>
      <c r="P109" s="140">
        <f>+IF(H109=P$8,G109,0)</f>
        <v>0</v>
      </c>
      <c r="Q109" s="140">
        <f>+IF(H109=Q$8,G109,0)</f>
        <v>0</v>
      </c>
      <c r="R109" s="140">
        <f>+IF(H109=R$8,G109,0)</f>
        <v>0</v>
      </c>
      <c r="S109" s="140">
        <f>+IF(H109=S$8,G109,0)</f>
        <v>0</v>
      </c>
      <c r="T109" s="140">
        <f>+IF(H109=T$8,G109,0)</f>
        <v>0</v>
      </c>
      <c r="U109" s="140">
        <f>+IF(H109=U$8,G109,0)</f>
        <v>0</v>
      </c>
      <c r="V109" s="140">
        <f>+IF(H109=V$8,G109,0)</f>
        <v>0</v>
      </c>
      <c r="X109" s="140">
        <f>+IF(H109=X$8,G109,0)</f>
        <v>0</v>
      </c>
      <c r="Y109" s="140">
        <f t="shared" si="174"/>
        <v>0</v>
      </c>
      <c r="Z109" s="140">
        <f t="shared" si="175"/>
        <v>0</v>
      </c>
      <c r="AA109" s="140">
        <f t="shared" si="176"/>
        <v>0</v>
      </c>
      <c r="AB109" s="140">
        <f t="shared" si="177"/>
        <v>0</v>
      </c>
      <c r="AC109" s="140">
        <f t="shared" si="178"/>
        <v>0</v>
      </c>
      <c r="AD109" s="140">
        <f t="shared" si="179"/>
        <v>0</v>
      </c>
      <c r="AE109" s="140">
        <f t="shared" si="180"/>
        <v>0</v>
      </c>
      <c r="AF109" s="140">
        <f t="shared" si="181"/>
        <v>0</v>
      </c>
      <c r="AG109" s="140">
        <f t="shared" si="182"/>
        <v>0</v>
      </c>
      <c r="AH109" s="140">
        <f t="shared" si="183"/>
        <v>0</v>
      </c>
      <c r="AI109" s="140">
        <f t="shared" si="184"/>
        <v>0</v>
      </c>
      <c r="AJ109" s="140">
        <f t="shared" si="185"/>
        <v>0</v>
      </c>
      <c r="AL109" s="140">
        <f t="shared" si="186"/>
        <v>0</v>
      </c>
      <c r="AM109" s="140">
        <f t="shared" si="187"/>
        <v>0</v>
      </c>
      <c r="AN109" s="140">
        <f t="shared" si="188"/>
        <v>0</v>
      </c>
      <c r="AO109" s="140">
        <f t="shared" si="189"/>
        <v>0</v>
      </c>
      <c r="AP109" s="140">
        <f t="shared" si="190"/>
        <v>0</v>
      </c>
      <c r="AQ109" s="140">
        <f t="shared" si="191"/>
        <v>0</v>
      </c>
      <c r="AR109" s="140">
        <f t="shared" si="192"/>
        <v>0</v>
      </c>
      <c r="AS109" s="140">
        <f t="shared" si="193"/>
        <v>0</v>
      </c>
      <c r="AT109" s="140">
        <f t="shared" si="194"/>
        <v>0</v>
      </c>
      <c r="AU109" s="140">
        <f t="shared" si="195"/>
        <v>0</v>
      </c>
      <c r="AV109" s="140">
        <f t="shared" si="196"/>
        <v>0</v>
      </c>
      <c r="AW109" s="140">
        <f t="shared" si="197"/>
        <v>0</v>
      </c>
      <c r="AX109" s="140">
        <f t="shared" si="198"/>
        <v>0</v>
      </c>
      <c r="AZ109" s="140">
        <f t="shared" si="199"/>
        <v>0</v>
      </c>
      <c r="BA109" s="140">
        <f t="shared" si="200"/>
        <v>0</v>
      </c>
      <c r="BB109" s="140">
        <f t="shared" si="201"/>
        <v>0</v>
      </c>
      <c r="BC109" s="140">
        <f t="shared" si="202"/>
        <v>0</v>
      </c>
      <c r="BD109" s="140">
        <f t="shared" si="203"/>
        <v>0</v>
      </c>
      <c r="BE109" s="140">
        <f t="shared" si="204"/>
        <v>0</v>
      </c>
      <c r="BF109" s="140">
        <f t="shared" si="205"/>
        <v>0</v>
      </c>
      <c r="BG109" s="140">
        <f t="shared" si="206"/>
        <v>0</v>
      </c>
      <c r="BH109" s="140">
        <f t="shared" si="207"/>
        <v>0</v>
      </c>
      <c r="BI109" s="140">
        <f t="shared" si="208"/>
        <v>0</v>
      </c>
      <c r="BJ109" s="140">
        <f t="shared" si="209"/>
        <v>0</v>
      </c>
      <c r="BK109" s="140">
        <f t="shared" si="210"/>
        <v>0</v>
      </c>
      <c r="BL109" s="140">
        <f t="shared" si="211"/>
        <v>0</v>
      </c>
      <c r="BM109" s="140">
        <f>SUM(J109:BL109)</f>
        <v>0</v>
      </c>
      <c r="BN109" s="140">
        <f>+BM109-G109</f>
        <v>0</v>
      </c>
    </row>
    <row r="110" spans="3:66" ht="12.75" customHeight="1" x14ac:dyDescent="0.2">
      <c r="C110" s="141" t="s">
        <v>393</v>
      </c>
      <c r="G110" s="275">
        <v>459091</v>
      </c>
      <c r="H110" s="131" t="s">
        <v>331</v>
      </c>
      <c r="J110" s="140">
        <f t="shared" si="0"/>
        <v>0</v>
      </c>
      <c r="K110" s="140">
        <f t="shared" si="1"/>
        <v>0</v>
      </c>
      <c r="L110" s="140">
        <f t="shared" si="2"/>
        <v>0</v>
      </c>
      <c r="M110" s="140">
        <f t="shared" si="3"/>
        <v>0</v>
      </c>
      <c r="N110" s="140">
        <f t="shared" si="4"/>
        <v>0</v>
      </c>
      <c r="O110" s="140">
        <f t="shared" si="5"/>
        <v>0</v>
      </c>
      <c r="P110" s="140">
        <f t="shared" si="6"/>
        <v>0</v>
      </c>
      <c r="Q110" s="140">
        <f t="shared" si="7"/>
        <v>0</v>
      </c>
      <c r="R110" s="140">
        <f t="shared" si="8"/>
        <v>0</v>
      </c>
      <c r="S110" s="140">
        <f t="shared" si="9"/>
        <v>0</v>
      </c>
      <c r="T110" s="140">
        <f t="shared" si="10"/>
        <v>0</v>
      </c>
      <c r="U110" s="140">
        <f t="shared" si="11"/>
        <v>0</v>
      </c>
      <c r="V110" s="140">
        <f t="shared" si="12"/>
        <v>0</v>
      </c>
      <c r="X110" s="140">
        <f t="shared" si="13"/>
        <v>0</v>
      </c>
      <c r="Y110" s="140">
        <f t="shared" si="174"/>
        <v>0</v>
      </c>
      <c r="Z110" s="140">
        <f t="shared" si="175"/>
        <v>0</v>
      </c>
      <c r="AA110" s="140">
        <f t="shared" si="176"/>
        <v>0</v>
      </c>
      <c r="AB110" s="140">
        <f t="shared" si="177"/>
        <v>0</v>
      </c>
      <c r="AC110" s="140">
        <f t="shared" si="178"/>
        <v>0</v>
      </c>
      <c r="AD110" s="140">
        <f t="shared" si="179"/>
        <v>0</v>
      </c>
      <c r="AE110" s="140">
        <f t="shared" si="180"/>
        <v>0</v>
      </c>
      <c r="AF110" s="140">
        <f t="shared" si="181"/>
        <v>0</v>
      </c>
      <c r="AG110" s="140">
        <f t="shared" si="182"/>
        <v>0</v>
      </c>
      <c r="AH110" s="140">
        <f t="shared" si="183"/>
        <v>0</v>
      </c>
      <c r="AI110" s="140">
        <f t="shared" si="184"/>
        <v>0</v>
      </c>
      <c r="AJ110" s="140">
        <f t="shared" si="185"/>
        <v>0</v>
      </c>
      <c r="AL110" s="140">
        <f t="shared" si="186"/>
        <v>0</v>
      </c>
      <c r="AM110" s="140">
        <f t="shared" si="187"/>
        <v>0</v>
      </c>
      <c r="AN110" s="140">
        <f t="shared" si="188"/>
        <v>0</v>
      </c>
      <c r="AO110" s="140">
        <f t="shared" si="189"/>
        <v>0</v>
      </c>
      <c r="AP110" s="140">
        <f t="shared" si="190"/>
        <v>0</v>
      </c>
      <c r="AQ110" s="140">
        <f t="shared" si="191"/>
        <v>0</v>
      </c>
      <c r="AR110" s="140">
        <f t="shared" si="192"/>
        <v>0</v>
      </c>
      <c r="AS110" s="140">
        <f t="shared" si="193"/>
        <v>0</v>
      </c>
      <c r="AT110" s="140">
        <f t="shared" si="194"/>
        <v>0</v>
      </c>
      <c r="AU110" s="140">
        <f t="shared" si="195"/>
        <v>0</v>
      </c>
      <c r="AV110" s="140">
        <f t="shared" si="196"/>
        <v>0</v>
      </c>
      <c r="AW110" s="140">
        <f t="shared" si="197"/>
        <v>0</v>
      </c>
      <c r="AX110" s="140">
        <f t="shared" si="198"/>
        <v>459091</v>
      </c>
      <c r="AZ110" s="140">
        <f t="shared" si="199"/>
        <v>0</v>
      </c>
      <c r="BA110" s="140">
        <f t="shared" si="200"/>
        <v>0</v>
      </c>
      <c r="BB110" s="140">
        <f t="shared" si="201"/>
        <v>0</v>
      </c>
      <c r="BC110" s="140">
        <f t="shared" si="202"/>
        <v>0</v>
      </c>
      <c r="BD110" s="140">
        <f t="shared" si="203"/>
        <v>0</v>
      </c>
      <c r="BE110" s="140">
        <f t="shared" si="204"/>
        <v>0</v>
      </c>
      <c r="BF110" s="140">
        <f t="shared" si="205"/>
        <v>0</v>
      </c>
      <c r="BG110" s="140">
        <f t="shared" si="206"/>
        <v>0</v>
      </c>
      <c r="BH110" s="140">
        <f t="shared" si="207"/>
        <v>0</v>
      </c>
      <c r="BI110" s="140">
        <f t="shared" si="208"/>
        <v>0</v>
      </c>
      <c r="BJ110" s="140">
        <f t="shared" si="209"/>
        <v>0</v>
      </c>
      <c r="BK110" s="140">
        <f t="shared" si="210"/>
        <v>0</v>
      </c>
      <c r="BL110" s="140">
        <f t="shared" si="211"/>
        <v>0</v>
      </c>
      <c r="BM110" s="140">
        <f t="shared" si="52"/>
        <v>459091</v>
      </c>
      <c r="BN110" s="140">
        <f t="shared" si="159"/>
        <v>0</v>
      </c>
    </row>
    <row r="111" spans="3:66" s="141" customFormat="1" ht="12.75" customHeight="1" x14ac:dyDescent="0.2">
      <c r="C111" s="141" t="s">
        <v>444</v>
      </c>
      <c r="G111" s="275">
        <v>43727749</v>
      </c>
      <c r="H111" s="209" t="s">
        <v>331</v>
      </c>
      <c r="J111" s="210">
        <f>+IF(H111=J$8,G111,0)</f>
        <v>0</v>
      </c>
      <c r="K111" s="210">
        <f>+IF(H111=K$8,G111,0)</f>
        <v>0</v>
      </c>
      <c r="L111" s="210">
        <f>+IF(H111=L$8,G111,0)</f>
        <v>0</v>
      </c>
      <c r="M111" s="210">
        <f>+IF(H111=M$8,G111,0)</f>
        <v>0</v>
      </c>
      <c r="N111" s="210">
        <f>+IF(H111=N$8,G111,0)</f>
        <v>0</v>
      </c>
      <c r="O111" s="210">
        <f>+IF(H111=O$8,G111,0)</f>
        <v>0</v>
      </c>
      <c r="P111" s="210">
        <f>+IF(H111=P$8,G111,0)</f>
        <v>0</v>
      </c>
      <c r="Q111" s="210">
        <f>+IF(H111=Q$8,G111,0)</f>
        <v>0</v>
      </c>
      <c r="R111" s="210">
        <f>+IF(H111=R$8,G111,0)</f>
        <v>0</v>
      </c>
      <c r="S111" s="210">
        <f>+IF(H111=S$8,G111,0)</f>
        <v>0</v>
      </c>
      <c r="T111" s="210">
        <f>+IF(H111=T$8,G111,0)</f>
        <v>0</v>
      </c>
      <c r="U111" s="210">
        <f>+IF(H111=U$8,G111,0)</f>
        <v>0</v>
      </c>
      <c r="V111" s="210">
        <f>+IF(H111=V$8,G111,0)</f>
        <v>0</v>
      </c>
      <c r="X111" s="210">
        <f>+IF(H111=X$8,G111,0)</f>
        <v>0</v>
      </c>
      <c r="Y111" s="210">
        <f t="shared" si="174"/>
        <v>0</v>
      </c>
      <c r="Z111" s="210">
        <f t="shared" si="175"/>
        <v>0</v>
      </c>
      <c r="AA111" s="210">
        <f t="shared" si="176"/>
        <v>0</v>
      </c>
      <c r="AB111" s="210">
        <f t="shared" si="177"/>
        <v>0</v>
      </c>
      <c r="AC111" s="210">
        <f t="shared" si="178"/>
        <v>0</v>
      </c>
      <c r="AD111" s="210">
        <f t="shared" si="179"/>
        <v>0</v>
      </c>
      <c r="AE111" s="210">
        <f t="shared" si="180"/>
        <v>0</v>
      </c>
      <c r="AF111" s="210">
        <f t="shared" si="181"/>
        <v>0</v>
      </c>
      <c r="AG111" s="210">
        <f t="shared" si="182"/>
        <v>0</v>
      </c>
      <c r="AH111" s="210">
        <f t="shared" si="183"/>
        <v>0</v>
      </c>
      <c r="AI111" s="210">
        <f t="shared" si="184"/>
        <v>0</v>
      </c>
      <c r="AJ111" s="210">
        <f t="shared" si="185"/>
        <v>0</v>
      </c>
      <c r="AL111" s="210">
        <f t="shared" si="186"/>
        <v>0</v>
      </c>
      <c r="AM111" s="210">
        <f t="shared" si="187"/>
        <v>0</v>
      </c>
      <c r="AN111" s="210">
        <f t="shared" si="188"/>
        <v>0</v>
      </c>
      <c r="AO111" s="210">
        <f t="shared" si="189"/>
        <v>0</v>
      </c>
      <c r="AP111" s="210">
        <f t="shared" si="190"/>
        <v>0</v>
      </c>
      <c r="AQ111" s="210">
        <f t="shared" si="191"/>
        <v>0</v>
      </c>
      <c r="AR111" s="210">
        <f t="shared" si="192"/>
        <v>0</v>
      </c>
      <c r="AS111" s="210">
        <f t="shared" si="193"/>
        <v>0</v>
      </c>
      <c r="AT111" s="210">
        <f t="shared" si="194"/>
        <v>0</v>
      </c>
      <c r="AU111" s="210">
        <f t="shared" si="195"/>
        <v>0</v>
      </c>
      <c r="AV111" s="210">
        <f t="shared" si="196"/>
        <v>0</v>
      </c>
      <c r="AW111" s="210">
        <f t="shared" si="197"/>
        <v>0</v>
      </c>
      <c r="AX111" s="210">
        <f t="shared" si="198"/>
        <v>43727749</v>
      </c>
      <c r="AZ111" s="210">
        <f t="shared" si="199"/>
        <v>0</v>
      </c>
      <c r="BA111" s="210">
        <f t="shared" si="200"/>
        <v>0</v>
      </c>
      <c r="BB111" s="210">
        <f t="shared" si="201"/>
        <v>0</v>
      </c>
      <c r="BC111" s="210">
        <f t="shared" si="202"/>
        <v>0</v>
      </c>
      <c r="BD111" s="210">
        <f t="shared" si="203"/>
        <v>0</v>
      </c>
      <c r="BE111" s="210">
        <f t="shared" si="204"/>
        <v>0</v>
      </c>
      <c r="BF111" s="210">
        <f t="shared" si="205"/>
        <v>0</v>
      </c>
      <c r="BG111" s="210">
        <f t="shared" si="206"/>
        <v>0</v>
      </c>
      <c r="BH111" s="210">
        <f t="shared" si="207"/>
        <v>0</v>
      </c>
      <c r="BI111" s="210">
        <f t="shared" si="208"/>
        <v>0</v>
      </c>
      <c r="BJ111" s="210">
        <f t="shared" si="209"/>
        <v>0</v>
      </c>
      <c r="BK111" s="210">
        <f t="shared" si="210"/>
        <v>0</v>
      </c>
      <c r="BL111" s="210">
        <f t="shared" si="211"/>
        <v>0</v>
      </c>
      <c r="BM111" s="140">
        <f t="shared" si="52"/>
        <v>43727749</v>
      </c>
      <c r="BN111" s="140">
        <f t="shared" si="159"/>
        <v>0</v>
      </c>
    </row>
    <row r="112" spans="3:66" ht="12.75" customHeight="1" x14ac:dyDescent="0.2">
      <c r="C112" s="141" t="s">
        <v>411</v>
      </c>
      <c r="G112" s="275"/>
      <c r="H112" s="131" t="s">
        <v>323</v>
      </c>
      <c r="J112" s="140">
        <f t="shared" si="0"/>
        <v>0</v>
      </c>
      <c r="K112" s="140">
        <f t="shared" si="1"/>
        <v>0</v>
      </c>
      <c r="L112" s="140">
        <f t="shared" si="2"/>
        <v>0</v>
      </c>
      <c r="M112" s="140">
        <f t="shared" si="3"/>
        <v>0</v>
      </c>
      <c r="N112" s="140">
        <f t="shared" si="4"/>
        <v>0</v>
      </c>
      <c r="O112" s="140">
        <f t="shared" si="5"/>
        <v>0</v>
      </c>
      <c r="P112" s="140">
        <f t="shared" si="6"/>
        <v>0</v>
      </c>
      <c r="Q112" s="140">
        <f t="shared" si="7"/>
        <v>0</v>
      </c>
      <c r="R112" s="140">
        <f t="shared" si="8"/>
        <v>0</v>
      </c>
      <c r="S112" s="140">
        <f t="shared" si="9"/>
        <v>0</v>
      </c>
      <c r="T112" s="140">
        <f t="shared" si="10"/>
        <v>0</v>
      </c>
      <c r="U112" s="140">
        <f t="shared" si="11"/>
        <v>0</v>
      </c>
      <c r="V112" s="140">
        <f t="shared" si="12"/>
        <v>0</v>
      </c>
      <c r="X112" s="140">
        <f t="shared" si="13"/>
        <v>0</v>
      </c>
      <c r="Y112" s="140">
        <f t="shared" si="174"/>
        <v>0</v>
      </c>
      <c r="Z112" s="140">
        <f t="shared" si="175"/>
        <v>0</v>
      </c>
      <c r="AA112" s="140">
        <f t="shared" si="176"/>
        <v>0</v>
      </c>
      <c r="AB112" s="140">
        <f t="shared" si="177"/>
        <v>0</v>
      </c>
      <c r="AC112" s="140">
        <f t="shared" si="178"/>
        <v>0</v>
      </c>
      <c r="AD112" s="140">
        <f t="shared" si="179"/>
        <v>0</v>
      </c>
      <c r="AE112" s="140">
        <f t="shared" si="180"/>
        <v>0</v>
      </c>
      <c r="AF112" s="140">
        <f t="shared" si="181"/>
        <v>0</v>
      </c>
      <c r="AG112" s="140">
        <f t="shared" si="182"/>
        <v>0</v>
      </c>
      <c r="AH112" s="140">
        <f t="shared" si="183"/>
        <v>0</v>
      </c>
      <c r="AI112" s="140">
        <f t="shared" si="184"/>
        <v>0</v>
      </c>
      <c r="AJ112" s="140">
        <f t="shared" si="185"/>
        <v>0</v>
      </c>
      <c r="AL112" s="140">
        <f t="shared" si="186"/>
        <v>0</v>
      </c>
      <c r="AM112" s="140">
        <f t="shared" si="187"/>
        <v>0</v>
      </c>
      <c r="AN112" s="140">
        <f t="shared" si="188"/>
        <v>0</v>
      </c>
      <c r="AO112" s="140">
        <f t="shared" si="189"/>
        <v>0</v>
      </c>
      <c r="AP112" s="140">
        <f t="shared" si="190"/>
        <v>0</v>
      </c>
      <c r="AQ112" s="140">
        <f t="shared" si="191"/>
        <v>0</v>
      </c>
      <c r="AR112" s="140">
        <f t="shared" si="192"/>
        <v>0</v>
      </c>
      <c r="AS112" s="140">
        <f t="shared" si="193"/>
        <v>0</v>
      </c>
      <c r="AT112" s="140">
        <f t="shared" si="194"/>
        <v>0</v>
      </c>
      <c r="AU112" s="140">
        <f t="shared" si="195"/>
        <v>0</v>
      </c>
      <c r="AV112" s="140">
        <f t="shared" si="196"/>
        <v>0</v>
      </c>
      <c r="AW112" s="140">
        <f t="shared" si="197"/>
        <v>0</v>
      </c>
      <c r="AX112" s="140">
        <f t="shared" si="198"/>
        <v>0</v>
      </c>
      <c r="AZ112" s="140">
        <f t="shared" si="199"/>
        <v>0</v>
      </c>
      <c r="BA112" s="140">
        <f t="shared" si="200"/>
        <v>0</v>
      </c>
      <c r="BB112" s="140">
        <f t="shared" si="201"/>
        <v>0</v>
      </c>
      <c r="BC112" s="140">
        <f t="shared" si="202"/>
        <v>0</v>
      </c>
      <c r="BD112" s="140">
        <f t="shared" si="203"/>
        <v>0</v>
      </c>
      <c r="BE112" s="140">
        <f t="shared" si="204"/>
        <v>0</v>
      </c>
      <c r="BF112" s="140">
        <f t="shared" si="205"/>
        <v>0</v>
      </c>
      <c r="BG112" s="140">
        <f t="shared" si="206"/>
        <v>0</v>
      </c>
      <c r="BH112" s="140">
        <f t="shared" si="207"/>
        <v>0</v>
      </c>
      <c r="BI112" s="140">
        <f t="shared" si="208"/>
        <v>0</v>
      </c>
      <c r="BJ112" s="140">
        <f t="shared" si="209"/>
        <v>0</v>
      </c>
      <c r="BK112" s="140">
        <f t="shared" si="210"/>
        <v>0</v>
      </c>
      <c r="BL112" s="140">
        <f t="shared" si="211"/>
        <v>0</v>
      </c>
      <c r="BM112" s="140">
        <f t="shared" si="52"/>
        <v>0</v>
      </c>
      <c r="BN112" s="140">
        <f t="shared" si="159"/>
        <v>0</v>
      </c>
    </row>
    <row r="113" spans="3:66" ht="12.75" customHeight="1" x14ac:dyDescent="0.2">
      <c r="C113" s="141" t="s">
        <v>529</v>
      </c>
      <c r="G113" s="275">
        <v>26190480</v>
      </c>
      <c r="H113" s="131" t="s">
        <v>323</v>
      </c>
      <c r="J113" s="140">
        <f t="shared" si="0"/>
        <v>0</v>
      </c>
      <c r="K113" s="140">
        <f t="shared" si="1"/>
        <v>0</v>
      </c>
      <c r="L113" s="140">
        <f t="shared" si="2"/>
        <v>0</v>
      </c>
      <c r="M113" s="140">
        <f t="shared" si="3"/>
        <v>0</v>
      </c>
      <c r="N113" s="140">
        <f t="shared" si="4"/>
        <v>0</v>
      </c>
      <c r="O113" s="140">
        <f t="shared" si="5"/>
        <v>0</v>
      </c>
      <c r="P113" s="140">
        <f t="shared" si="6"/>
        <v>0</v>
      </c>
      <c r="Q113" s="140">
        <f t="shared" si="7"/>
        <v>0</v>
      </c>
      <c r="R113" s="140">
        <f t="shared" si="8"/>
        <v>0</v>
      </c>
      <c r="S113" s="140">
        <f t="shared" si="9"/>
        <v>0</v>
      </c>
      <c r="T113" s="140">
        <f t="shared" si="10"/>
        <v>0</v>
      </c>
      <c r="U113" s="140">
        <f t="shared" si="11"/>
        <v>0</v>
      </c>
      <c r="V113" s="140">
        <f t="shared" si="12"/>
        <v>0</v>
      </c>
      <c r="X113" s="140">
        <f t="shared" si="13"/>
        <v>0</v>
      </c>
      <c r="Y113" s="140">
        <f t="shared" si="174"/>
        <v>0</v>
      </c>
      <c r="Z113" s="140">
        <f t="shared" si="175"/>
        <v>0</v>
      </c>
      <c r="AA113" s="140">
        <f t="shared" si="176"/>
        <v>0</v>
      </c>
      <c r="AB113" s="140">
        <f t="shared" si="177"/>
        <v>0</v>
      </c>
      <c r="AC113" s="140">
        <f t="shared" si="178"/>
        <v>0</v>
      </c>
      <c r="AD113" s="140">
        <f t="shared" si="179"/>
        <v>0</v>
      </c>
      <c r="AE113" s="140">
        <f t="shared" si="180"/>
        <v>0</v>
      </c>
      <c r="AF113" s="140">
        <f t="shared" si="181"/>
        <v>0</v>
      </c>
      <c r="AG113" s="140">
        <f t="shared" si="182"/>
        <v>0</v>
      </c>
      <c r="AH113" s="140">
        <f t="shared" si="183"/>
        <v>0</v>
      </c>
      <c r="AI113" s="140">
        <f t="shared" si="184"/>
        <v>0</v>
      </c>
      <c r="AJ113" s="140">
        <f t="shared" si="185"/>
        <v>0</v>
      </c>
      <c r="AL113" s="140">
        <f t="shared" si="186"/>
        <v>0</v>
      </c>
      <c r="AM113" s="140">
        <f t="shared" si="187"/>
        <v>0</v>
      </c>
      <c r="AN113" s="140">
        <f t="shared" si="188"/>
        <v>0</v>
      </c>
      <c r="AO113" s="140">
        <f t="shared" si="189"/>
        <v>0</v>
      </c>
      <c r="AP113" s="140">
        <f t="shared" si="190"/>
        <v>26190480</v>
      </c>
      <c r="AQ113" s="140">
        <f t="shared" si="191"/>
        <v>0</v>
      </c>
      <c r="AR113" s="140">
        <f t="shared" si="192"/>
        <v>0</v>
      </c>
      <c r="AS113" s="140">
        <f t="shared" si="193"/>
        <v>0</v>
      </c>
      <c r="AT113" s="140">
        <f t="shared" si="194"/>
        <v>0</v>
      </c>
      <c r="AU113" s="140">
        <f t="shared" si="195"/>
        <v>0</v>
      </c>
      <c r="AV113" s="140">
        <f t="shared" si="196"/>
        <v>0</v>
      </c>
      <c r="AW113" s="140">
        <f t="shared" si="197"/>
        <v>0</v>
      </c>
      <c r="AX113" s="140">
        <f t="shared" si="198"/>
        <v>0</v>
      </c>
      <c r="AZ113" s="140">
        <f t="shared" si="199"/>
        <v>0</v>
      </c>
      <c r="BA113" s="140">
        <f t="shared" si="200"/>
        <v>0</v>
      </c>
      <c r="BB113" s="140">
        <f t="shared" si="201"/>
        <v>0</v>
      </c>
      <c r="BC113" s="140">
        <f t="shared" si="202"/>
        <v>0</v>
      </c>
      <c r="BD113" s="140">
        <f t="shared" si="203"/>
        <v>0</v>
      </c>
      <c r="BE113" s="140">
        <f t="shared" si="204"/>
        <v>0</v>
      </c>
      <c r="BF113" s="140">
        <f t="shared" si="205"/>
        <v>0</v>
      </c>
      <c r="BG113" s="140">
        <f t="shared" si="206"/>
        <v>0</v>
      </c>
      <c r="BH113" s="140">
        <f t="shared" si="207"/>
        <v>0</v>
      </c>
      <c r="BI113" s="140">
        <f t="shared" si="208"/>
        <v>0</v>
      </c>
      <c r="BJ113" s="140">
        <f t="shared" si="209"/>
        <v>0</v>
      </c>
      <c r="BK113" s="140">
        <f t="shared" si="210"/>
        <v>0</v>
      </c>
      <c r="BL113" s="140">
        <f t="shared" si="211"/>
        <v>0</v>
      </c>
      <c r="BM113" s="140">
        <f t="shared" si="52"/>
        <v>26190480</v>
      </c>
      <c r="BN113" s="140">
        <f t="shared" si="159"/>
        <v>0</v>
      </c>
    </row>
    <row r="114" spans="3:66" ht="12.75" customHeight="1" x14ac:dyDescent="0.2">
      <c r="C114" s="141" t="s">
        <v>412</v>
      </c>
      <c r="G114" s="275">
        <v>20630551</v>
      </c>
      <c r="H114" s="131" t="s">
        <v>323</v>
      </c>
      <c r="J114" s="140">
        <f t="shared" si="0"/>
        <v>0</v>
      </c>
      <c r="K114" s="140">
        <f t="shared" si="1"/>
        <v>0</v>
      </c>
      <c r="L114" s="140">
        <f t="shared" si="2"/>
        <v>0</v>
      </c>
      <c r="M114" s="140">
        <f t="shared" si="3"/>
        <v>0</v>
      </c>
      <c r="N114" s="140">
        <f t="shared" si="4"/>
        <v>0</v>
      </c>
      <c r="O114" s="140">
        <f t="shared" si="5"/>
        <v>0</v>
      </c>
      <c r="P114" s="140">
        <f t="shared" si="6"/>
        <v>0</v>
      </c>
      <c r="Q114" s="140">
        <f t="shared" si="7"/>
        <v>0</v>
      </c>
      <c r="R114" s="140">
        <f t="shared" si="8"/>
        <v>0</v>
      </c>
      <c r="S114" s="140">
        <f t="shared" si="9"/>
        <v>0</v>
      </c>
      <c r="T114" s="140">
        <f t="shared" si="10"/>
        <v>0</v>
      </c>
      <c r="U114" s="140">
        <f t="shared" si="11"/>
        <v>0</v>
      </c>
      <c r="V114" s="140">
        <f t="shared" si="12"/>
        <v>0</v>
      </c>
      <c r="X114" s="140">
        <f t="shared" si="13"/>
        <v>0</v>
      </c>
      <c r="Y114" s="140">
        <f t="shared" si="174"/>
        <v>0</v>
      </c>
      <c r="Z114" s="140">
        <f t="shared" si="175"/>
        <v>0</v>
      </c>
      <c r="AA114" s="140">
        <f t="shared" si="176"/>
        <v>0</v>
      </c>
      <c r="AB114" s="140">
        <f t="shared" si="177"/>
        <v>0</v>
      </c>
      <c r="AC114" s="140">
        <f t="shared" si="178"/>
        <v>0</v>
      </c>
      <c r="AD114" s="140">
        <f t="shared" si="179"/>
        <v>0</v>
      </c>
      <c r="AE114" s="140">
        <f t="shared" si="180"/>
        <v>0</v>
      </c>
      <c r="AF114" s="140">
        <f t="shared" si="181"/>
        <v>0</v>
      </c>
      <c r="AG114" s="140">
        <f t="shared" si="182"/>
        <v>0</v>
      </c>
      <c r="AH114" s="140">
        <f t="shared" si="183"/>
        <v>0</v>
      </c>
      <c r="AI114" s="140">
        <f t="shared" si="184"/>
        <v>0</v>
      </c>
      <c r="AJ114" s="140">
        <f t="shared" si="185"/>
        <v>0</v>
      </c>
      <c r="AL114" s="140">
        <f t="shared" si="186"/>
        <v>0</v>
      </c>
      <c r="AM114" s="140">
        <f t="shared" si="187"/>
        <v>0</v>
      </c>
      <c r="AN114" s="140">
        <f t="shared" si="188"/>
        <v>0</v>
      </c>
      <c r="AO114" s="140">
        <f t="shared" si="189"/>
        <v>0</v>
      </c>
      <c r="AP114" s="140">
        <f t="shared" si="190"/>
        <v>20630551</v>
      </c>
      <c r="AQ114" s="140">
        <f t="shared" si="191"/>
        <v>0</v>
      </c>
      <c r="AR114" s="140">
        <f t="shared" si="192"/>
        <v>0</v>
      </c>
      <c r="AS114" s="140">
        <f t="shared" si="193"/>
        <v>0</v>
      </c>
      <c r="AT114" s="140">
        <f t="shared" si="194"/>
        <v>0</v>
      </c>
      <c r="AU114" s="140">
        <f t="shared" si="195"/>
        <v>0</v>
      </c>
      <c r="AV114" s="140">
        <f t="shared" si="196"/>
        <v>0</v>
      </c>
      <c r="AW114" s="140">
        <f t="shared" si="197"/>
        <v>0</v>
      </c>
      <c r="AX114" s="140">
        <f t="shared" si="198"/>
        <v>0</v>
      </c>
      <c r="AZ114" s="140">
        <f t="shared" si="199"/>
        <v>0</v>
      </c>
      <c r="BA114" s="140">
        <f t="shared" si="200"/>
        <v>0</v>
      </c>
      <c r="BB114" s="140">
        <f t="shared" si="201"/>
        <v>0</v>
      </c>
      <c r="BC114" s="140">
        <f t="shared" si="202"/>
        <v>0</v>
      </c>
      <c r="BD114" s="140">
        <f t="shared" si="203"/>
        <v>0</v>
      </c>
      <c r="BE114" s="140">
        <f t="shared" si="204"/>
        <v>0</v>
      </c>
      <c r="BF114" s="140">
        <f t="shared" si="205"/>
        <v>0</v>
      </c>
      <c r="BG114" s="140">
        <f t="shared" si="206"/>
        <v>0</v>
      </c>
      <c r="BH114" s="140">
        <f t="shared" si="207"/>
        <v>0</v>
      </c>
      <c r="BI114" s="140">
        <f t="shared" si="208"/>
        <v>0</v>
      </c>
      <c r="BJ114" s="140">
        <f t="shared" si="209"/>
        <v>0</v>
      </c>
      <c r="BK114" s="140">
        <f t="shared" si="210"/>
        <v>0</v>
      </c>
      <c r="BL114" s="140">
        <f t="shared" si="211"/>
        <v>0</v>
      </c>
      <c r="BM114" s="140">
        <f t="shared" si="52"/>
        <v>20630551</v>
      </c>
      <c r="BN114" s="140">
        <f t="shared" si="159"/>
        <v>0</v>
      </c>
    </row>
    <row r="115" spans="3:66" ht="12.75" customHeight="1" x14ac:dyDescent="0.2">
      <c r="C115" s="141" t="s">
        <v>413</v>
      </c>
      <c r="G115" s="275">
        <v>32599969</v>
      </c>
      <c r="H115" s="131" t="s">
        <v>330</v>
      </c>
      <c r="J115" s="140">
        <f t="shared" si="0"/>
        <v>0</v>
      </c>
      <c r="K115" s="140">
        <f t="shared" si="1"/>
        <v>0</v>
      </c>
      <c r="L115" s="140">
        <f t="shared" si="2"/>
        <v>0</v>
      </c>
      <c r="M115" s="140">
        <f t="shared" si="3"/>
        <v>0</v>
      </c>
      <c r="N115" s="140">
        <f t="shared" si="4"/>
        <v>0</v>
      </c>
      <c r="O115" s="140">
        <f t="shared" si="5"/>
        <v>0</v>
      </c>
      <c r="P115" s="140">
        <f t="shared" si="6"/>
        <v>0</v>
      </c>
      <c r="Q115" s="140">
        <f t="shared" si="7"/>
        <v>0</v>
      </c>
      <c r="R115" s="140">
        <f t="shared" si="8"/>
        <v>0</v>
      </c>
      <c r="S115" s="140">
        <f t="shared" si="9"/>
        <v>0</v>
      </c>
      <c r="T115" s="140">
        <f t="shared" si="10"/>
        <v>0</v>
      </c>
      <c r="U115" s="140">
        <f t="shared" si="11"/>
        <v>0</v>
      </c>
      <c r="V115" s="140">
        <f t="shared" si="12"/>
        <v>0</v>
      </c>
      <c r="X115" s="140">
        <f t="shared" si="13"/>
        <v>0</v>
      </c>
      <c r="Y115" s="140">
        <f t="shared" si="174"/>
        <v>0</v>
      </c>
      <c r="Z115" s="140">
        <f t="shared" si="175"/>
        <v>0</v>
      </c>
      <c r="AA115" s="140">
        <f t="shared" si="176"/>
        <v>0</v>
      </c>
      <c r="AB115" s="140">
        <f t="shared" si="177"/>
        <v>0</v>
      </c>
      <c r="AC115" s="140">
        <f t="shared" si="178"/>
        <v>0</v>
      </c>
      <c r="AD115" s="140">
        <f t="shared" si="179"/>
        <v>0</v>
      </c>
      <c r="AE115" s="140">
        <f t="shared" si="180"/>
        <v>0</v>
      </c>
      <c r="AF115" s="140">
        <f t="shared" si="181"/>
        <v>0</v>
      </c>
      <c r="AG115" s="140">
        <f t="shared" si="182"/>
        <v>0</v>
      </c>
      <c r="AH115" s="140">
        <f t="shared" si="183"/>
        <v>0</v>
      </c>
      <c r="AI115" s="140">
        <f t="shared" si="184"/>
        <v>0</v>
      </c>
      <c r="AJ115" s="140">
        <f t="shared" si="185"/>
        <v>0</v>
      </c>
      <c r="AL115" s="140">
        <f t="shared" si="186"/>
        <v>0</v>
      </c>
      <c r="AM115" s="140">
        <f t="shared" si="187"/>
        <v>0</v>
      </c>
      <c r="AN115" s="140">
        <f t="shared" si="188"/>
        <v>0</v>
      </c>
      <c r="AO115" s="140">
        <f t="shared" si="189"/>
        <v>0</v>
      </c>
      <c r="AP115" s="140">
        <f t="shared" si="190"/>
        <v>0</v>
      </c>
      <c r="AQ115" s="140">
        <f t="shared" si="191"/>
        <v>0</v>
      </c>
      <c r="AR115" s="140">
        <f t="shared" si="192"/>
        <v>0</v>
      </c>
      <c r="AS115" s="140">
        <f t="shared" si="193"/>
        <v>0</v>
      </c>
      <c r="AT115" s="140">
        <f t="shared" si="194"/>
        <v>0</v>
      </c>
      <c r="AU115" s="140">
        <f t="shared" si="195"/>
        <v>0</v>
      </c>
      <c r="AV115" s="140">
        <f t="shared" si="196"/>
        <v>0</v>
      </c>
      <c r="AW115" s="140">
        <f t="shared" si="197"/>
        <v>32599969</v>
      </c>
      <c r="AX115" s="140">
        <f t="shared" si="198"/>
        <v>0</v>
      </c>
      <c r="AZ115" s="140">
        <f t="shared" si="199"/>
        <v>0</v>
      </c>
      <c r="BA115" s="140">
        <f t="shared" si="200"/>
        <v>0</v>
      </c>
      <c r="BB115" s="140">
        <f t="shared" si="201"/>
        <v>0</v>
      </c>
      <c r="BC115" s="140">
        <f t="shared" si="202"/>
        <v>0</v>
      </c>
      <c r="BD115" s="140">
        <f t="shared" si="203"/>
        <v>0</v>
      </c>
      <c r="BE115" s="140">
        <f t="shared" si="204"/>
        <v>0</v>
      </c>
      <c r="BF115" s="140">
        <f t="shared" si="205"/>
        <v>0</v>
      </c>
      <c r="BG115" s="140">
        <f t="shared" si="206"/>
        <v>0</v>
      </c>
      <c r="BH115" s="140">
        <f t="shared" si="207"/>
        <v>0</v>
      </c>
      <c r="BI115" s="140">
        <f t="shared" si="208"/>
        <v>0</v>
      </c>
      <c r="BJ115" s="140">
        <f t="shared" si="209"/>
        <v>0</v>
      </c>
      <c r="BK115" s="140">
        <f t="shared" si="210"/>
        <v>0</v>
      </c>
      <c r="BL115" s="140">
        <f t="shared" si="211"/>
        <v>0</v>
      </c>
      <c r="BM115" s="140">
        <f t="shared" si="52"/>
        <v>32599969</v>
      </c>
      <c r="BN115" s="140">
        <f t="shared" si="159"/>
        <v>0</v>
      </c>
    </row>
    <row r="116" spans="3:66" ht="12.75" customHeight="1" x14ac:dyDescent="0.2">
      <c r="C116" s="141" t="s">
        <v>681</v>
      </c>
      <c r="G116" s="275"/>
      <c r="H116" s="131" t="s">
        <v>330</v>
      </c>
      <c r="J116" s="140">
        <f t="shared" ref="J116:J132" si="212">+IF(H116=J$8,G116,0)</f>
        <v>0</v>
      </c>
      <c r="K116" s="140">
        <f t="shared" ref="K116:K132" si="213">+IF(H116=K$8,G116,0)</f>
        <v>0</v>
      </c>
      <c r="L116" s="140">
        <f t="shared" ref="L116:L132" si="214">+IF(H116=L$8,G116,0)</f>
        <v>0</v>
      </c>
      <c r="M116" s="140">
        <f t="shared" ref="M116:M132" si="215">+IF(H116=M$8,G116,0)</f>
        <v>0</v>
      </c>
      <c r="N116" s="140">
        <f t="shared" ref="N116:N132" si="216">+IF(H116=N$8,G116,0)</f>
        <v>0</v>
      </c>
      <c r="O116" s="140">
        <f t="shared" ref="O116:O132" si="217">+IF(H116=O$8,G116,0)</f>
        <v>0</v>
      </c>
      <c r="P116" s="140">
        <f t="shared" ref="P116:P132" si="218">+IF(H116=P$8,G116,0)</f>
        <v>0</v>
      </c>
      <c r="Q116" s="140">
        <f t="shared" ref="Q116:Q132" si="219">+IF(H116=Q$8,G116,0)</f>
        <v>0</v>
      </c>
      <c r="R116" s="140">
        <f t="shared" ref="R116:R132" si="220">+IF(H116=R$8,G116,0)</f>
        <v>0</v>
      </c>
      <c r="S116" s="140">
        <f t="shared" ref="S116:S132" si="221">+IF(H116=S$8,G116,0)</f>
        <v>0</v>
      </c>
      <c r="T116" s="140">
        <f t="shared" ref="T116:T132" si="222">+IF(H116=T$8,G116,0)</f>
        <v>0</v>
      </c>
      <c r="U116" s="140">
        <f t="shared" ref="U116:U132" si="223">+IF(H116=U$8,G116,0)</f>
        <v>0</v>
      </c>
      <c r="V116" s="140">
        <f t="shared" ref="V116:V132" si="224">+IF(H116=V$8,G116,0)</f>
        <v>0</v>
      </c>
      <c r="X116" s="140">
        <f t="shared" ref="X116:X132" si="225">+IF(H116=X$8,G116,0)</f>
        <v>0</v>
      </c>
      <c r="Y116" s="140">
        <f t="shared" si="174"/>
        <v>0</v>
      </c>
      <c r="Z116" s="140">
        <f t="shared" si="175"/>
        <v>0</v>
      </c>
      <c r="AA116" s="140">
        <f t="shared" si="176"/>
        <v>0</v>
      </c>
      <c r="AB116" s="140">
        <f t="shared" si="177"/>
        <v>0</v>
      </c>
      <c r="AC116" s="140">
        <f t="shared" si="178"/>
        <v>0</v>
      </c>
      <c r="AD116" s="140">
        <f t="shared" si="179"/>
        <v>0</v>
      </c>
      <c r="AE116" s="140">
        <f t="shared" si="180"/>
        <v>0</v>
      </c>
      <c r="AF116" s="140">
        <f t="shared" si="181"/>
        <v>0</v>
      </c>
      <c r="AG116" s="140">
        <f t="shared" si="182"/>
        <v>0</v>
      </c>
      <c r="AH116" s="140">
        <f t="shared" si="183"/>
        <v>0</v>
      </c>
      <c r="AI116" s="140">
        <f t="shared" si="184"/>
        <v>0</v>
      </c>
      <c r="AJ116" s="140">
        <f t="shared" si="185"/>
        <v>0</v>
      </c>
      <c r="AL116" s="140">
        <f t="shared" si="186"/>
        <v>0</v>
      </c>
      <c r="AM116" s="140">
        <f t="shared" si="187"/>
        <v>0</v>
      </c>
      <c r="AN116" s="140">
        <f t="shared" si="188"/>
        <v>0</v>
      </c>
      <c r="AO116" s="140">
        <f t="shared" si="189"/>
        <v>0</v>
      </c>
      <c r="AP116" s="140">
        <f t="shared" si="190"/>
        <v>0</v>
      </c>
      <c r="AQ116" s="140">
        <f t="shared" si="191"/>
        <v>0</v>
      </c>
      <c r="AR116" s="140">
        <f t="shared" si="192"/>
        <v>0</v>
      </c>
      <c r="AS116" s="140">
        <f t="shared" si="193"/>
        <v>0</v>
      </c>
      <c r="AT116" s="140">
        <f t="shared" si="194"/>
        <v>0</v>
      </c>
      <c r="AU116" s="140">
        <f t="shared" si="195"/>
        <v>0</v>
      </c>
      <c r="AV116" s="140">
        <f t="shared" si="196"/>
        <v>0</v>
      </c>
      <c r="AW116" s="140">
        <f t="shared" si="197"/>
        <v>0</v>
      </c>
      <c r="AX116" s="140">
        <f t="shared" si="198"/>
        <v>0</v>
      </c>
      <c r="AZ116" s="140">
        <f t="shared" si="199"/>
        <v>0</v>
      </c>
      <c r="BA116" s="140">
        <f t="shared" si="200"/>
        <v>0</v>
      </c>
      <c r="BB116" s="140">
        <f t="shared" si="201"/>
        <v>0</v>
      </c>
      <c r="BC116" s="140">
        <f t="shared" si="202"/>
        <v>0</v>
      </c>
      <c r="BD116" s="140">
        <f t="shared" si="203"/>
        <v>0</v>
      </c>
      <c r="BE116" s="140">
        <f t="shared" si="204"/>
        <v>0</v>
      </c>
      <c r="BF116" s="140">
        <f t="shared" si="205"/>
        <v>0</v>
      </c>
      <c r="BG116" s="140">
        <f t="shared" si="206"/>
        <v>0</v>
      </c>
      <c r="BH116" s="140">
        <f t="shared" si="207"/>
        <v>0</v>
      </c>
      <c r="BI116" s="140">
        <f t="shared" si="208"/>
        <v>0</v>
      </c>
      <c r="BJ116" s="140">
        <f t="shared" si="209"/>
        <v>0</v>
      </c>
      <c r="BK116" s="140">
        <f t="shared" si="210"/>
        <v>0</v>
      </c>
      <c r="BL116" s="140">
        <f t="shared" si="211"/>
        <v>0</v>
      </c>
      <c r="BM116" s="140">
        <f>SUM(J116:BL116)</f>
        <v>0</v>
      </c>
      <c r="BN116" s="140">
        <f t="shared" si="159"/>
        <v>0</v>
      </c>
    </row>
    <row r="117" spans="3:66" ht="12.75" customHeight="1" x14ac:dyDescent="0.2">
      <c r="C117" s="141" t="s">
        <v>292</v>
      </c>
      <c r="G117" s="275">
        <v>117032429</v>
      </c>
      <c r="H117" s="131" t="s">
        <v>330</v>
      </c>
      <c r="J117" s="140">
        <f t="shared" si="212"/>
        <v>0</v>
      </c>
      <c r="K117" s="140">
        <f t="shared" si="213"/>
        <v>0</v>
      </c>
      <c r="L117" s="140">
        <f t="shared" si="214"/>
        <v>0</v>
      </c>
      <c r="M117" s="140">
        <f t="shared" si="215"/>
        <v>0</v>
      </c>
      <c r="N117" s="140">
        <f t="shared" si="216"/>
        <v>0</v>
      </c>
      <c r="O117" s="140">
        <f t="shared" si="217"/>
        <v>0</v>
      </c>
      <c r="P117" s="140">
        <f t="shared" si="218"/>
        <v>0</v>
      </c>
      <c r="Q117" s="140">
        <f t="shared" si="219"/>
        <v>0</v>
      </c>
      <c r="R117" s="140">
        <f t="shared" si="220"/>
        <v>0</v>
      </c>
      <c r="S117" s="140">
        <f t="shared" si="221"/>
        <v>0</v>
      </c>
      <c r="T117" s="140">
        <f t="shared" si="222"/>
        <v>0</v>
      </c>
      <c r="U117" s="140">
        <f t="shared" si="223"/>
        <v>0</v>
      </c>
      <c r="V117" s="140">
        <f t="shared" si="224"/>
        <v>0</v>
      </c>
      <c r="X117" s="140">
        <f t="shared" si="225"/>
        <v>0</v>
      </c>
      <c r="Y117" s="140">
        <f t="shared" si="174"/>
        <v>0</v>
      </c>
      <c r="Z117" s="140">
        <f t="shared" si="175"/>
        <v>0</v>
      </c>
      <c r="AA117" s="140">
        <f t="shared" si="176"/>
        <v>0</v>
      </c>
      <c r="AB117" s="140">
        <f t="shared" si="177"/>
        <v>0</v>
      </c>
      <c r="AC117" s="140">
        <f t="shared" si="178"/>
        <v>0</v>
      </c>
      <c r="AD117" s="140">
        <f t="shared" si="179"/>
        <v>0</v>
      </c>
      <c r="AE117" s="140">
        <f t="shared" si="180"/>
        <v>0</v>
      </c>
      <c r="AF117" s="140">
        <f t="shared" si="181"/>
        <v>0</v>
      </c>
      <c r="AG117" s="140">
        <f t="shared" si="182"/>
        <v>0</v>
      </c>
      <c r="AH117" s="140">
        <f t="shared" si="183"/>
        <v>0</v>
      </c>
      <c r="AI117" s="140">
        <f t="shared" si="184"/>
        <v>0</v>
      </c>
      <c r="AJ117" s="140">
        <f t="shared" si="185"/>
        <v>0</v>
      </c>
      <c r="AL117" s="140">
        <f t="shared" si="186"/>
        <v>0</v>
      </c>
      <c r="AM117" s="140">
        <f t="shared" si="187"/>
        <v>0</v>
      </c>
      <c r="AN117" s="140">
        <f t="shared" si="188"/>
        <v>0</v>
      </c>
      <c r="AO117" s="140">
        <f t="shared" si="189"/>
        <v>0</v>
      </c>
      <c r="AP117" s="140">
        <f t="shared" si="190"/>
        <v>0</v>
      </c>
      <c r="AQ117" s="140">
        <f t="shared" si="191"/>
        <v>0</v>
      </c>
      <c r="AR117" s="140">
        <f t="shared" si="192"/>
        <v>0</v>
      </c>
      <c r="AS117" s="140">
        <f t="shared" si="193"/>
        <v>0</v>
      </c>
      <c r="AT117" s="140">
        <f t="shared" si="194"/>
        <v>0</v>
      </c>
      <c r="AU117" s="140">
        <f t="shared" si="195"/>
        <v>0</v>
      </c>
      <c r="AV117" s="140">
        <f t="shared" si="196"/>
        <v>0</v>
      </c>
      <c r="AW117" s="140">
        <f t="shared" si="197"/>
        <v>117032429</v>
      </c>
      <c r="AX117" s="140">
        <f t="shared" si="198"/>
        <v>0</v>
      </c>
      <c r="AZ117" s="140">
        <f t="shared" si="199"/>
        <v>0</v>
      </c>
      <c r="BA117" s="140">
        <f t="shared" si="200"/>
        <v>0</v>
      </c>
      <c r="BB117" s="140">
        <f t="shared" si="201"/>
        <v>0</v>
      </c>
      <c r="BC117" s="140">
        <f t="shared" si="202"/>
        <v>0</v>
      </c>
      <c r="BD117" s="140">
        <f t="shared" si="203"/>
        <v>0</v>
      </c>
      <c r="BE117" s="140">
        <f t="shared" si="204"/>
        <v>0</v>
      </c>
      <c r="BF117" s="140">
        <f t="shared" si="205"/>
        <v>0</v>
      </c>
      <c r="BG117" s="140">
        <f t="shared" si="206"/>
        <v>0</v>
      </c>
      <c r="BH117" s="140">
        <f t="shared" si="207"/>
        <v>0</v>
      </c>
      <c r="BI117" s="140">
        <f t="shared" si="208"/>
        <v>0</v>
      </c>
      <c r="BJ117" s="140">
        <f t="shared" si="209"/>
        <v>0</v>
      </c>
      <c r="BK117" s="140">
        <f t="shared" si="210"/>
        <v>0</v>
      </c>
      <c r="BL117" s="140">
        <f t="shared" si="211"/>
        <v>0</v>
      </c>
      <c r="BM117" s="140">
        <f t="shared" ref="BM117:BM242" si="226">SUM(J117:BL117)</f>
        <v>117032429</v>
      </c>
      <c r="BN117" s="140">
        <f t="shared" si="159"/>
        <v>0</v>
      </c>
    </row>
    <row r="118" spans="3:66" ht="12.75" customHeight="1" x14ac:dyDescent="0.2">
      <c r="C118" s="141" t="s">
        <v>643</v>
      </c>
      <c r="G118" s="275"/>
      <c r="H118" s="131" t="s">
        <v>330</v>
      </c>
      <c r="J118" s="140">
        <f t="shared" si="212"/>
        <v>0</v>
      </c>
      <c r="K118" s="140">
        <f t="shared" si="213"/>
        <v>0</v>
      </c>
      <c r="L118" s="140">
        <f t="shared" si="214"/>
        <v>0</v>
      </c>
      <c r="M118" s="140">
        <f t="shared" si="215"/>
        <v>0</v>
      </c>
      <c r="N118" s="140">
        <f t="shared" si="216"/>
        <v>0</v>
      </c>
      <c r="O118" s="140">
        <f t="shared" si="217"/>
        <v>0</v>
      </c>
      <c r="P118" s="140">
        <f t="shared" si="218"/>
        <v>0</v>
      </c>
      <c r="Q118" s="140">
        <f t="shared" si="219"/>
        <v>0</v>
      </c>
      <c r="R118" s="140">
        <f t="shared" si="220"/>
        <v>0</v>
      </c>
      <c r="S118" s="140">
        <f t="shared" si="221"/>
        <v>0</v>
      </c>
      <c r="T118" s="140">
        <f t="shared" si="222"/>
        <v>0</v>
      </c>
      <c r="U118" s="140">
        <f t="shared" si="223"/>
        <v>0</v>
      </c>
      <c r="V118" s="140">
        <f t="shared" si="224"/>
        <v>0</v>
      </c>
      <c r="X118" s="140">
        <f t="shared" si="225"/>
        <v>0</v>
      </c>
      <c r="Y118" s="140">
        <f t="shared" si="174"/>
        <v>0</v>
      </c>
      <c r="Z118" s="140">
        <f t="shared" si="175"/>
        <v>0</v>
      </c>
      <c r="AA118" s="140">
        <f t="shared" si="176"/>
        <v>0</v>
      </c>
      <c r="AB118" s="140">
        <f t="shared" si="177"/>
        <v>0</v>
      </c>
      <c r="AC118" s="140">
        <f t="shared" si="178"/>
        <v>0</v>
      </c>
      <c r="AD118" s="140">
        <f t="shared" si="179"/>
        <v>0</v>
      </c>
      <c r="AE118" s="140">
        <f t="shared" si="180"/>
        <v>0</v>
      </c>
      <c r="AF118" s="140">
        <f t="shared" si="181"/>
        <v>0</v>
      </c>
      <c r="AG118" s="140">
        <f t="shared" si="182"/>
        <v>0</v>
      </c>
      <c r="AH118" s="140">
        <f t="shared" si="183"/>
        <v>0</v>
      </c>
      <c r="AI118" s="140">
        <f t="shared" si="184"/>
        <v>0</v>
      </c>
      <c r="AJ118" s="140">
        <f t="shared" si="185"/>
        <v>0</v>
      </c>
      <c r="AL118" s="140">
        <f t="shared" si="186"/>
        <v>0</v>
      </c>
      <c r="AM118" s="140">
        <f t="shared" si="187"/>
        <v>0</v>
      </c>
      <c r="AN118" s="140">
        <f t="shared" si="188"/>
        <v>0</v>
      </c>
      <c r="AO118" s="140">
        <f t="shared" si="189"/>
        <v>0</v>
      </c>
      <c r="AP118" s="140">
        <f t="shared" si="190"/>
        <v>0</v>
      </c>
      <c r="AQ118" s="140">
        <f t="shared" si="191"/>
        <v>0</v>
      </c>
      <c r="AR118" s="140">
        <f t="shared" si="192"/>
        <v>0</v>
      </c>
      <c r="AS118" s="140">
        <f t="shared" si="193"/>
        <v>0</v>
      </c>
      <c r="AT118" s="140">
        <f t="shared" si="194"/>
        <v>0</v>
      </c>
      <c r="AU118" s="140">
        <f t="shared" si="195"/>
        <v>0</v>
      </c>
      <c r="AV118" s="140">
        <f t="shared" si="196"/>
        <v>0</v>
      </c>
      <c r="AW118" s="140">
        <f t="shared" si="197"/>
        <v>0</v>
      </c>
      <c r="AX118" s="140">
        <f t="shared" si="198"/>
        <v>0</v>
      </c>
      <c r="AZ118" s="140">
        <f t="shared" si="199"/>
        <v>0</v>
      </c>
      <c r="BA118" s="140">
        <f t="shared" si="200"/>
        <v>0</v>
      </c>
      <c r="BB118" s="140">
        <f t="shared" si="201"/>
        <v>0</v>
      </c>
      <c r="BC118" s="140">
        <f t="shared" si="202"/>
        <v>0</v>
      </c>
      <c r="BD118" s="140">
        <f t="shared" si="203"/>
        <v>0</v>
      </c>
      <c r="BE118" s="140">
        <f t="shared" si="204"/>
        <v>0</v>
      </c>
      <c r="BF118" s="140">
        <f t="shared" si="205"/>
        <v>0</v>
      </c>
      <c r="BG118" s="140">
        <f t="shared" si="206"/>
        <v>0</v>
      </c>
      <c r="BH118" s="140">
        <f t="shared" si="207"/>
        <v>0</v>
      </c>
      <c r="BI118" s="140">
        <f t="shared" si="208"/>
        <v>0</v>
      </c>
      <c r="BJ118" s="140">
        <f t="shared" si="209"/>
        <v>0</v>
      </c>
      <c r="BK118" s="140">
        <f t="shared" si="210"/>
        <v>0</v>
      </c>
      <c r="BL118" s="140">
        <f t="shared" si="211"/>
        <v>0</v>
      </c>
      <c r="BM118" s="140">
        <f>SUM(J118:BL118)</f>
        <v>0</v>
      </c>
      <c r="BN118" s="140">
        <f t="shared" si="159"/>
        <v>0</v>
      </c>
    </row>
    <row r="119" spans="3:66" ht="12.75" customHeight="1" x14ac:dyDescent="0.2">
      <c r="C119" s="141" t="s">
        <v>414</v>
      </c>
      <c r="G119" s="275">
        <v>631500</v>
      </c>
      <c r="H119" s="131" t="s">
        <v>331</v>
      </c>
      <c r="J119" s="140">
        <f t="shared" ref="J119" si="227">+IF(H119=J$8,G119,0)</f>
        <v>0</v>
      </c>
      <c r="K119" s="140">
        <f t="shared" ref="K119" si="228">+IF(H119=K$8,G119,0)</f>
        <v>0</v>
      </c>
      <c r="L119" s="140">
        <f t="shared" ref="L119" si="229">+IF(H119=L$8,G119,0)</f>
        <v>0</v>
      </c>
      <c r="M119" s="140">
        <f t="shared" ref="M119" si="230">+IF(H119=M$8,G119,0)</f>
        <v>0</v>
      </c>
      <c r="N119" s="140">
        <f t="shared" ref="N119" si="231">+IF(H119=N$8,G119,0)</f>
        <v>0</v>
      </c>
      <c r="O119" s="140">
        <f t="shared" ref="O119" si="232">+IF(H119=O$8,G119,0)</f>
        <v>0</v>
      </c>
      <c r="P119" s="140">
        <f t="shared" ref="P119" si="233">+IF(H119=P$8,G119,0)</f>
        <v>0</v>
      </c>
      <c r="Q119" s="140">
        <f t="shared" ref="Q119" si="234">+IF(H119=Q$8,G119,0)</f>
        <v>0</v>
      </c>
      <c r="R119" s="140">
        <f t="shared" ref="R119" si="235">+IF(H119=R$8,G119,0)</f>
        <v>0</v>
      </c>
      <c r="S119" s="140">
        <f t="shared" ref="S119" si="236">+IF(H119=S$8,G119,0)</f>
        <v>0</v>
      </c>
      <c r="T119" s="140">
        <f t="shared" ref="T119" si="237">+IF(H119=T$8,G119,0)</f>
        <v>0</v>
      </c>
      <c r="U119" s="140">
        <f t="shared" ref="U119" si="238">+IF(H119=U$8,G119,0)</f>
        <v>0</v>
      </c>
      <c r="V119" s="140">
        <f t="shared" ref="V119" si="239">+IF(H119=V$8,G119,0)</f>
        <v>0</v>
      </c>
      <c r="X119" s="140">
        <f t="shared" ref="X119" si="240">+IF(H119=X$8,G119,0)</f>
        <v>0</v>
      </c>
      <c r="Y119" s="140">
        <f t="shared" ref="Y119" si="241">+IF(H119=Y$8,G119,0)</f>
        <v>0</v>
      </c>
      <c r="Z119" s="140">
        <f t="shared" ref="Z119" si="242">+IF(H119=Z$8,G119,0)</f>
        <v>0</v>
      </c>
      <c r="AA119" s="140">
        <f t="shared" ref="AA119" si="243">+IF(H119=AA$8,G119,0)</f>
        <v>0</v>
      </c>
      <c r="AB119" s="140">
        <f t="shared" ref="AB119" si="244">+IF(H119=AB$8,G119,0)</f>
        <v>0</v>
      </c>
      <c r="AC119" s="140">
        <f t="shared" ref="AC119" si="245">+IF(H119=AC$8,G119,0)</f>
        <v>0</v>
      </c>
      <c r="AD119" s="140">
        <f t="shared" ref="AD119" si="246">+IF(H119=AD$8,G119,0)</f>
        <v>0</v>
      </c>
      <c r="AE119" s="140">
        <f t="shared" ref="AE119" si="247">+IF(H119=AE$8,G119,0)</f>
        <v>0</v>
      </c>
      <c r="AF119" s="140">
        <f t="shared" ref="AF119" si="248">+IF(H119=AF$8,G119,0)</f>
        <v>0</v>
      </c>
      <c r="AG119" s="140">
        <f t="shared" ref="AG119" si="249">+IF(H119=AG$8,G119,0)</f>
        <v>0</v>
      </c>
      <c r="AH119" s="140">
        <f t="shared" ref="AH119" si="250">+IF(H119=AH$8,G119,0)</f>
        <v>0</v>
      </c>
      <c r="AI119" s="140">
        <f t="shared" ref="AI119" si="251">+IF(H119=AI$8,G119,0)</f>
        <v>0</v>
      </c>
      <c r="AJ119" s="140">
        <f t="shared" ref="AJ119" si="252">+IF(H119=AJ$8,G119,0)</f>
        <v>0</v>
      </c>
      <c r="AL119" s="140">
        <f t="shared" ref="AL119" si="253">+IF(H119=AL$8,G119,0)</f>
        <v>0</v>
      </c>
      <c r="AM119" s="140">
        <f t="shared" ref="AM119" si="254">+IF(H119=AM$8,G119,0)</f>
        <v>0</v>
      </c>
      <c r="AN119" s="140">
        <f t="shared" ref="AN119" si="255">+IF(H119=AN$8,G119,0)</f>
        <v>0</v>
      </c>
      <c r="AO119" s="140">
        <f t="shared" ref="AO119" si="256">+IF(H119=AO$8,G119,0)</f>
        <v>0</v>
      </c>
      <c r="AP119" s="140">
        <f t="shared" ref="AP119" si="257">+IF(H119=AP$8,G119,0)</f>
        <v>0</v>
      </c>
      <c r="AQ119" s="140">
        <f t="shared" ref="AQ119" si="258">+IF(H119=AQ$8,G119,0)</f>
        <v>0</v>
      </c>
      <c r="AR119" s="140">
        <f t="shared" ref="AR119" si="259">+IF(H119=AR$8,G119,0)</f>
        <v>0</v>
      </c>
      <c r="AS119" s="140">
        <f t="shared" ref="AS119" si="260">+IF(H119=AS$8,G119,0)</f>
        <v>0</v>
      </c>
      <c r="AT119" s="140">
        <f t="shared" ref="AT119" si="261">+IF(H119=AT$8,G119,0)</f>
        <v>0</v>
      </c>
      <c r="AU119" s="140">
        <f t="shared" ref="AU119" si="262">+IF(H119=AU$8,G119,0)</f>
        <v>0</v>
      </c>
      <c r="AV119" s="140">
        <f t="shared" ref="AV119" si="263">+IF(H119=AV$8,G119,0)</f>
        <v>0</v>
      </c>
      <c r="AW119" s="140">
        <f t="shared" ref="AW119" si="264">+IF(H119=AW$8,G119,0)</f>
        <v>0</v>
      </c>
      <c r="AX119" s="140">
        <f t="shared" ref="AX119" si="265">+IF(H119=AX$8,G119,0)</f>
        <v>631500</v>
      </c>
      <c r="AZ119" s="140">
        <f t="shared" ref="AZ119" si="266">+IF(H119=AZ$8,G119,0)</f>
        <v>0</v>
      </c>
      <c r="BA119" s="140">
        <f t="shared" ref="BA119" si="267">+IF(H119=BA$8,G119,0)</f>
        <v>0</v>
      </c>
      <c r="BB119" s="140">
        <f t="shared" ref="BB119" si="268">+IF(H119=BB$8,G119,0)</f>
        <v>0</v>
      </c>
      <c r="BC119" s="140">
        <f t="shared" ref="BC119" si="269">+IF(H119=BC$8,G119,0)</f>
        <v>0</v>
      </c>
      <c r="BD119" s="140">
        <f t="shared" ref="BD119" si="270">+IF(H119=BD$8,G119,0)</f>
        <v>0</v>
      </c>
      <c r="BE119" s="140">
        <f t="shared" ref="BE119" si="271">+IF(H119=BE$8,G119,0)</f>
        <v>0</v>
      </c>
      <c r="BF119" s="140">
        <f t="shared" ref="BF119" si="272">+IF(H119=BF$8,G119,0)</f>
        <v>0</v>
      </c>
      <c r="BG119" s="140">
        <f t="shared" ref="BG119" si="273">+IF(H119=BG$8,G119,0)</f>
        <v>0</v>
      </c>
      <c r="BH119" s="140">
        <f t="shared" ref="BH119" si="274">+IF(H119=BH$8,G119,0)</f>
        <v>0</v>
      </c>
      <c r="BI119" s="140">
        <f t="shared" ref="BI119" si="275">+IF(H119=BI$8,G119,0)</f>
        <v>0</v>
      </c>
      <c r="BJ119" s="140">
        <f t="shared" ref="BJ119" si="276">+IF(H119=BJ$8,G119,0)</f>
        <v>0</v>
      </c>
      <c r="BK119" s="140">
        <f t="shared" ref="BK119" si="277">+IF(H119=BK$8,G119,0)</f>
        <v>0</v>
      </c>
      <c r="BL119" s="140">
        <f t="shared" ref="BL119" si="278">+IF(H119=BL$8,G119,0)</f>
        <v>0</v>
      </c>
      <c r="BM119" s="140">
        <f t="shared" ref="BM119" si="279">SUM(J119:BL119)</f>
        <v>631500</v>
      </c>
      <c r="BN119" s="140">
        <f t="shared" ref="BN119" si="280">+BM119-G119</f>
        <v>0</v>
      </c>
    </row>
    <row r="120" spans="3:66" ht="12.75" customHeight="1" x14ac:dyDescent="0.2">
      <c r="C120" s="141" t="s">
        <v>739</v>
      </c>
      <c r="G120" s="275">
        <v>3743759</v>
      </c>
      <c r="H120" s="131" t="s">
        <v>331</v>
      </c>
      <c r="J120" s="140">
        <f t="shared" si="212"/>
        <v>0</v>
      </c>
      <c r="K120" s="140">
        <f t="shared" si="213"/>
        <v>0</v>
      </c>
      <c r="L120" s="140">
        <f t="shared" si="214"/>
        <v>0</v>
      </c>
      <c r="M120" s="140">
        <f t="shared" si="215"/>
        <v>0</v>
      </c>
      <c r="N120" s="140">
        <f t="shared" si="216"/>
        <v>0</v>
      </c>
      <c r="O120" s="140">
        <f t="shared" si="217"/>
        <v>0</v>
      </c>
      <c r="P120" s="140">
        <f t="shared" si="218"/>
        <v>0</v>
      </c>
      <c r="Q120" s="140">
        <f t="shared" si="219"/>
        <v>0</v>
      </c>
      <c r="R120" s="140">
        <f t="shared" si="220"/>
        <v>0</v>
      </c>
      <c r="S120" s="140">
        <f t="shared" si="221"/>
        <v>0</v>
      </c>
      <c r="T120" s="140">
        <f t="shared" si="222"/>
        <v>0</v>
      </c>
      <c r="U120" s="140">
        <f t="shared" si="223"/>
        <v>0</v>
      </c>
      <c r="V120" s="140">
        <f t="shared" si="224"/>
        <v>0</v>
      </c>
      <c r="X120" s="140">
        <f t="shared" si="225"/>
        <v>0</v>
      </c>
      <c r="Y120" s="140">
        <f t="shared" si="174"/>
        <v>0</v>
      </c>
      <c r="Z120" s="140">
        <f t="shared" si="175"/>
        <v>0</v>
      </c>
      <c r="AA120" s="140">
        <f t="shared" si="176"/>
        <v>0</v>
      </c>
      <c r="AB120" s="140">
        <f t="shared" si="177"/>
        <v>0</v>
      </c>
      <c r="AC120" s="140">
        <f t="shared" si="178"/>
        <v>0</v>
      </c>
      <c r="AD120" s="140">
        <f t="shared" si="179"/>
        <v>0</v>
      </c>
      <c r="AE120" s="140">
        <f t="shared" si="180"/>
        <v>0</v>
      </c>
      <c r="AF120" s="140">
        <f t="shared" si="181"/>
        <v>0</v>
      </c>
      <c r="AG120" s="140">
        <f t="shared" si="182"/>
        <v>0</v>
      </c>
      <c r="AH120" s="140">
        <f t="shared" si="183"/>
        <v>0</v>
      </c>
      <c r="AI120" s="140">
        <f t="shared" si="184"/>
        <v>0</v>
      </c>
      <c r="AJ120" s="140">
        <f t="shared" si="185"/>
        <v>0</v>
      </c>
      <c r="AL120" s="140">
        <f t="shared" si="186"/>
        <v>0</v>
      </c>
      <c r="AM120" s="140">
        <f t="shared" si="187"/>
        <v>0</v>
      </c>
      <c r="AN120" s="140">
        <f t="shared" si="188"/>
        <v>0</v>
      </c>
      <c r="AO120" s="140">
        <f t="shared" si="189"/>
        <v>0</v>
      </c>
      <c r="AP120" s="140">
        <f t="shared" si="190"/>
        <v>0</v>
      </c>
      <c r="AQ120" s="140">
        <f t="shared" si="191"/>
        <v>0</v>
      </c>
      <c r="AR120" s="140">
        <f t="shared" si="192"/>
        <v>0</v>
      </c>
      <c r="AS120" s="140">
        <f t="shared" si="193"/>
        <v>0</v>
      </c>
      <c r="AT120" s="140">
        <f t="shared" si="194"/>
        <v>0</v>
      </c>
      <c r="AU120" s="140">
        <f t="shared" si="195"/>
        <v>0</v>
      </c>
      <c r="AV120" s="140">
        <f t="shared" si="196"/>
        <v>0</v>
      </c>
      <c r="AW120" s="140">
        <f t="shared" si="197"/>
        <v>0</v>
      </c>
      <c r="AX120" s="140">
        <f t="shared" si="198"/>
        <v>3743759</v>
      </c>
      <c r="AZ120" s="140">
        <f t="shared" si="199"/>
        <v>0</v>
      </c>
      <c r="BA120" s="140">
        <f t="shared" si="200"/>
        <v>0</v>
      </c>
      <c r="BB120" s="140">
        <f t="shared" si="201"/>
        <v>0</v>
      </c>
      <c r="BC120" s="140">
        <f t="shared" si="202"/>
        <v>0</v>
      </c>
      <c r="BD120" s="140">
        <f t="shared" si="203"/>
        <v>0</v>
      </c>
      <c r="BE120" s="140">
        <f t="shared" si="204"/>
        <v>0</v>
      </c>
      <c r="BF120" s="140">
        <f t="shared" si="205"/>
        <v>0</v>
      </c>
      <c r="BG120" s="140">
        <f t="shared" si="206"/>
        <v>0</v>
      </c>
      <c r="BH120" s="140">
        <f t="shared" si="207"/>
        <v>0</v>
      </c>
      <c r="BI120" s="140">
        <f t="shared" si="208"/>
        <v>0</v>
      </c>
      <c r="BJ120" s="140">
        <f t="shared" si="209"/>
        <v>0</v>
      </c>
      <c r="BK120" s="140">
        <f t="shared" si="210"/>
        <v>0</v>
      </c>
      <c r="BL120" s="140">
        <f t="shared" si="211"/>
        <v>0</v>
      </c>
      <c r="BM120" s="140">
        <f t="shared" si="226"/>
        <v>3743759</v>
      </c>
      <c r="BN120" s="140">
        <f t="shared" si="159"/>
        <v>0</v>
      </c>
    </row>
    <row r="121" spans="3:66" s="141" customFormat="1" ht="12.75" customHeight="1" x14ac:dyDescent="0.2">
      <c r="C121" s="141" t="s">
        <v>558</v>
      </c>
      <c r="G121" s="275"/>
      <c r="H121" s="209" t="s">
        <v>331</v>
      </c>
      <c r="J121" s="210">
        <f t="shared" si="212"/>
        <v>0</v>
      </c>
      <c r="K121" s="210">
        <f t="shared" si="213"/>
        <v>0</v>
      </c>
      <c r="L121" s="210">
        <f t="shared" si="214"/>
        <v>0</v>
      </c>
      <c r="M121" s="210">
        <f t="shared" si="215"/>
        <v>0</v>
      </c>
      <c r="N121" s="210">
        <f t="shared" si="216"/>
        <v>0</v>
      </c>
      <c r="O121" s="210">
        <f t="shared" si="217"/>
        <v>0</v>
      </c>
      <c r="P121" s="210">
        <f t="shared" si="218"/>
        <v>0</v>
      </c>
      <c r="Q121" s="210">
        <f t="shared" si="219"/>
        <v>0</v>
      </c>
      <c r="R121" s="210">
        <f t="shared" si="220"/>
        <v>0</v>
      </c>
      <c r="S121" s="210">
        <f t="shared" si="221"/>
        <v>0</v>
      </c>
      <c r="T121" s="210">
        <f t="shared" si="222"/>
        <v>0</v>
      </c>
      <c r="U121" s="210">
        <f t="shared" si="223"/>
        <v>0</v>
      </c>
      <c r="V121" s="210">
        <f t="shared" si="224"/>
        <v>0</v>
      </c>
      <c r="X121" s="210">
        <f t="shared" si="225"/>
        <v>0</v>
      </c>
      <c r="Y121" s="210">
        <f t="shared" si="174"/>
        <v>0</v>
      </c>
      <c r="Z121" s="210">
        <f t="shared" si="175"/>
        <v>0</v>
      </c>
      <c r="AA121" s="210">
        <f t="shared" si="176"/>
        <v>0</v>
      </c>
      <c r="AB121" s="210">
        <f t="shared" si="177"/>
        <v>0</v>
      </c>
      <c r="AC121" s="210">
        <f t="shared" si="178"/>
        <v>0</v>
      </c>
      <c r="AD121" s="210">
        <f t="shared" si="179"/>
        <v>0</v>
      </c>
      <c r="AE121" s="210">
        <f t="shared" si="180"/>
        <v>0</v>
      </c>
      <c r="AF121" s="210">
        <f t="shared" si="181"/>
        <v>0</v>
      </c>
      <c r="AG121" s="210">
        <f t="shared" si="182"/>
        <v>0</v>
      </c>
      <c r="AH121" s="210">
        <f t="shared" si="183"/>
        <v>0</v>
      </c>
      <c r="AI121" s="210">
        <f t="shared" si="184"/>
        <v>0</v>
      </c>
      <c r="AJ121" s="210">
        <f t="shared" si="185"/>
        <v>0</v>
      </c>
      <c r="AL121" s="210">
        <f t="shared" si="186"/>
        <v>0</v>
      </c>
      <c r="AM121" s="210">
        <f t="shared" si="187"/>
        <v>0</v>
      </c>
      <c r="AN121" s="210">
        <f t="shared" si="188"/>
        <v>0</v>
      </c>
      <c r="AO121" s="210">
        <f t="shared" si="189"/>
        <v>0</v>
      </c>
      <c r="AP121" s="210">
        <f t="shared" si="190"/>
        <v>0</v>
      </c>
      <c r="AQ121" s="210">
        <f t="shared" si="191"/>
        <v>0</v>
      </c>
      <c r="AR121" s="210">
        <f t="shared" si="192"/>
        <v>0</v>
      </c>
      <c r="AS121" s="210">
        <f t="shared" si="193"/>
        <v>0</v>
      </c>
      <c r="AT121" s="210">
        <f t="shared" si="194"/>
        <v>0</v>
      </c>
      <c r="AU121" s="210">
        <f t="shared" si="195"/>
        <v>0</v>
      </c>
      <c r="AV121" s="210">
        <f t="shared" si="196"/>
        <v>0</v>
      </c>
      <c r="AW121" s="210">
        <f t="shared" si="197"/>
        <v>0</v>
      </c>
      <c r="AX121" s="210">
        <f t="shared" si="198"/>
        <v>0</v>
      </c>
      <c r="AZ121" s="210">
        <f t="shared" si="199"/>
        <v>0</v>
      </c>
      <c r="BA121" s="210">
        <f t="shared" si="200"/>
        <v>0</v>
      </c>
      <c r="BB121" s="210">
        <f t="shared" si="201"/>
        <v>0</v>
      </c>
      <c r="BC121" s="210">
        <f t="shared" si="202"/>
        <v>0</v>
      </c>
      <c r="BD121" s="210">
        <f t="shared" si="203"/>
        <v>0</v>
      </c>
      <c r="BE121" s="210">
        <f t="shared" si="204"/>
        <v>0</v>
      </c>
      <c r="BF121" s="210">
        <f t="shared" si="205"/>
        <v>0</v>
      </c>
      <c r="BG121" s="210">
        <f t="shared" si="206"/>
        <v>0</v>
      </c>
      <c r="BH121" s="210">
        <f t="shared" si="207"/>
        <v>0</v>
      </c>
      <c r="BI121" s="210">
        <f t="shared" si="208"/>
        <v>0</v>
      </c>
      <c r="BJ121" s="210">
        <f t="shared" si="209"/>
        <v>0</v>
      </c>
      <c r="BK121" s="210">
        <f t="shared" si="210"/>
        <v>0</v>
      </c>
      <c r="BL121" s="210">
        <f t="shared" si="211"/>
        <v>0</v>
      </c>
      <c r="BM121" s="140">
        <f t="shared" si="226"/>
        <v>0</v>
      </c>
      <c r="BN121" s="140">
        <f t="shared" si="159"/>
        <v>0</v>
      </c>
    </row>
    <row r="122" spans="3:66" s="141" customFormat="1" ht="12.75" customHeight="1" x14ac:dyDescent="0.2">
      <c r="C122" s="141" t="s">
        <v>483</v>
      </c>
      <c r="G122" s="275"/>
      <c r="H122" s="209" t="s">
        <v>331</v>
      </c>
      <c r="J122" s="210">
        <f t="shared" si="212"/>
        <v>0</v>
      </c>
      <c r="K122" s="210">
        <f t="shared" si="213"/>
        <v>0</v>
      </c>
      <c r="L122" s="210">
        <f t="shared" si="214"/>
        <v>0</v>
      </c>
      <c r="M122" s="210">
        <f t="shared" si="215"/>
        <v>0</v>
      </c>
      <c r="N122" s="210">
        <f t="shared" si="216"/>
        <v>0</v>
      </c>
      <c r="O122" s="210">
        <f t="shared" si="217"/>
        <v>0</v>
      </c>
      <c r="P122" s="210">
        <f t="shared" si="218"/>
        <v>0</v>
      </c>
      <c r="Q122" s="210">
        <f t="shared" si="219"/>
        <v>0</v>
      </c>
      <c r="R122" s="210">
        <f t="shared" si="220"/>
        <v>0</v>
      </c>
      <c r="S122" s="210">
        <f t="shared" si="221"/>
        <v>0</v>
      </c>
      <c r="T122" s="210">
        <f t="shared" si="222"/>
        <v>0</v>
      </c>
      <c r="U122" s="210">
        <f t="shared" si="223"/>
        <v>0</v>
      </c>
      <c r="V122" s="210">
        <f t="shared" si="224"/>
        <v>0</v>
      </c>
      <c r="X122" s="210">
        <f t="shared" si="225"/>
        <v>0</v>
      </c>
      <c r="Y122" s="210">
        <f t="shared" si="174"/>
        <v>0</v>
      </c>
      <c r="Z122" s="210">
        <f t="shared" si="175"/>
        <v>0</v>
      </c>
      <c r="AA122" s="210">
        <f t="shared" si="176"/>
        <v>0</v>
      </c>
      <c r="AB122" s="210">
        <f t="shared" si="177"/>
        <v>0</v>
      </c>
      <c r="AC122" s="210">
        <f t="shared" si="178"/>
        <v>0</v>
      </c>
      <c r="AD122" s="210">
        <f t="shared" si="179"/>
        <v>0</v>
      </c>
      <c r="AE122" s="210">
        <f t="shared" si="180"/>
        <v>0</v>
      </c>
      <c r="AF122" s="210">
        <f t="shared" si="181"/>
        <v>0</v>
      </c>
      <c r="AG122" s="210">
        <f t="shared" si="182"/>
        <v>0</v>
      </c>
      <c r="AH122" s="210">
        <f t="shared" si="183"/>
        <v>0</v>
      </c>
      <c r="AI122" s="210">
        <f t="shared" si="184"/>
        <v>0</v>
      </c>
      <c r="AJ122" s="210">
        <f t="shared" si="185"/>
        <v>0</v>
      </c>
      <c r="AL122" s="210">
        <f t="shared" si="186"/>
        <v>0</v>
      </c>
      <c r="AM122" s="210">
        <f t="shared" si="187"/>
        <v>0</v>
      </c>
      <c r="AN122" s="210">
        <f t="shared" si="188"/>
        <v>0</v>
      </c>
      <c r="AO122" s="210">
        <f t="shared" si="189"/>
        <v>0</v>
      </c>
      <c r="AP122" s="210">
        <f t="shared" si="190"/>
        <v>0</v>
      </c>
      <c r="AQ122" s="210">
        <f t="shared" si="191"/>
        <v>0</v>
      </c>
      <c r="AR122" s="210">
        <f t="shared" si="192"/>
        <v>0</v>
      </c>
      <c r="AS122" s="210">
        <f t="shared" si="193"/>
        <v>0</v>
      </c>
      <c r="AT122" s="210">
        <f t="shared" si="194"/>
        <v>0</v>
      </c>
      <c r="AU122" s="210">
        <f t="shared" si="195"/>
        <v>0</v>
      </c>
      <c r="AV122" s="210">
        <f t="shared" si="196"/>
        <v>0</v>
      </c>
      <c r="AW122" s="210">
        <f t="shared" si="197"/>
        <v>0</v>
      </c>
      <c r="AX122" s="210">
        <f t="shared" si="198"/>
        <v>0</v>
      </c>
      <c r="AZ122" s="210">
        <f t="shared" si="199"/>
        <v>0</v>
      </c>
      <c r="BA122" s="210">
        <f t="shared" si="200"/>
        <v>0</v>
      </c>
      <c r="BB122" s="210">
        <f t="shared" si="201"/>
        <v>0</v>
      </c>
      <c r="BC122" s="210">
        <f t="shared" si="202"/>
        <v>0</v>
      </c>
      <c r="BD122" s="210">
        <f t="shared" si="203"/>
        <v>0</v>
      </c>
      <c r="BE122" s="210">
        <f t="shared" si="204"/>
        <v>0</v>
      </c>
      <c r="BF122" s="210">
        <f t="shared" si="205"/>
        <v>0</v>
      </c>
      <c r="BG122" s="210">
        <f t="shared" si="206"/>
        <v>0</v>
      </c>
      <c r="BH122" s="210">
        <f t="shared" si="207"/>
        <v>0</v>
      </c>
      <c r="BI122" s="210">
        <f t="shared" si="208"/>
        <v>0</v>
      </c>
      <c r="BJ122" s="210">
        <f t="shared" si="209"/>
        <v>0</v>
      </c>
      <c r="BK122" s="210">
        <f t="shared" si="210"/>
        <v>0</v>
      </c>
      <c r="BL122" s="210">
        <f t="shared" si="211"/>
        <v>0</v>
      </c>
      <c r="BM122" s="140">
        <f t="shared" si="226"/>
        <v>0</v>
      </c>
      <c r="BN122" s="140">
        <f t="shared" si="159"/>
        <v>0</v>
      </c>
    </row>
    <row r="123" spans="3:66" ht="12.75" customHeight="1" x14ac:dyDescent="0.2">
      <c r="C123" s="141" t="s">
        <v>379</v>
      </c>
      <c r="G123" s="275"/>
      <c r="H123" s="131" t="s">
        <v>320</v>
      </c>
      <c r="J123" s="140">
        <f t="shared" si="212"/>
        <v>0</v>
      </c>
      <c r="K123" s="140">
        <f t="shared" si="213"/>
        <v>0</v>
      </c>
      <c r="L123" s="140">
        <f t="shared" si="214"/>
        <v>0</v>
      </c>
      <c r="M123" s="140">
        <f t="shared" si="215"/>
        <v>0</v>
      </c>
      <c r="N123" s="140">
        <f t="shared" si="216"/>
        <v>0</v>
      </c>
      <c r="O123" s="140">
        <f t="shared" si="217"/>
        <v>0</v>
      </c>
      <c r="P123" s="140">
        <f t="shared" si="218"/>
        <v>0</v>
      </c>
      <c r="Q123" s="140">
        <f t="shared" si="219"/>
        <v>0</v>
      </c>
      <c r="R123" s="140">
        <f t="shared" si="220"/>
        <v>0</v>
      </c>
      <c r="S123" s="140">
        <f t="shared" si="221"/>
        <v>0</v>
      </c>
      <c r="T123" s="140">
        <f t="shared" si="222"/>
        <v>0</v>
      </c>
      <c r="U123" s="140">
        <f t="shared" si="223"/>
        <v>0</v>
      </c>
      <c r="V123" s="140">
        <f t="shared" si="224"/>
        <v>0</v>
      </c>
      <c r="X123" s="140">
        <f t="shared" si="225"/>
        <v>0</v>
      </c>
      <c r="Y123" s="140">
        <f t="shared" si="174"/>
        <v>0</v>
      </c>
      <c r="Z123" s="140">
        <f t="shared" si="175"/>
        <v>0</v>
      </c>
      <c r="AA123" s="140">
        <f t="shared" si="176"/>
        <v>0</v>
      </c>
      <c r="AB123" s="140">
        <f t="shared" si="177"/>
        <v>0</v>
      </c>
      <c r="AC123" s="140">
        <f t="shared" si="178"/>
        <v>0</v>
      </c>
      <c r="AD123" s="140">
        <f t="shared" si="179"/>
        <v>0</v>
      </c>
      <c r="AE123" s="140">
        <f t="shared" si="180"/>
        <v>0</v>
      </c>
      <c r="AF123" s="140">
        <f t="shared" si="181"/>
        <v>0</v>
      </c>
      <c r="AG123" s="140">
        <f t="shared" si="182"/>
        <v>0</v>
      </c>
      <c r="AH123" s="140">
        <f t="shared" si="183"/>
        <v>0</v>
      </c>
      <c r="AI123" s="140">
        <f t="shared" si="184"/>
        <v>0</v>
      </c>
      <c r="AJ123" s="140">
        <f t="shared" si="185"/>
        <v>0</v>
      </c>
      <c r="AL123" s="140">
        <f t="shared" si="186"/>
        <v>0</v>
      </c>
      <c r="AM123" s="140">
        <f t="shared" si="187"/>
        <v>0</v>
      </c>
      <c r="AN123" s="140">
        <f t="shared" si="188"/>
        <v>0</v>
      </c>
      <c r="AO123" s="140">
        <f t="shared" si="189"/>
        <v>0</v>
      </c>
      <c r="AP123" s="140">
        <f t="shared" si="190"/>
        <v>0</v>
      </c>
      <c r="AQ123" s="140">
        <f t="shared" si="191"/>
        <v>0</v>
      </c>
      <c r="AR123" s="140">
        <f t="shared" si="192"/>
        <v>0</v>
      </c>
      <c r="AS123" s="140">
        <f t="shared" si="193"/>
        <v>0</v>
      </c>
      <c r="AT123" s="140">
        <f t="shared" si="194"/>
        <v>0</v>
      </c>
      <c r="AU123" s="140">
        <f t="shared" si="195"/>
        <v>0</v>
      </c>
      <c r="AV123" s="140">
        <f t="shared" si="196"/>
        <v>0</v>
      </c>
      <c r="AW123" s="140">
        <f t="shared" si="197"/>
        <v>0</v>
      </c>
      <c r="AX123" s="140">
        <f t="shared" si="198"/>
        <v>0</v>
      </c>
      <c r="AZ123" s="140">
        <f t="shared" si="199"/>
        <v>0</v>
      </c>
      <c r="BA123" s="140">
        <f t="shared" si="200"/>
        <v>0</v>
      </c>
      <c r="BB123" s="140">
        <f t="shared" si="201"/>
        <v>0</v>
      </c>
      <c r="BC123" s="140">
        <f t="shared" si="202"/>
        <v>0</v>
      </c>
      <c r="BD123" s="140">
        <f t="shared" si="203"/>
        <v>0</v>
      </c>
      <c r="BE123" s="140">
        <f t="shared" si="204"/>
        <v>0</v>
      </c>
      <c r="BF123" s="140">
        <f t="shared" si="205"/>
        <v>0</v>
      </c>
      <c r="BG123" s="140">
        <f t="shared" si="206"/>
        <v>0</v>
      </c>
      <c r="BH123" s="140">
        <f t="shared" si="207"/>
        <v>0</v>
      </c>
      <c r="BI123" s="140">
        <f t="shared" si="208"/>
        <v>0</v>
      </c>
      <c r="BJ123" s="140">
        <f t="shared" si="209"/>
        <v>0</v>
      </c>
      <c r="BK123" s="140">
        <f t="shared" si="210"/>
        <v>0</v>
      </c>
      <c r="BL123" s="140">
        <f t="shared" si="211"/>
        <v>0</v>
      </c>
      <c r="BM123" s="140">
        <f t="shared" si="226"/>
        <v>0</v>
      </c>
      <c r="BN123" s="140">
        <f t="shared" si="159"/>
        <v>0</v>
      </c>
    </row>
    <row r="124" spans="3:66" ht="12.75" customHeight="1" x14ac:dyDescent="0.2">
      <c r="C124" s="141" t="s">
        <v>345</v>
      </c>
      <c r="G124" s="275"/>
      <c r="H124" s="131" t="s">
        <v>322</v>
      </c>
      <c r="J124" s="140">
        <f t="shared" si="212"/>
        <v>0</v>
      </c>
      <c r="K124" s="140">
        <f t="shared" si="213"/>
        <v>0</v>
      </c>
      <c r="L124" s="140">
        <f t="shared" si="214"/>
        <v>0</v>
      </c>
      <c r="M124" s="140">
        <f t="shared" si="215"/>
        <v>0</v>
      </c>
      <c r="N124" s="140">
        <f t="shared" si="216"/>
        <v>0</v>
      </c>
      <c r="O124" s="140">
        <f t="shared" si="217"/>
        <v>0</v>
      </c>
      <c r="P124" s="140">
        <f t="shared" si="218"/>
        <v>0</v>
      </c>
      <c r="Q124" s="140">
        <f t="shared" si="219"/>
        <v>0</v>
      </c>
      <c r="R124" s="140">
        <f t="shared" si="220"/>
        <v>0</v>
      </c>
      <c r="S124" s="140">
        <f t="shared" si="221"/>
        <v>0</v>
      </c>
      <c r="T124" s="140">
        <f t="shared" si="222"/>
        <v>0</v>
      </c>
      <c r="U124" s="140">
        <f t="shared" si="223"/>
        <v>0</v>
      </c>
      <c r="V124" s="140">
        <f t="shared" si="224"/>
        <v>0</v>
      </c>
      <c r="X124" s="140">
        <f t="shared" si="225"/>
        <v>0</v>
      </c>
      <c r="Y124" s="140">
        <f t="shared" si="174"/>
        <v>0</v>
      </c>
      <c r="Z124" s="140">
        <f t="shared" si="175"/>
        <v>0</v>
      </c>
      <c r="AA124" s="140">
        <f t="shared" si="176"/>
        <v>0</v>
      </c>
      <c r="AB124" s="140">
        <f t="shared" si="177"/>
        <v>0</v>
      </c>
      <c r="AC124" s="140">
        <f t="shared" si="178"/>
        <v>0</v>
      </c>
      <c r="AD124" s="140">
        <f t="shared" si="179"/>
        <v>0</v>
      </c>
      <c r="AE124" s="140">
        <f t="shared" si="180"/>
        <v>0</v>
      </c>
      <c r="AF124" s="140">
        <f t="shared" si="181"/>
        <v>0</v>
      </c>
      <c r="AG124" s="140">
        <f t="shared" si="182"/>
        <v>0</v>
      </c>
      <c r="AH124" s="140">
        <f t="shared" si="183"/>
        <v>0</v>
      </c>
      <c r="AI124" s="140">
        <f t="shared" si="184"/>
        <v>0</v>
      </c>
      <c r="AJ124" s="140">
        <f t="shared" si="185"/>
        <v>0</v>
      </c>
      <c r="AL124" s="140">
        <f t="shared" si="186"/>
        <v>0</v>
      </c>
      <c r="AM124" s="140">
        <f t="shared" si="187"/>
        <v>0</v>
      </c>
      <c r="AN124" s="140">
        <f t="shared" si="188"/>
        <v>0</v>
      </c>
      <c r="AO124" s="140">
        <f t="shared" si="189"/>
        <v>0</v>
      </c>
      <c r="AP124" s="140">
        <f t="shared" si="190"/>
        <v>0</v>
      </c>
      <c r="AQ124" s="140">
        <f t="shared" si="191"/>
        <v>0</v>
      </c>
      <c r="AR124" s="140">
        <f t="shared" si="192"/>
        <v>0</v>
      </c>
      <c r="AS124" s="140">
        <f t="shared" si="193"/>
        <v>0</v>
      </c>
      <c r="AT124" s="140">
        <f t="shared" si="194"/>
        <v>0</v>
      </c>
      <c r="AU124" s="140">
        <f t="shared" si="195"/>
        <v>0</v>
      </c>
      <c r="AV124" s="140">
        <f t="shared" si="196"/>
        <v>0</v>
      </c>
      <c r="AW124" s="140">
        <f t="shared" si="197"/>
        <v>0</v>
      </c>
      <c r="AX124" s="140">
        <f t="shared" si="198"/>
        <v>0</v>
      </c>
      <c r="AZ124" s="140">
        <f t="shared" si="199"/>
        <v>0</v>
      </c>
      <c r="BA124" s="140">
        <f t="shared" si="200"/>
        <v>0</v>
      </c>
      <c r="BB124" s="140">
        <f t="shared" si="201"/>
        <v>0</v>
      </c>
      <c r="BC124" s="140">
        <f t="shared" si="202"/>
        <v>0</v>
      </c>
      <c r="BD124" s="140">
        <f t="shared" si="203"/>
        <v>0</v>
      </c>
      <c r="BE124" s="140">
        <f t="shared" si="204"/>
        <v>0</v>
      </c>
      <c r="BF124" s="140">
        <f t="shared" si="205"/>
        <v>0</v>
      </c>
      <c r="BG124" s="140">
        <f t="shared" si="206"/>
        <v>0</v>
      </c>
      <c r="BH124" s="140">
        <f t="shared" si="207"/>
        <v>0</v>
      </c>
      <c r="BI124" s="140">
        <f t="shared" si="208"/>
        <v>0</v>
      </c>
      <c r="BJ124" s="140">
        <f t="shared" si="209"/>
        <v>0</v>
      </c>
      <c r="BK124" s="140">
        <f t="shared" si="210"/>
        <v>0</v>
      </c>
      <c r="BL124" s="140">
        <f t="shared" si="211"/>
        <v>0</v>
      </c>
      <c r="BM124" s="140">
        <f t="shared" si="226"/>
        <v>0</v>
      </c>
      <c r="BN124" s="140">
        <f t="shared" si="159"/>
        <v>0</v>
      </c>
    </row>
    <row r="125" spans="3:66" ht="12.75" customHeight="1" x14ac:dyDescent="0.2">
      <c r="C125" s="141" t="s">
        <v>381</v>
      </c>
      <c r="G125" s="275"/>
      <c r="H125" s="131" t="s">
        <v>322</v>
      </c>
      <c r="J125" s="140">
        <f t="shared" si="212"/>
        <v>0</v>
      </c>
      <c r="K125" s="140">
        <f t="shared" si="213"/>
        <v>0</v>
      </c>
      <c r="L125" s="140">
        <f t="shared" si="214"/>
        <v>0</v>
      </c>
      <c r="M125" s="140">
        <f t="shared" si="215"/>
        <v>0</v>
      </c>
      <c r="N125" s="140">
        <f t="shared" si="216"/>
        <v>0</v>
      </c>
      <c r="O125" s="140">
        <f t="shared" si="217"/>
        <v>0</v>
      </c>
      <c r="P125" s="140">
        <f t="shared" si="218"/>
        <v>0</v>
      </c>
      <c r="Q125" s="140">
        <f t="shared" si="219"/>
        <v>0</v>
      </c>
      <c r="R125" s="140">
        <f t="shared" si="220"/>
        <v>0</v>
      </c>
      <c r="S125" s="140">
        <f t="shared" si="221"/>
        <v>0</v>
      </c>
      <c r="T125" s="140">
        <f t="shared" si="222"/>
        <v>0</v>
      </c>
      <c r="U125" s="140">
        <f t="shared" si="223"/>
        <v>0</v>
      </c>
      <c r="V125" s="140">
        <f t="shared" si="224"/>
        <v>0</v>
      </c>
      <c r="X125" s="140">
        <f t="shared" si="225"/>
        <v>0</v>
      </c>
      <c r="Y125" s="140">
        <f t="shared" ref="Y125:Y132" si="281">+IF(H125=Y$8,G125,0)</f>
        <v>0</v>
      </c>
      <c r="Z125" s="140">
        <f t="shared" ref="Z125:Z132" si="282">+IF(H125=Z$8,G125,0)</f>
        <v>0</v>
      </c>
      <c r="AA125" s="140">
        <f t="shared" ref="AA125:AA132" si="283">+IF(H125=AA$8,G125,0)</f>
        <v>0</v>
      </c>
      <c r="AB125" s="140">
        <f t="shared" ref="AB125:AB132" si="284">+IF(H125=AB$8,G125,0)</f>
        <v>0</v>
      </c>
      <c r="AC125" s="140">
        <f t="shared" ref="AC125:AC132" si="285">+IF(H125=AC$8,G125,0)</f>
        <v>0</v>
      </c>
      <c r="AD125" s="140">
        <f t="shared" ref="AD125:AD132" si="286">+IF(H125=AD$8,G125,0)</f>
        <v>0</v>
      </c>
      <c r="AE125" s="140">
        <f t="shared" ref="AE125:AE132" si="287">+IF(H125=AE$8,G125,0)</f>
        <v>0</v>
      </c>
      <c r="AF125" s="140">
        <f t="shared" ref="AF125:AF132" si="288">+IF(H125=AF$8,G125,0)</f>
        <v>0</v>
      </c>
      <c r="AG125" s="140">
        <f t="shared" ref="AG125:AG132" si="289">+IF(H125=AG$8,G125,0)</f>
        <v>0</v>
      </c>
      <c r="AH125" s="140">
        <f t="shared" ref="AH125:AH132" si="290">+IF(H125=AH$8,G125,0)</f>
        <v>0</v>
      </c>
      <c r="AI125" s="140">
        <f t="shared" ref="AI125:AI132" si="291">+IF(H125=AI$8,G125,0)</f>
        <v>0</v>
      </c>
      <c r="AJ125" s="140">
        <f t="shared" ref="AJ125:AJ132" si="292">+IF(H125=AJ$8,G125,0)</f>
        <v>0</v>
      </c>
      <c r="AL125" s="140">
        <f t="shared" ref="AL125:AL132" si="293">+IF(H125=AL$8,G125,0)</f>
        <v>0</v>
      </c>
      <c r="AM125" s="140">
        <f t="shared" ref="AM125:AM132" si="294">+IF(H125=AM$8,G125,0)</f>
        <v>0</v>
      </c>
      <c r="AN125" s="140">
        <f t="shared" ref="AN125:AN132" si="295">+IF(H125=AN$8,G125,0)</f>
        <v>0</v>
      </c>
      <c r="AO125" s="140">
        <f t="shared" ref="AO125:AO132" si="296">+IF(H125=AO$8,G125,0)</f>
        <v>0</v>
      </c>
      <c r="AP125" s="140">
        <f t="shared" ref="AP125:AP132" si="297">+IF(H125=AP$8,G125,0)</f>
        <v>0</v>
      </c>
      <c r="AQ125" s="140">
        <f t="shared" ref="AQ125:AQ132" si="298">+IF(H125=AQ$8,G125,0)</f>
        <v>0</v>
      </c>
      <c r="AR125" s="140">
        <f t="shared" ref="AR125:AR132" si="299">+IF(H125=AR$8,G125,0)</f>
        <v>0</v>
      </c>
      <c r="AS125" s="140">
        <f t="shared" ref="AS125:AS132" si="300">+IF(H125=AS$8,G125,0)</f>
        <v>0</v>
      </c>
      <c r="AT125" s="140">
        <f t="shared" ref="AT125:AT132" si="301">+IF(H125=AT$8,G125,0)</f>
        <v>0</v>
      </c>
      <c r="AU125" s="140">
        <f t="shared" ref="AU125:AU132" si="302">+IF(H125=AU$8,G125,0)</f>
        <v>0</v>
      </c>
      <c r="AV125" s="140">
        <f t="shared" ref="AV125:AV132" si="303">+IF(H125=AV$8,G125,0)</f>
        <v>0</v>
      </c>
      <c r="AW125" s="140">
        <f t="shared" ref="AW125:AW132" si="304">+IF(H125=AW$8,G125,0)</f>
        <v>0</v>
      </c>
      <c r="AX125" s="140">
        <f t="shared" ref="AX125:AX132" si="305">+IF(H125=AX$8,G125,0)</f>
        <v>0</v>
      </c>
      <c r="AZ125" s="140">
        <f t="shared" ref="AZ125:AZ132" si="306">+IF(H125=AZ$8,G125,0)</f>
        <v>0</v>
      </c>
      <c r="BA125" s="140">
        <f t="shared" ref="BA125:BA132" si="307">+IF(H125=BA$8,G125,0)</f>
        <v>0</v>
      </c>
      <c r="BB125" s="140">
        <f t="shared" ref="BB125:BB132" si="308">+IF(H125=BB$8,G125,0)</f>
        <v>0</v>
      </c>
      <c r="BC125" s="140">
        <f t="shared" ref="BC125:BC132" si="309">+IF(H125=BC$8,G125,0)</f>
        <v>0</v>
      </c>
      <c r="BD125" s="140">
        <f t="shared" ref="BD125:BD132" si="310">+IF(H125=BD$8,G125,0)</f>
        <v>0</v>
      </c>
      <c r="BE125" s="140">
        <f t="shared" ref="BE125:BE132" si="311">+IF(H125=BE$8,G125,0)</f>
        <v>0</v>
      </c>
      <c r="BF125" s="140">
        <f t="shared" ref="BF125:BF132" si="312">+IF(H125=BF$8,G125,0)</f>
        <v>0</v>
      </c>
      <c r="BG125" s="140">
        <f t="shared" ref="BG125:BG132" si="313">+IF(H125=BG$8,G125,0)</f>
        <v>0</v>
      </c>
      <c r="BH125" s="140">
        <f t="shared" ref="BH125:BH132" si="314">+IF(H125=BH$8,G125,0)</f>
        <v>0</v>
      </c>
      <c r="BI125" s="140">
        <f t="shared" ref="BI125:BI132" si="315">+IF(H125=BI$8,G125,0)</f>
        <v>0</v>
      </c>
      <c r="BJ125" s="140">
        <f t="shared" ref="BJ125:BJ132" si="316">+IF(H125=BJ$8,G125,0)</f>
        <v>0</v>
      </c>
      <c r="BK125" s="140">
        <f t="shared" ref="BK125:BK132" si="317">+IF(H125=BK$8,G125,0)</f>
        <v>0</v>
      </c>
      <c r="BL125" s="140">
        <f t="shared" ref="BL125:BL132" si="318">+IF(H125=BL$8,G125,0)</f>
        <v>0</v>
      </c>
      <c r="BM125" s="140">
        <f t="shared" si="226"/>
        <v>0</v>
      </c>
      <c r="BN125" s="140">
        <f t="shared" si="159"/>
        <v>0</v>
      </c>
    </row>
    <row r="126" spans="3:66" ht="12.75" customHeight="1" x14ac:dyDescent="0.2">
      <c r="C126" s="141" t="s">
        <v>382</v>
      </c>
      <c r="G126" s="275"/>
      <c r="H126" s="131" t="s">
        <v>331</v>
      </c>
      <c r="J126" s="140">
        <f t="shared" si="212"/>
        <v>0</v>
      </c>
      <c r="K126" s="140">
        <f t="shared" si="213"/>
        <v>0</v>
      </c>
      <c r="L126" s="140">
        <f t="shared" si="214"/>
        <v>0</v>
      </c>
      <c r="M126" s="140">
        <f t="shared" si="215"/>
        <v>0</v>
      </c>
      <c r="N126" s="140">
        <f t="shared" si="216"/>
        <v>0</v>
      </c>
      <c r="O126" s="140">
        <f t="shared" si="217"/>
        <v>0</v>
      </c>
      <c r="P126" s="140">
        <f t="shared" si="218"/>
        <v>0</v>
      </c>
      <c r="Q126" s="140">
        <f t="shared" si="219"/>
        <v>0</v>
      </c>
      <c r="R126" s="140">
        <f t="shared" si="220"/>
        <v>0</v>
      </c>
      <c r="S126" s="140">
        <f t="shared" si="221"/>
        <v>0</v>
      </c>
      <c r="T126" s="140">
        <f t="shared" si="222"/>
        <v>0</v>
      </c>
      <c r="U126" s="140">
        <f t="shared" si="223"/>
        <v>0</v>
      </c>
      <c r="V126" s="140">
        <f t="shared" si="224"/>
        <v>0</v>
      </c>
      <c r="X126" s="140">
        <f t="shared" si="225"/>
        <v>0</v>
      </c>
      <c r="Y126" s="140">
        <f t="shared" si="281"/>
        <v>0</v>
      </c>
      <c r="Z126" s="140">
        <f t="shared" si="282"/>
        <v>0</v>
      </c>
      <c r="AA126" s="140">
        <f t="shared" si="283"/>
        <v>0</v>
      </c>
      <c r="AB126" s="140">
        <f t="shared" si="284"/>
        <v>0</v>
      </c>
      <c r="AC126" s="140">
        <f t="shared" si="285"/>
        <v>0</v>
      </c>
      <c r="AD126" s="140">
        <f t="shared" si="286"/>
        <v>0</v>
      </c>
      <c r="AE126" s="140">
        <f t="shared" si="287"/>
        <v>0</v>
      </c>
      <c r="AF126" s="140">
        <f t="shared" si="288"/>
        <v>0</v>
      </c>
      <c r="AG126" s="140">
        <f t="shared" si="289"/>
        <v>0</v>
      </c>
      <c r="AH126" s="140">
        <f t="shared" si="290"/>
        <v>0</v>
      </c>
      <c r="AI126" s="140">
        <f t="shared" si="291"/>
        <v>0</v>
      </c>
      <c r="AJ126" s="140">
        <f t="shared" si="292"/>
        <v>0</v>
      </c>
      <c r="AL126" s="140">
        <f t="shared" si="293"/>
        <v>0</v>
      </c>
      <c r="AM126" s="140">
        <f t="shared" si="294"/>
        <v>0</v>
      </c>
      <c r="AN126" s="140">
        <f t="shared" si="295"/>
        <v>0</v>
      </c>
      <c r="AO126" s="140">
        <f t="shared" si="296"/>
        <v>0</v>
      </c>
      <c r="AP126" s="140">
        <f t="shared" si="297"/>
        <v>0</v>
      </c>
      <c r="AQ126" s="140">
        <f t="shared" si="298"/>
        <v>0</v>
      </c>
      <c r="AR126" s="140">
        <f t="shared" si="299"/>
        <v>0</v>
      </c>
      <c r="AS126" s="140">
        <f t="shared" si="300"/>
        <v>0</v>
      </c>
      <c r="AT126" s="140">
        <f t="shared" si="301"/>
        <v>0</v>
      </c>
      <c r="AU126" s="140">
        <f t="shared" si="302"/>
        <v>0</v>
      </c>
      <c r="AV126" s="140">
        <f t="shared" si="303"/>
        <v>0</v>
      </c>
      <c r="AW126" s="140">
        <f t="shared" si="304"/>
        <v>0</v>
      </c>
      <c r="AX126" s="140">
        <f t="shared" si="305"/>
        <v>0</v>
      </c>
      <c r="AZ126" s="140">
        <f t="shared" si="306"/>
        <v>0</v>
      </c>
      <c r="BA126" s="140">
        <f t="shared" si="307"/>
        <v>0</v>
      </c>
      <c r="BB126" s="140">
        <f t="shared" si="308"/>
        <v>0</v>
      </c>
      <c r="BC126" s="140">
        <f t="shared" si="309"/>
        <v>0</v>
      </c>
      <c r="BD126" s="140">
        <f t="shared" si="310"/>
        <v>0</v>
      </c>
      <c r="BE126" s="140">
        <f t="shared" si="311"/>
        <v>0</v>
      </c>
      <c r="BF126" s="140">
        <f t="shared" si="312"/>
        <v>0</v>
      </c>
      <c r="BG126" s="140">
        <f t="shared" si="313"/>
        <v>0</v>
      </c>
      <c r="BH126" s="140">
        <f t="shared" si="314"/>
        <v>0</v>
      </c>
      <c r="BI126" s="140">
        <f t="shared" si="315"/>
        <v>0</v>
      </c>
      <c r="BJ126" s="140">
        <f t="shared" si="316"/>
        <v>0</v>
      </c>
      <c r="BK126" s="140">
        <f t="shared" si="317"/>
        <v>0</v>
      </c>
      <c r="BL126" s="140">
        <f t="shared" si="318"/>
        <v>0</v>
      </c>
      <c r="BM126" s="140">
        <f t="shared" si="226"/>
        <v>0</v>
      </c>
      <c r="BN126" s="140">
        <f t="shared" si="159"/>
        <v>0</v>
      </c>
    </row>
    <row r="127" spans="3:66" ht="12.75" customHeight="1" x14ac:dyDescent="0.2">
      <c r="C127" s="141" t="s">
        <v>403</v>
      </c>
      <c r="G127" s="275"/>
      <c r="H127" s="131" t="s">
        <v>321</v>
      </c>
      <c r="J127" s="140">
        <f t="shared" si="212"/>
        <v>0</v>
      </c>
      <c r="K127" s="140">
        <f t="shared" si="213"/>
        <v>0</v>
      </c>
      <c r="L127" s="140">
        <f t="shared" si="214"/>
        <v>0</v>
      </c>
      <c r="M127" s="140">
        <f t="shared" si="215"/>
        <v>0</v>
      </c>
      <c r="N127" s="140">
        <f t="shared" si="216"/>
        <v>0</v>
      </c>
      <c r="O127" s="140">
        <f t="shared" si="217"/>
        <v>0</v>
      </c>
      <c r="P127" s="140">
        <f t="shared" si="218"/>
        <v>0</v>
      </c>
      <c r="Q127" s="140">
        <f t="shared" si="219"/>
        <v>0</v>
      </c>
      <c r="R127" s="140">
        <f t="shared" si="220"/>
        <v>0</v>
      </c>
      <c r="S127" s="140">
        <f t="shared" si="221"/>
        <v>0</v>
      </c>
      <c r="T127" s="140">
        <f t="shared" si="222"/>
        <v>0</v>
      </c>
      <c r="U127" s="140">
        <f t="shared" si="223"/>
        <v>0</v>
      </c>
      <c r="V127" s="140">
        <f t="shared" si="224"/>
        <v>0</v>
      </c>
      <c r="X127" s="140">
        <f t="shared" si="225"/>
        <v>0</v>
      </c>
      <c r="Y127" s="140">
        <f t="shared" si="281"/>
        <v>0</v>
      </c>
      <c r="Z127" s="140">
        <f t="shared" si="282"/>
        <v>0</v>
      </c>
      <c r="AA127" s="140">
        <f t="shared" si="283"/>
        <v>0</v>
      </c>
      <c r="AB127" s="140">
        <f t="shared" si="284"/>
        <v>0</v>
      </c>
      <c r="AC127" s="140">
        <f t="shared" si="285"/>
        <v>0</v>
      </c>
      <c r="AD127" s="140">
        <f t="shared" si="286"/>
        <v>0</v>
      </c>
      <c r="AE127" s="140">
        <f t="shared" si="287"/>
        <v>0</v>
      </c>
      <c r="AF127" s="140">
        <f t="shared" si="288"/>
        <v>0</v>
      </c>
      <c r="AG127" s="140">
        <f t="shared" si="289"/>
        <v>0</v>
      </c>
      <c r="AH127" s="140">
        <f t="shared" si="290"/>
        <v>0</v>
      </c>
      <c r="AI127" s="140">
        <f t="shared" si="291"/>
        <v>0</v>
      </c>
      <c r="AJ127" s="140">
        <f t="shared" si="292"/>
        <v>0</v>
      </c>
      <c r="AL127" s="140">
        <f t="shared" si="293"/>
        <v>0</v>
      </c>
      <c r="AM127" s="140">
        <f t="shared" si="294"/>
        <v>0</v>
      </c>
      <c r="AN127" s="140">
        <f t="shared" si="295"/>
        <v>0</v>
      </c>
      <c r="AO127" s="140">
        <f t="shared" si="296"/>
        <v>0</v>
      </c>
      <c r="AP127" s="140">
        <f t="shared" si="297"/>
        <v>0</v>
      </c>
      <c r="AQ127" s="140">
        <f t="shared" si="298"/>
        <v>0</v>
      </c>
      <c r="AR127" s="140">
        <f t="shared" si="299"/>
        <v>0</v>
      </c>
      <c r="AS127" s="140">
        <f t="shared" si="300"/>
        <v>0</v>
      </c>
      <c r="AT127" s="140">
        <f t="shared" si="301"/>
        <v>0</v>
      </c>
      <c r="AU127" s="140">
        <f t="shared" si="302"/>
        <v>0</v>
      </c>
      <c r="AV127" s="140">
        <f t="shared" si="303"/>
        <v>0</v>
      </c>
      <c r="AW127" s="140">
        <f t="shared" si="304"/>
        <v>0</v>
      </c>
      <c r="AX127" s="140">
        <f t="shared" si="305"/>
        <v>0</v>
      </c>
      <c r="AZ127" s="140">
        <f t="shared" si="306"/>
        <v>0</v>
      </c>
      <c r="BA127" s="140">
        <f t="shared" si="307"/>
        <v>0</v>
      </c>
      <c r="BB127" s="140">
        <f t="shared" si="308"/>
        <v>0</v>
      </c>
      <c r="BC127" s="140">
        <f t="shared" si="309"/>
        <v>0</v>
      </c>
      <c r="BD127" s="140">
        <f t="shared" si="310"/>
        <v>0</v>
      </c>
      <c r="BE127" s="140">
        <f t="shared" si="311"/>
        <v>0</v>
      </c>
      <c r="BF127" s="140">
        <f t="shared" si="312"/>
        <v>0</v>
      </c>
      <c r="BG127" s="140">
        <f t="shared" si="313"/>
        <v>0</v>
      </c>
      <c r="BH127" s="140">
        <f t="shared" si="314"/>
        <v>0</v>
      </c>
      <c r="BI127" s="140">
        <f t="shared" si="315"/>
        <v>0</v>
      </c>
      <c r="BJ127" s="140">
        <f t="shared" si="316"/>
        <v>0</v>
      </c>
      <c r="BK127" s="140">
        <f t="shared" si="317"/>
        <v>0</v>
      </c>
      <c r="BL127" s="140">
        <f t="shared" si="318"/>
        <v>0</v>
      </c>
      <c r="BM127" s="140">
        <f t="shared" si="226"/>
        <v>0</v>
      </c>
      <c r="BN127" s="140">
        <f t="shared" si="159"/>
        <v>0</v>
      </c>
    </row>
    <row r="128" spans="3:66" ht="12.75" customHeight="1" x14ac:dyDescent="0.2">
      <c r="C128" s="141" t="s">
        <v>474</v>
      </c>
      <c r="E128" s="142"/>
      <c r="G128" s="275"/>
      <c r="H128" s="131" t="s">
        <v>331</v>
      </c>
      <c r="J128" s="140">
        <f t="shared" si="212"/>
        <v>0</v>
      </c>
      <c r="K128" s="140">
        <f t="shared" si="213"/>
        <v>0</v>
      </c>
      <c r="L128" s="140">
        <f t="shared" si="214"/>
        <v>0</v>
      </c>
      <c r="M128" s="140">
        <f t="shared" si="215"/>
        <v>0</v>
      </c>
      <c r="N128" s="140">
        <f t="shared" si="216"/>
        <v>0</v>
      </c>
      <c r="O128" s="140">
        <f t="shared" si="217"/>
        <v>0</v>
      </c>
      <c r="P128" s="140">
        <f t="shared" si="218"/>
        <v>0</v>
      </c>
      <c r="Q128" s="140">
        <f t="shared" si="219"/>
        <v>0</v>
      </c>
      <c r="R128" s="140">
        <f t="shared" si="220"/>
        <v>0</v>
      </c>
      <c r="S128" s="140">
        <f t="shared" si="221"/>
        <v>0</v>
      </c>
      <c r="T128" s="140">
        <f t="shared" si="222"/>
        <v>0</v>
      </c>
      <c r="U128" s="140">
        <f t="shared" si="223"/>
        <v>0</v>
      </c>
      <c r="V128" s="140">
        <f t="shared" si="224"/>
        <v>0</v>
      </c>
      <c r="X128" s="140">
        <f t="shared" si="225"/>
        <v>0</v>
      </c>
      <c r="Y128" s="140">
        <f t="shared" si="281"/>
        <v>0</v>
      </c>
      <c r="Z128" s="140">
        <f t="shared" si="282"/>
        <v>0</v>
      </c>
      <c r="AA128" s="140">
        <f t="shared" si="283"/>
        <v>0</v>
      </c>
      <c r="AB128" s="140">
        <f t="shared" si="284"/>
        <v>0</v>
      </c>
      <c r="AC128" s="140">
        <f t="shared" si="285"/>
        <v>0</v>
      </c>
      <c r="AD128" s="140">
        <f t="shared" si="286"/>
        <v>0</v>
      </c>
      <c r="AE128" s="140">
        <f t="shared" si="287"/>
        <v>0</v>
      </c>
      <c r="AF128" s="140">
        <f t="shared" si="288"/>
        <v>0</v>
      </c>
      <c r="AG128" s="140">
        <f t="shared" si="289"/>
        <v>0</v>
      </c>
      <c r="AH128" s="140">
        <f t="shared" si="290"/>
        <v>0</v>
      </c>
      <c r="AI128" s="140">
        <f t="shared" si="291"/>
        <v>0</v>
      </c>
      <c r="AJ128" s="140">
        <f t="shared" si="292"/>
        <v>0</v>
      </c>
      <c r="AL128" s="140">
        <f t="shared" si="293"/>
        <v>0</v>
      </c>
      <c r="AM128" s="140">
        <f t="shared" si="294"/>
        <v>0</v>
      </c>
      <c r="AN128" s="140">
        <f t="shared" si="295"/>
        <v>0</v>
      </c>
      <c r="AO128" s="140">
        <f t="shared" si="296"/>
        <v>0</v>
      </c>
      <c r="AP128" s="140">
        <f t="shared" si="297"/>
        <v>0</v>
      </c>
      <c r="AQ128" s="140">
        <f t="shared" si="298"/>
        <v>0</v>
      </c>
      <c r="AR128" s="140">
        <f t="shared" si="299"/>
        <v>0</v>
      </c>
      <c r="AS128" s="140">
        <f t="shared" si="300"/>
        <v>0</v>
      </c>
      <c r="AT128" s="140">
        <f t="shared" si="301"/>
        <v>0</v>
      </c>
      <c r="AU128" s="140">
        <f t="shared" si="302"/>
        <v>0</v>
      </c>
      <c r="AV128" s="140">
        <f t="shared" si="303"/>
        <v>0</v>
      </c>
      <c r="AW128" s="140">
        <f t="shared" si="304"/>
        <v>0</v>
      </c>
      <c r="AX128" s="140">
        <f t="shared" si="305"/>
        <v>0</v>
      </c>
      <c r="AZ128" s="140">
        <f t="shared" si="306"/>
        <v>0</v>
      </c>
      <c r="BA128" s="140">
        <f t="shared" si="307"/>
        <v>0</v>
      </c>
      <c r="BB128" s="140">
        <f t="shared" si="308"/>
        <v>0</v>
      </c>
      <c r="BC128" s="140">
        <f t="shared" si="309"/>
        <v>0</v>
      </c>
      <c r="BD128" s="140">
        <f t="shared" si="310"/>
        <v>0</v>
      </c>
      <c r="BE128" s="140">
        <f t="shared" si="311"/>
        <v>0</v>
      </c>
      <c r="BF128" s="140">
        <f t="shared" si="312"/>
        <v>0</v>
      </c>
      <c r="BG128" s="140">
        <f t="shared" si="313"/>
        <v>0</v>
      </c>
      <c r="BH128" s="140">
        <f t="shared" si="314"/>
        <v>0</v>
      </c>
      <c r="BI128" s="140">
        <f t="shared" si="315"/>
        <v>0</v>
      </c>
      <c r="BJ128" s="140">
        <f t="shared" si="316"/>
        <v>0</v>
      </c>
      <c r="BK128" s="140">
        <f t="shared" si="317"/>
        <v>0</v>
      </c>
      <c r="BL128" s="140">
        <f t="shared" si="318"/>
        <v>0</v>
      </c>
      <c r="BM128" s="140">
        <f t="shared" si="226"/>
        <v>0</v>
      </c>
      <c r="BN128" s="140">
        <f t="shared" si="159"/>
        <v>0</v>
      </c>
    </row>
    <row r="129" spans="1:78" ht="12.75" customHeight="1" x14ac:dyDescent="0.2">
      <c r="C129" s="141" t="s">
        <v>415</v>
      </c>
      <c r="E129" s="142"/>
      <c r="G129" s="275"/>
      <c r="H129" s="131" t="s">
        <v>331</v>
      </c>
      <c r="J129" s="140">
        <f t="shared" si="212"/>
        <v>0</v>
      </c>
      <c r="K129" s="140">
        <f t="shared" si="213"/>
        <v>0</v>
      </c>
      <c r="L129" s="140">
        <f t="shared" si="214"/>
        <v>0</v>
      </c>
      <c r="M129" s="140">
        <f t="shared" si="215"/>
        <v>0</v>
      </c>
      <c r="N129" s="140">
        <f t="shared" si="216"/>
        <v>0</v>
      </c>
      <c r="O129" s="140">
        <f t="shared" si="217"/>
        <v>0</v>
      </c>
      <c r="P129" s="140">
        <f t="shared" si="218"/>
        <v>0</v>
      </c>
      <c r="Q129" s="140">
        <f t="shared" si="219"/>
        <v>0</v>
      </c>
      <c r="R129" s="140">
        <f t="shared" si="220"/>
        <v>0</v>
      </c>
      <c r="S129" s="140">
        <f t="shared" si="221"/>
        <v>0</v>
      </c>
      <c r="T129" s="140">
        <f t="shared" si="222"/>
        <v>0</v>
      </c>
      <c r="U129" s="140">
        <f t="shared" si="223"/>
        <v>0</v>
      </c>
      <c r="V129" s="140">
        <f t="shared" si="224"/>
        <v>0</v>
      </c>
      <c r="X129" s="140">
        <f t="shared" si="225"/>
        <v>0</v>
      </c>
      <c r="Y129" s="140">
        <f t="shared" si="281"/>
        <v>0</v>
      </c>
      <c r="Z129" s="140">
        <f t="shared" si="282"/>
        <v>0</v>
      </c>
      <c r="AA129" s="140">
        <f t="shared" si="283"/>
        <v>0</v>
      </c>
      <c r="AB129" s="140">
        <f t="shared" si="284"/>
        <v>0</v>
      </c>
      <c r="AC129" s="140">
        <f t="shared" si="285"/>
        <v>0</v>
      </c>
      <c r="AD129" s="140">
        <f t="shared" si="286"/>
        <v>0</v>
      </c>
      <c r="AE129" s="140">
        <f t="shared" si="287"/>
        <v>0</v>
      </c>
      <c r="AF129" s="140">
        <f t="shared" si="288"/>
        <v>0</v>
      </c>
      <c r="AG129" s="140">
        <f t="shared" si="289"/>
        <v>0</v>
      </c>
      <c r="AH129" s="140">
        <f t="shared" si="290"/>
        <v>0</v>
      </c>
      <c r="AI129" s="140">
        <f t="shared" si="291"/>
        <v>0</v>
      </c>
      <c r="AJ129" s="140">
        <f t="shared" si="292"/>
        <v>0</v>
      </c>
      <c r="AL129" s="140">
        <f t="shared" si="293"/>
        <v>0</v>
      </c>
      <c r="AM129" s="140">
        <f t="shared" si="294"/>
        <v>0</v>
      </c>
      <c r="AN129" s="140">
        <f t="shared" si="295"/>
        <v>0</v>
      </c>
      <c r="AO129" s="140">
        <f t="shared" si="296"/>
        <v>0</v>
      </c>
      <c r="AP129" s="140">
        <f t="shared" si="297"/>
        <v>0</v>
      </c>
      <c r="AQ129" s="140">
        <f t="shared" si="298"/>
        <v>0</v>
      </c>
      <c r="AR129" s="140">
        <f t="shared" si="299"/>
        <v>0</v>
      </c>
      <c r="AS129" s="140">
        <f t="shared" si="300"/>
        <v>0</v>
      </c>
      <c r="AT129" s="140">
        <f t="shared" si="301"/>
        <v>0</v>
      </c>
      <c r="AU129" s="140">
        <f t="shared" si="302"/>
        <v>0</v>
      </c>
      <c r="AV129" s="140">
        <f t="shared" si="303"/>
        <v>0</v>
      </c>
      <c r="AW129" s="140">
        <f t="shared" si="304"/>
        <v>0</v>
      </c>
      <c r="AX129" s="140">
        <f t="shared" si="305"/>
        <v>0</v>
      </c>
      <c r="AZ129" s="140">
        <f t="shared" si="306"/>
        <v>0</v>
      </c>
      <c r="BA129" s="140">
        <f t="shared" si="307"/>
        <v>0</v>
      </c>
      <c r="BB129" s="140">
        <f t="shared" si="308"/>
        <v>0</v>
      </c>
      <c r="BC129" s="140">
        <f t="shared" si="309"/>
        <v>0</v>
      </c>
      <c r="BD129" s="140">
        <f t="shared" si="310"/>
        <v>0</v>
      </c>
      <c r="BE129" s="140">
        <f t="shared" si="311"/>
        <v>0</v>
      </c>
      <c r="BF129" s="140">
        <f t="shared" si="312"/>
        <v>0</v>
      </c>
      <c r="BG129" s="140">
        <f t="shared" si="313"/>
        <v>0</v>
      </c>
      <c r="BH129" s="140">
        <f t="shared" si="314"/>
        <v>0</v>
      </c>
      <c r="BI129" s="140">
        <f t="shared" si="315"/>
        <v>0</v>
      </c>
      <c r="BJ129" s="140">
        <f t="shared" si="316"/>
        <v>0</v>
      </c>
      <c r="BK129" s="140">
        <f t="shared" si="317"/>
        <v>0</v>
      </c>
      <c r="BL129" s="140">
        <f t="shared" si="318"/>
        <v>0</v>
      </c>
      <c r="BM129" s="140">
        <f t="shared" si="226"/>
        <v>0</v>
      </c>
      <c r="BN129" s="140">
        <f t="shared" si="159"/>
        <v>0</v>
      </c>
    </row>
    <row r="130" spans="1:78" s="141" customFormat="1" ht="12.75" customHeight="1" x14ac:dyDescent="0.2">
      <c r="C130" s="141" t="s">
        <v>467</v>
      </c>
      <c r="E130" s="212"/>
      <c r="G130" s="275"/>
      <c r="H130" s="209" t="s">
        <v>331</v>
      </c>
      <c r="J130" s="210">
        <f t="shared" si="212"/>
        <v>0</v>
      </c>
      <c r="K130" s="210">
        <f t="shared" si="213"/>
        <v>0</v>
      </c>
      <c r="L130" s="210">
        <f t="shared" si="214"/>
        <v>0</v>
      </c>
      <c r="M130" s="210">
        <f t="shared" si="215"/>
        <v>0</v>
      </c>
      <c r="N130" s="210">
        <f t="shared" si="216"/>
        <v>0</v>
      </c>
      <c r="O130" s="210">
        <f t="shared" si="217"/>
        <v>0</v>
      </c>
      <c r="P130" s="210">
        <f t="shared" si="218"/>
        <v>0</v>
      </c>
      <c r="Q130" s="210">
        <f t="shared" si="219"/>
        <v>0</v>
      </c>
      <c r="R130" s="210">
        <f t="shared" si="220"/>
        <v>0</v>
      </c>
      <c r="S130" s="210">
        <f t="shared" si="221"/>
        <v>0</v>
      </c>
      <c r="T130" s="210">
        <f t="shared" si="222"/>
        <v>0</v>
      </c>
      <c r="U130" s="210">
        <f t="shared" si="223"/>
        <v>0</v>
      </c>
      <c r="V130" s="210">
        <f t="shared" si="224"/>
        <v>0</v>
      </c>
      <c r="X130" s="210">
        <f t="shared" si="225"/>
        <v>0</v>
      </c>
      <c r="Y130" s="210">
        <f t="shared" si="281"/>
        <v>0</v>
      </c>
      <c r="Z130" s="210">
        <f t="shared" si="282"/>
        <v>0</v>
      </c>
      <c r="AA130" s="210">
        <f t="shared" si="283"/>
        <v>0</v>
      </c>
      <c r="AB130" s="210">
        <f t="shared" si="284"/>
        <v>0</v>
      </c>
      <c r="AC130" s="210">
        <f t="shared" si="285"/>
        <v>0</v>
      </c>
      <c r="AD130" s="210">
        <f t="shared" si="286"/>
        <v>0</v>
      </c>
      <c r="AE130" s="210">
        <f t="shared" si="287"/>
        <v>0</v>
      </c>
      <c r="AF130" s="210">
        <f t="shared" si="288"/>
        <v>0</v>
      </c>
      <c r="AG130" s="210">
        <f t="shared" si="289"/>
        <v>0</v>
      </c>
      <c r="AH130" s="210">
        <f t="shared" si="290"/>
        <v>0</v>
      </c>
      <c r="AI130" s="210">
        <f t="shared" si="291"/>
        <v>0</v>
      </c>
      <c r="AJ130" s="210">
        <f t="shared" si="292"/>
        <v>0</v>
      </c>
      <c r="AL130" s="210">
        <f t="shared" si="293"/>
        <v>0</v>
      </c>
      <c r="AM130" s="210">
        <f t="shared" si="294"/>
        <v>0</v>
      </c>
      <c r="AN130" s="210">
        <f t="shared" si="295"/>
        <v>0</v>
      </c>
      <c r="AO130" s="210">
        <f t="shared" si="296"/>
        <v>0</v>
      </c>
      <c r="AP130" s="210">
        <f t="shared" si="297"/>
        <v>0</v>
      </c>
      <c r="AQ130" s="210">
        <f t="shared" si="298"/>
        <v>0</v>
      </c>
      <c r="AR130" s="210">
        <f t="shared" si="299"/>
        <v>0</v>
      </c>
      <c r="AS130" s="210">
        <f t="shared" si="300"/>
        <v>0</v>
      </c>
      <c r="AT130" s="210">
        <f t="shared" si="301"/>
        <v>0</v>
      </c>
      <c r="AU130" s="210">
        <f t="shared" si="302"/>
        <v>0</v>
      </c>
      <c r="AV130" s="210">
        <f t="shared" si="303"/>
        <v>0</v>
      </c>
      <c r="AW130" s="210">
        <f t="shared" si="304"/>
        <v>0</v>
      </c>
      <c r="AX130" s="210">
        <f t="shared" si="305"/>
        <v>0</v>
      </c>
      <c r="AZ130" s="210">
        <f t="shared" si="306"/>
        <v>0</v>
      </c>
      <c r="BA130" s="210">
        <f t="shared" si="307"/>
        <v>0</v>
      </c>
      <c r="BB130" s="210">
        <f t="shared" si="308"/>
        <v>0</v>
      </c>
      <c r="BC130" s="210">
        <f t="shared" si="309"/>
        <v>0</v>
      </c>
      <c r="BD130" s="210">
        <f t="shared" si="310"/>
        <v>0</v>
      </c>
      <c r="BE130" s="210">
        <f t="shared" si="311"/>
        <v>0</v>
      </c>
      <c r="BF130" s="210">
        <f t="shared" si="312"/>
        <v>0</v>
      </c>
      <c r="BG130" s="210">
        <f t="shared" si="313"/>
        <v>0</v>
      </c>
      <c r="BH130" s="210">
        <f t="shared" si="314"/>
        <v>0</v>
      </c>
      <c r="BI130" s="210">
        <f t="shared" si="315"/>
        <v>0</v>
      </c>
      <c r="BJ130" s="210">
        <f t="shared" si="316"/>
        <v>0</v>
      </c>
      <c r="BK130" s="210">
        <f t="shared" si="317"/>
        <v>0</v>
      </c>
      <c r="BL130" s="210">
        <f t="shared" si="318"/>
        <v>0</v>
      </c>
      <c r="BM130" s="140">
        <f t="shared" si="226"/>
        <v>0</v>
      </c>
      <c r="BN130" s="140">
        <f t="shared" si="159"/>
        <v>0</v>
      </c>
    </row>
    <row r="131" spans="1:78" s="141" customFormat="1" ht="12.75" customHeight="1" x14ac:dyDescent="0.2">
      <c r="C131" s="141" t="s">
        <v>468</v>
      </c>
      <c r="E131" s="212"/>
      <c r="G131" s="275"/>
      <c r="H131" s="209" t="s">
        <v>331</v>
      </c>
      <c r="J131" s="210">
        <f t="shared" si="212"/>
        <v>0</v>
      </c>
      <c r="K131" s="210">
        <f t="shared" si="213"/>
        <v>0</v>
      </c>
      <c r="L131" s="210">
        <f t="shared" si="214"/>
        <v>0</v>
      </c>
      <c r="M131" s="210">
        <f t="shared" si="215"/>
        <v>0</v>
      </c>
      <c r="N131" s="210">
        <f t="shared" si="216"/>
        <v>0</v>
      </c>
      <c r="O131" s="210">
        <f t="shared" si="217"/>
        <v>0</v>
      </c>
      <c r="P131" s="210">
        <f t="shared" si="218"/>
        <v>0</v>
      </c>
      <c r="Q131" s="210">
        <f t="shared" si="219"/>
        <v>0</v>
      </c>
      <c r="R131" s="210">
        <f t="shared" si="220"/>
        <v>0</v>
      </c>
      <c r="S131" s="210">
        <f t="shared" si="221"/>
        <v>0</v>
      </c>
      <c r="T131" s="210">
        <f t="shared" si="222"/>
        <v>0</v>
      </c>
      <c r="U131" s="210">
        <f t="shared" si="223"/>
        <v>0</v>
      </c>
      <c r="V131" s="210">
        <f t="shared" si="224"/>
        <v>0</v>
      </c>
      <c r="X131" s="210">
        <f t="shared" si="225"/>
        <v>0</v>
      </c>
      <c r="Y131" s="210">
        <f t="shared" si="281"/>
        <v>0</v>
      </c>
      <c r="Z131" s="210">
        <f t="shared" si="282"/>
        <v>0</v>
      </c>
      <c r="AA131" s="210">
        <f t="shared" si="283"/>
        <v>0</v>
      </c>
      <c r="AB131" s="210">
        <f t="shared" si="284"/>
        <v>0</v>
      </c>
      <c r="AC131" s="210">
        <f t="shared" si="285"/>
        <v>0</v>
      </c>
      <c r="AD131" s="210">
        <f t="shared" si="286"/>
        <v>0</v>
      </c>
      <c r="AE131" s="210">
        <f t="shared" si="287"/>
        <v>0</v>
      </c>
      <c r="AF131" s="210">
        <f t="shared" si="288"/>
        <v>0</v>
      </c>
      <c r="AG131" s="210">
        <f t="shared" si="289"/>
        <v>0</v>
      </c>
      <c r="AH131" s="210">
        <f t="shared" si="290"/>
        <v>0</v>
      </c>
      <c r="AI131" s="210">
        <f t="shared" si="291"/>
        <v>0</v>
      </c>
      <c r="AJ131" s="210">
        <f t="shared" si="292"/>
        <v>0</v>
      </c>
      <c r="AL131" s="210">
        <f t="shared" si="293"/>
        <v>0</v>
      </c>
      <c r="AM131" s="210">
        <f t="shared" si="294"/>
        <v>0</v>
      </c>
      <c r="AN131" s="210">
        <f t="shared" si="295"/>
        <v>0</v>
      </c>
      <c r="AO131" s="210">
        <f t="shared" si="296"/>
        <v>0</v>
      </c>
      <c r="AP131" s="210">
        <f t="shared" si="297"/>
        <v>0</v>
      </c>
      <c r="AQ131" s="210">
        <f t="shared" si="298"/>
        <v>0</v>
      </c>
      <c r="AR131" s="210">
        <f t="shared" si="299"/>
        <v>0</v>
      </c>
      <c r="AS131" s="210">
        <f t="shared" si="300"/>
        <v>0</v>
      </c>
      <c r="AT131" s="210">
        <f t="shared" si="301"/>
        <v>0</v>
      </c>
      <c r="AU131" s="210">
        <f t="shared" si="302"/>
        <v>0</v>
      </c>
      <c r="AV131" s="210">
        <f t="shared" si="303"/>
        <v>0</v>
      </c>
      <c r="AW131" s="210">
        <f t="shared" si="304"/>
        <v>0</v>
      </c>
      <c r="AX131" s="210">
        <f t="shared" si="305"/>
        <v>0</v>
      </c>
      <c r="AZ131" s="210">
        <f t="shared" si="306"/>
        <v>0</v>
      </c>
      <c r="BA131" s="210">
        <f t="shared" si="307"/>
        <v>0</v>
      </c>
      <c r="BB131" s="210">
        <f t="shared" si="308"/>
        <v>0</v>
      </c>
      <c r="BC131" s="210">
        <f t="shared" si="309"/>
        <v>0</v>
      </c>
      <c r="BD131" s="210">
        <f t="shared" si="310"/>
        <v>0</v>
      </c>
      <c r="BE131" s="210">
        <f t="shared" si="311"/>
        <v>0</v>
      </c>
      <c r="BF131" s="210">
        <f t="shared" si="312"/>
        <v>0</v>
      </c>
      <c r="BG131" s="210">
        <f t="shared" si="313"/>
        <v>0</v>
      </c>
      <c r="BH131" s="210">
        <f t="shared" si="314"/>
        <v>0</v>
      </c>
      <c r="BI131" s="210">
        <f t="shared" si="315"/>
        <v>0</v>
      </c>
      <c r="BJ131" s="210">
        <f t="shared" si="316"/>
        <v>0</v>
      </c>
      <c r="BK131" s="210">
        <f t="shared" si="317"/>
        <v>0</v>
      </c>
      <c r="BL131" s="210">
        <f t="shared" si="318"/>
        <v>0</v>
      </c>
      <c r="BM131" s="140">
        <f t="shared" si="226"/>
        <v>0</v>
      </c>
      <c r="BN131" s="140">
        <f t="shared" si="159"/>
        <v>0</v>
      </c>
    </row>
    <row r="132" spans="1:78" s="141" customFormat="1" ht="12.75" customHeight="1" x14ac:dyDescent="0.2">
      <c r="A132" s="129"/>
      <c r="B132" s="129"/>
      <c r="C132" s="141" t="s">
        <v>633</v>
      </c>
      <c r="D132" s="129"/>
      <c r="E132" s="129"/>
      <c r="F132" s="129"/>
      <c r="G132" s="275"/>
      <c r="H132" s="131" t="s">
        <v>325</v>
      </c>
      <c r="I132" s="129"/>
      <c r="J132" s="140">
        <f t="shared" si="212"/>
        <v>0</v>
      </c>
      <c r="K132" s="140">
        <f t="shared" si="213"/>
        <v>0</v>
      </c>
      <c r="L132" s="140">
        <f t="shared" si="214"/>
        <v>0</v>
      </c>
      <c r="M132" s="140">
        <f t="shared" si="215"/>
        <v>0</v>
      </c>
      <c r="N132" s="140">
        <f t="shared" si="216"/>
        <v>0</v>
      </c>
      <c r="O132" s="140">
        <f t="shared" si="217"/>
        <v>0</v>
      </c>
      <c r="P132" s="140">
        <f t="shared" si="218"/>
        <v>0</v>
      </c>
      <c r="Q132" s="140">
        <f t="shared" si="219"/>
        <v>0</v>
      </c>
      <c r="R132" s="140">
        <f t="shared" si="220"/>
        <v>0</v>
      </c>
      <c r="S132" s="140">
        <f t="shared" si="221"/>
        <v>0</v>
      </c>
      <c r="T132" s="140">
        <f t="shared" si="222"/>
        <v>0</v>
      </c>
      <c r="U132" s="140">
        <f t="shared" si="223"/>
        <v>0</v>
      </c>
      <c r="V132" s="140">
        <f t="shared" si="224"/>
        <v>0</v>
      </c>
      <c r="W132" s="129"/>
      <c r="X132" s="140">
        <f t="shared" si="225"/>
        <v>0</v>
      </c>
      <c r="Y132" s="140">
        <f t="shared" si="281"/>
        <v>0</v>
      </c>
      <c r="Z132" s="140">
        <f t="shared" si="282"/>
        <v>0</v>
      </c>
      <c r="AA132" s="140">
        <f t="shared" si="283"/>
        <v>0</v>
      </c>
      <c r="AB132" s="140">
        <f t="shared" si="284"/>
        <v>0</v>
      </c>
      <c r="AC132" s="140">
        <f t="shared" si="285"/>
        <v>0</v>
      </c>
      <c r="AD132" s="140">
        <f t="shared" si="286"/>
        <v>0</v>
      </c>
      <c r="AE132" s="140">
        <f t="shared" si="287"/>
        <v>0</v>
      </c>
      <c r="AF132" s="140">
        <f t="shared" si="288"/>
        <v>0</v>
      </c>
      <c r="AG132" s="140">
        <f t="shared" si="289"/>
        <v>0</v>
      </c>
      <c r="AH132" s="140">
        <f t="shared" si="290"/>
        <v>0</v>
      </c>
      <c r="AI132" s="140">
        <f t="shared" si="291"/>
        <v>0</v>
      </c>
      <c r="AJ132" s="140">
        <f t="shared" si="292"/>
        <v>0</v>
      </c>
      <c r="AK132" s="129"/>
      <c r="AL132" s="140">
        <f t="shared" si="293"/>
        <v>0</v>
      </c>
      <c r="AM132" s="140">
        <f t="shared" si="294"/>
        <v>0</v>
      </c>
      <c r="AN132" s="140">
        <f t="shared" si="295"/>
        <v>0</v>
      </c>
      <c r="AO132" s="140">
        <f t="shared" si="296"/>
        <v>0</v>
      </c>
      <c r="AP132" s="140">
        <f t="shared" si="297"/>
        <v>0</v>
      </c>
      <c r="AQ132" s="140">
        <f t="shared" si="298"/>
        <v>0</v>
      </c>
      <c r="AR132" s="140">
        <f t="shared" si="299"/>
        <v>0</v>
      </c>
      <c r="AS132" s="140">
        <f t="shared" si="300"/>
        <v>0</v>
      </c>
      <c r="AT132" s="140">
        <f t="shared" si="301"/>
        <v>0</v>
      </c>
      <c r="AU132" s="140">
        <f t="shared" si="302"/>
        <v>0</v>
      </c>
      <c r="AV132" s="140">
        <f t="shared" si="303"/>
        <v>0</v>
      </c>
      <c r="AW132" s="140">
        <f t="shared" si="304"/>
        <v>0</v>
      </c>
      <c r="AX132" s="140">
        <f t="shared" si="305"/>
        <v>0</v>
      </c>
      <c r="AY132" s="129"/>
      <c r="AZ132" s="140">
        <f t="shared" si="306"/>
        <v>0</v>
      </c>
      <c r="BA132" s="140">
        <f t="shared" si="307"/>
        <v>0</v>
      </c>
      <c r="BB132" s="140">
        <f t="shared" si="308"/>
        <v>0</v>
      </c>
      <c r="BC132" s="140">
        <f t="shared" si="309"/>
        <v>0</v>
      </c>
      <c r="BD132" s="140">
        <f t="shared" si="310"/>
        <v>0</v>
      </c>
      <c r="BE132" s="140">
        <f t="shared" si="311"/>
        <v>0</v>
      </c>
      <c r="BF132" s="140">
        <f t="shared" si="312"/>
        <v>0</v>
      </c>
      <c r="BG132" s="140">
        <f t="shared" si="313"/>
        <v>0</v>
      </c>
      <c r="BH132" s="140">
        <f t="shared" si="314"/>
        <v>0</v>
      </c>
      <c r="BI132" s="140">
        <f t="shared" si="315"/>
        <v>0</v>
      </c>
      <c r="BJ132" s="140">
        <f t="shared" si="316"/>
        <v>0</v>
      </c>
      <c r="BK132" s="140">
        <f t="shared" si="317"/>
        <v>0</v>
      </c>
      <c r="BL132" s="140">
        <f t="shared" si="318"/>
        <v>0</v>
      </c>
      <c r="BM132" s="140">
        <f t="shared" si="226"/>
        <v>0</v>
      </c>
      <c r="BN132" s="140">
        <f t="shared" si="159"/>
        <v>0</v>
      </c>
      <c r="BO132" s="129"/>
      <c r="BP132" s="129"/>
      <c r="BQ132" s="129"/>
      <c r="BR132" s="129"/>
      <c r="BS132" s="129"/>
      <c r="BT132" s="129"/>
      <c r="BU132" s="129"/>
      <c r="BV132" s="129"/>
      <c r="BW132" s="129"/>
      <c r="BX132" s="129"/>
      <c r="BY132" s="129"/>
      <c r="BZ132" s="129"/>
    </row>
    <row r="133" spans="1:78" s="141" customFormat="1" ht="12.75" customHeight="1" x14ac:dyDescent="0.2">
      <c r="A133" s="129"/>
      <c r="B133" s="138" t="s">
        <v>587</v>
      </c>
      <c r="D133" s="129"/>
      <c r="E133" s="140"/>
      <c r="F133" s="129"/>
      <c r="G133" s="275"/>
      <c r="H133" s="131"/>
      <c r="I133" s="129"/>
      <c r="J133" s="140">
        <f t="shared" ref="J133:J142" si="319">+IF(H133=J$8,G133,0)</f>
        <v>0</v>
      </c>
      <c r="K133" s="140">
        <f t="shared" ref="K133:K142" si="320">+IF(H133=K$8,G133,0)</f>
        <v>0</v>
      </c>
      <c r="L133" s="140">
        <f t="shared" ref="L133:L142" si="321">+IF(H133=L$8,G133,0)</f>
        <v>0</v>
      </c>
      <c r="M133" s="140">
        <f t="shared" ref="M133:M142" si="322">+IF(H133=M$8,G133,0)</f>
        <v>0</v>
      </c>
      <c r="N133" s="140">
        <f t="shared" ref="N133:N142" si="323">+IF(H133=N$8,G133,0)</f>
        <v>0</v>
      </c>
      <c r="O133" s="140">
        <f t="shared" ref="O133:O142" si="324">+IF(H133=O$8,G133,0)</f>
        <v>0</v>
      </c>
      <c r="P133" s="140">
        <f t="shared" ref="P133:P142" si="325">+IF(H133=P$8,G133,0)</f>
        <v>0</v>
      </c>
      <c r="Q133" s="140">
        <f t="shared" ref="Q133:Q142" si="326">+IF(H133=Q$8,G133,0)</f>
        <v>0</v>
      </c>
      <c r="R133" s="140">
        <f t="shared" ref="R133:R142" si="327">+IF(H133=R$8,G133,0)</f>
        <v>0</v>
      </c>
      <c r="S133" s="140">
        <f t="shared" ref="S133:S142" si="328">+IF(H133=S$8,G133,0)</f>
        <v>0</v>
      </c>
      <c r="T133" s="140">
        <f t="shared" ref="T133:T142" si="329">+IF(H133=T$8,G133,0)</f>
        <v>0</v>
      </c>
      <c r="U133" s="140">
        <f t="shared" ref="U133:U142" si="330">+IF(H133=U$8,G133,0)</f>
        <v>0</v>
      </c>
      <c r="V133" s="140">
        <f t="shared" ref="V133:V142" si="331">+IF(H133=V$8,G133,0)</f>
        <v>0</v>
      </c>
      <c r="W133" s="129"/>
      <c r="X133" s="140">
        <f t="shared" ref="X133:X142" si="332">+IF(H133=X$8,G133,0)</f>
        <v>0</v>
      </c>
      <c r="Y133" s="140">
        <f t="shared" ref="Y133:Y142" si="333">+IF(H133=Y$8,G133,0)</f>
        <v>0</v>
      </c>
      <c r="Z133" s="140">
        <f t="shared" ref="Z133:Z142" si="334">+IF(H133=Z$8,G133,0)</f>
        <v>0</v>
      </c>
      <c r="AA133" s="140">
        <f t="shared" ref="AA133:AA142" si="335">+IF(H133=AA$8,G133,0)</f>
        <v>0</v>
      </c>
      <c r="AB133" s="140">
        <f t="shared" ref="AB133:AB142" si="336">+IF(H133=AB$8,G133,0)</f>
        <v>0</v>
      </c>
      <c r="AC133" s="140">
        <f t="shared" ref="AC133:AC142" si="337">+IF(H133=AC$8,G133,0)</f>
        <v>0</v>
      </c>
      <c r="AD133" s="140">
        <f t="shared" ref="AD133:AD142" si="338">+IF(H133=AD$8,G133,0)</f>
        <v>0</v>
      </c>
      <c r="AE133" s="140">
        <f t="shared" ref="AE133:AE142" si="339">+IF(H133=AE$8,G133,0)</f>
        <v>0</v>
      </c>
      <c r="AF133" s="140">
        <f t="shared" ref="AF133:AF142" si="340">+IF(H133=AF$8,G133,0)</f>
        <v>0</v>
      </c>
      <c r="AG133" s="140">
        <f t="shared" ref="AG133:AG142" si="341">+IF(H133=AG$8,G133,0)</f>
        <v>0</v>
      </c>
      <c r="AH133" s="140">
        <f t="shared" ref="AH133:AH142" si="342">+IF(H133=AH$8,G133,0)</f>
        <v>0</v>
      </c>
      <c r="AI133" s="140">
        <f t="shared" ref="AI133:AI142" si="343">+IF(H133=AI$8,G133,0)</f>
        <v>0</v>
      </c>
      <c r="AJ133" s="140">
        <f t="shared" ref="AJ133:AJ142" si="344">+IF(H133=AJ$8,G133,0)</f>
        <v>0</v>
      </c>
      <c r="AK133" s="129"/>
      <c r="AL133" s="140">
        <f t="shared" ref="AL133:AL142" si="345">+IF(H133=AL$8,G133,0)</f>
        <v>0</v>
      </c>
      <c r="AM133" s="140">
        <f t="shared" ref="AM133:AM142" si="346">+IF(H133=AM$8,G133,0)</f>
        <v>0</v>
      </c>
      <c r="AN133" s="140">
        <f t="shared" ref="AN133:AN142" si="347">+IF(H133=AN$8,G133,0)</f>
        <v>0</v>
      </c>
      <c r="AO133" s="140">
        <f t="shared" ref="AO133:AO142" si="348">+IF(H133=AO$8,G133,0)</f>
        <v>0</v>
      </c>
      <c r="AP133" s="140">
        <f t="shared" ref="AP133:AP142" si="349">+IF(H133=AP$8,G133,0)</f>
        <v>0</v>
      </c>
      <c r="AQ133" s="140">
        <f t="shared" ref="AQ133:AQ142" si="350">+IF(H133=AQ$8,G133,0)</f>
        <v>0</v>
      </c>
      <c r="AR133" s="140">
        <f t="shared" ref="AR133:AR142" si="351">+IF(H133=AR$8,G133,0)</f>
        <v>0</v>
      </c>
      <c r="AS133" s="140">
        <f t="shared" ref="AS133:AS142" si="352">+IF(H133=AS$8,G133,0)</f>
        <v>0</v>
      </c>
      <c r="AT133" s="140">
        <f t="shared" ref="AT133:AT142" si="353">+IF(H133=AT$8,G133,0)</f>
        <v>0</v>
      </c>
      <c r="AU133" s="140">
        <f t="shared" ref="AU133:AU142" si="354">+IF(H133=AU$8,G133,0)</f>
        <v>0</v>
      </c>
      <c r="AV133" s="140">
        <f t="shared" ref="AV133:AV142" si="355">+IF(H133=AV$8,G133,0)</f>
        <v>0</v>
      </c>
      <c r="AW133" s="140">
        <f t="shared" ref="AW133:AW142" si="356">+IF(H133=AW$8,G133,0)</f>
        <v>0</v>
      </c>
      <c r="AX133" s="140">
        <f t="shared" ref="AX133:AX142" si="357">+IF(H133=AX$8,G133,0)</f>
        <v>0</v>
      </c>
      <c r="AY133" s="129"/>
      <c r="AZ133" s="140">
        <f t="shared" ref="AZ133:AZ142" si="358">+IF(H133=AZ$8,G133,0)</f>
        <v>0</v>
      </c>
      <c r="BA133" s="140">
        <f t="shared" ref="BA133:BA142" si="359">+IF(H133=BA$8,G133,0)</f>
        <v>0</v>
      </c>
      <c r="BB133" s="140">
        <f t="shared" ref="BB133:BB142" si="360">+IF(H133=BB$8,G133,0)</f>
        <v>0</v>
      </c>
      <c r="BC133" s="140">
        <f t="shared" ref="BC133:BC142" si="361">+IF(H133=BC$8,G133,0)</f>
        <v>0</v>
      </c>
      <c r="BD133" s="140">
        <f t="shared" ref="BD133:BD142" si="362">+IF(H133=BD$8,G133,0)</f>
        <v>0</v>
      </c>
      <c r="BE133" s="140">
        <f t="shared" ref="BE133:BE142" si="363">+IF(H133=BE$8,G133,0)</f>
        <v>0</v>
      </c>
      <c r="BF133" s="140">
        <f t="shared" ref="BF133:BF142" si="364">+IF(H133=BF$8,G133,0)</f>
        <v>0</v>
      </c>
      <c r="BG133" s="140">
        <f t="shared" ref="BG133:BG142" si="365">+IF(H133=BG$8,G133,0)</f>
        <v>0</v>
      </c>
      <c r="BH133" s="140">
        <f t="shared" ref="BH133:BH142" si="366">+IF(H133=BH$8,G133,0)</f>
        <v>0</v>
      </c>
      <c r="BI133" s="140">
        <f t="shared" ref="BI133:BI142" si="367">+IF(H133=BI$8,G133,0)</f>
        <v>0</v>
      </c>
      <c r="BJ133" s="140">
        <f t="shared" ref="BJ133:BJ142" si="368">+IF(H133=BJ$8,G133,0)</f>
        <v>0</v>
      </c>
      <c r="BK133" s="140">
        <f t="shared" ref="BK133:BK142" si="369">+IF(H133=BK$8,G133,0)</f>
        <v>0</v>
      </c>
      <c r="BL133" s="140">
        <f t="shared" ref="BL133:BL142" si="370">+IF(H133=BL$8,G133,0)</f>
        <v>0</v>
      </c>
      <c r="BM133" s="140">
        <f t="shared" si="226"/>
        <v>0</v>
      </c>
      <c r="BN133" s="140">
        <f t="shared" si="159"/>
        <v>0</v>
      </c>
    </row>
    <row r="134" spans="1:78" s="141" customFormat="1" ht="12.75" customHeight="1" x14ac:dyDescent="0.2">
      <c r="A134" s="129"/>
      <c r="B134" s="129"/>
      <c r="C134" s="141" t="s">
        <v>379</v>
      </c>
      <c r="D134" s="129"/>
      <c r="E134" s="140"/>
      <c r="F134" s="129"/>
      <c r="G134" s="275"/>
      <c r="H134" s="131" t="s">
        <v>320</v>
      </c>
      <c r="I134" s="129"/>
      <c r="J134" s="140">
        <f t="shared" si="319"/>
        <v>0</v>
      </c>
      <c r="K134" s="140">
        <f t="shared" si="320"/>
        <v>0</v>
      </c>
      <c r="L134" s="140">
        <f t="shared" si="321"/>
        <v>0</v>
      </c>
      <c r="M134" s="140">
        <f t="shared" si="322"/>
        <v>0</v>
      </c>
      <c r="N134" s="140">
        <f t="shared" si="323"/>
        <v>0</v>
      </c>
      <c r="O134" s="140">
        <f t="shared" si="324"/>
        <v>0</v>
      </c>
      <c r="P134" s="140">
        <f t="shared" si="325"/>
        <v>0</v>
      </c>
      <c r="Q134" s="140">
        <f t="shared" si="326"/>
        <v>0</v>
      </c>
      <c r="R134" s="140">
        <f t="shared" si="327"/>
        <v>0</v>
      </c>
      <c r="S134" s="140">
        <f t="shared" si="328"/>
        <v>0</v>
      </c>
      <c r="T134" s="140">
        <f t="shared" si="329"/>
        <v>0</v>
      </c>
      <c r="U134" s="140">
        <f t="shared" si="330"/>
        <v>0</v>
      </c>
      <c r="V134" s="140">
        <f t="shared" si="331"/>
        <v>0</v>
      </c>
      <c r="W134" s="129"/>
      <c r="X134" s="140">
        <f t="shared" si="332"/>
        <v>0</v>
      </c>
      <c r="Y134" s="140">
        <f t="shared" si="333"/>
        <v>0</v>
      </c>
      <c r="Z134" s="140">
        <f t="shared" si="334"/>
        <v>0</v>
      </c>
      <c r="AA134" s="140">
        <f t="shared" si="335"/>
        <v>0</v>
      </c>
      <c r="AB134" s="140">
        <f t="shared" si="336"/>
        <v>0</v>
      </c>
      <c r="AC134" s="140">
        <f t="shared" si="337"/>
        <v>0</v>
      </c>
      <c r="AD134" s="140">
        <f t="shared" si="338"/>
        <v>0</v>
      </c>
      <c r="AE134" s="140">
        <f t="shared" si="339"/>
        <v>0</v>
      </c>
      <c r="AF134" s="140">
        <f t="shared" si="340"/>
        <v>0</v>
      </c>
      <c r="AG134" s="140">
        <f t="shared" si="341"/>
        <v>0</v>
      </c>
      <c r="AH134" s="140">
        <f t="shared" si="342"/>
        <v>0</v>
      </c>
      <c r="AI134" s="140">
        <f t="shared" si="343"/>
        <v>0</v>
      </c>
      <c r="AJ134" s="140">
        <f t="shared" si="344"/>
        <v>0</v>
      </c>
      <c r="AK134" s="129"/>
      <c r="AL134" s="140">
        <f t="shared" si="345"/>
        <v>0</v>
      </c>
      <c r="AM134" s="140">
        <f t="shared" si="346"/>
        <v>0</v>
      </c>
      <c r="AN134" s="140">
        <f t="shared" si="347"/>
        <v>0</v>
      </c>
      <c r="AO134" s="140">
        <f t="shared" si="348"/>
        <v>0</v>
      </c>
      <c r="AP134" s="140">
        <f t="shared" si="349"/>
        <v>0</v>
      </c>
      <c r="AQ134" s="140">
        <f t="shared" si="350"/>
        <v>0</v>
      </c>
      <c r="AR134" s="140">
        <f t="shared" si="351"/>
        <v>0</v>
      </c>
      <c r="AS134" s="140">
        <f t="shared" si="352"/>
        <v>0</v>
      </c>
      <c r="AT134" s="140">
        <f t="shared" si="353"/>
        <v>0</v>
      </c>
      <c r="AU134" s="140">
        <f t="shared" si="354"/>
        <v>0</v>
      </c>
      <c r="AV134" s="140">
        <f t="shared" si="355"/>
        <v>0</v>
      </c>
      <c r="AW134" s="140">
        <f t="shared" si="356"/>
        <v>0</v>
      </c>
      <c r="AX134" s="140">
        <f t="shared" si="357"/>
        <v>0</v>
      </c>
      <c r="AY134" s="129"/>
      <c r="AZ134" s="140">
        <f t="shared" si="358"/>
        <v>0</v>
      </c>
      <c r="BA134" s="140">
        <f t="shared" si="359"/>
        <v>0</v>
      </c>
      <c r="BB134" s="140">
        <f t="shared" si="360"/>
        <v>0</v>
      </c>
      <c r="BC134" s="140">
        <f t="shared" si="361"/>
        <v>0</v>
      </c>
      <c r="BD134" s="140">
        <f t="shared" si="362"/>
        <v>0</v>
      </c>
      <c r="BE134" s="140">
        <f t="shared" si="363"/>
        <v>0</v>
      </c>
      <c r="BF134" s="140">
        <f t="shared" si="364"/>
        <v>0</v>
      </c>
      <c r="BG134" s="140">
        <f t="shared" si="365"/>
        <v>0</v>
      </c>
      <c r="BH134" s="140">
        <f t="shared" si="366"/>
        <v>0</v>
      </c>
      <c r="BI134" s="140">
        <f t="shared" si="367"/>
        <v>0</v>
      </c>
      <c r="BJ134" s="140">
        <f t="shared" si="368"/>
        <v>0</v>
      </c>
      <c r="BK134" s="140">
        <f t="shared" si="369"/>
        <v>0</v>
      </c>
      <c r="BL134" s="140">
        <f t="shared" si="370"/>
        <v>0</v>
      </c>
      <c r="BM134" s="140">
        <f t="shared" si="226"/>
        <v>0</v>
      </c>
      <c r="BN134" s="140">
        <f t="shared" si="159"/>
        <v>0</v>
      </c>
    </row>
    <row r="135" spans="1:78" s="141" customFormat="1" ht="12.75" customHeight="1" x14ac:dyDescent="0.2">
      <c r="A135" s="129"/>
      <c r="B135" s="129"/>
      <c r="C135" s="141" t="s">
        <v>345</v>
      </c>
      <c r="D135" s="129"/>
      <c r="E135" s="129"/>
      <c r="F135" s="129"/>
      <c r="G135" s="275"/>
      <c r="H135" s="131" t="s">
        <v>322</v>
      </c>
      <c r="I135" s="129"/>
      <c r="J135" s="140">
        <f t="shared" si="319"/>
        <v>0</v>
      </c>
      <c r="K135" s="140">
        <f t="shared" si="320"/>
        <v>0</v>
      </c>
      <c r="L135" s="140">
        <f t="shared" si="321"/>
        <v>0</v>
      </c>
      <c r="M135" s="140">
        <f t="shared" si="322"/>
        <v>0</v>
      </c>
      <c r="N135" s="140">
        <f t="shared" si="323"/>
        <v>0</v>
      </c>
      <c r="O135" s="140">
        <f t="shared" si="324"/>
        <v>0</v>
      </c>
      <c r="P135" s="140">
        <f t="shared" si="325"/>
        <v>0</v>
      </c>
      <c r="Q135" s="140">
        <f t="shared" si="326"/>
        <v>0</v>
      </c>
      <c r="R135" s="140">
        <f t="shared" si="327"/>
        <v>0</v>
      </c>
      <c r="S135" s="140">
        <f t="shared" si="328"/>
        <v>0</v>
      </c>
      <c r="T135" s="140">
        <f t="shared" si="329"/>
        <v>0</v>
      </c>
      <c r="U135" s="140">
        <f t="shared" si="330"/>
        <v>0</v>
      </c>
      <c r="V135" s="140">
        <f t="shared" si="331"/>
        <v>0</v>
      </c>
      <c r="W135" s="129"/>
      <c r="X135" s="140">
        <f t="shared" si="332"/>
        <v>0</v>
      </c>
      <c r="Y135" s="140">
        <f t="shared" si="333"/>
        <v>0</v>
      </c>
      <c r="Z135" s="140">
        <f t="shared" si="334"/>
        <v>0</v>
      </c>
      <c r="AA135" s="140">
        <f t="shared" si="335"/>
        <v>0</v>
      </c>
      <c r="AB135" s="140">
        <f t="shared" si="336"/>
        <v>0</v>
      </c>
      <c r="AC135" s="140">
        <f t="shared" si="337"/>
        <v>0</v>
      </c>
      <c r="AD135" s="140">
        <f t="shared" si="338"/>
        <v>0</v>
      </c>
      <c r="AE135" s="140">
        <f t="shared" si="339"/>
        <v>0</v>
      </c>
      <c r="AF135" s="140">
        <f t="shared" si="340"/>
        <v>0</v>
      </c>
      <c r="AG135" s="140">
        <f t="shared" si="341"/>
        <v>0</v>
      </c>
      <c r="AH135" s="140">
        <f t="shared" si="342"/>
        <v>0</v>
      </c>
      <c r="AI135" s="140">
        <f t="shared" si="343"/>
        <v>0</v>
      </c>
      <c r="AJ135" s="140">
        <f t="shared" si="344"/>
        <v>0</v>
      </c>
      <c r="AK135" s="129"/>
      <c r="AL135" s="140">
        <f t="shared" si="345"/>
        <v>0</v>
      </c>
      <c r="AM135" s="140">
        <f t="shared" si="346"/>
        <v>0</v>
      </c>
      <c r="AN135" s="140">
        <f t="shared" si="347"/>
        <v>0</v>
      </c>
      <c r="AO135" s="140">
        <f t="shared" si="348"/>
        <v>0</v>
      </c>
      <c r="AP135" s="140">
        <f t="shared" si="349"/>
        <v>0</v>
      </c>
      <c r="AQ135" s="140">
        <f t="shared" si="350"/>
        <v>0</v>
      </c>
      <c r="AR135" s="140">
        <f t="shared" si="351"/>
        <v>0</v>
      </c>
      <c r="AS135" s="140">
        <f t="shared" si="352"/>
        <v>0</v>
      </c>
      <c r="AT135" s="140">
        <f t="shared" si="353"/>
        <v>0</v>
      </c>
      <c r="AU135" s="140">
        <f t="shared" si="354"/>
        <v>0</v>
      </c>
      <c r="AV135" s="140">
        <f t="shared" si="355"/>
        <v>0</v>
      </c>
      <c r="AW135" s="140">
        <f t="shared" si="356"/>
        <v>0</v>
      </c>
      <c r="AX135" s="140">
        <f t="shared" si="357"/>
        <v>0</v>
      </c>
      <c r="AY135" s="129"/>
      <c r="AZ135" s="140">
        <f t="shared" si="358"/>
        <v>0</v>
      </c>
      <c r="BA135" s="140">
        <f t="shared" si="359"/>
        <v>0</v>
      </c>
      <c r="BB135" s="140">
        <f t="shared" si="360"/>
        <v>0</v>
      </c>
      <c r="BC135" s="140">
        <f t="shared" si="361"/>
        <v>0</v>
      </c>
      <c r="BD135" s="140">
        <f t="shared" si="362"/>
        <v>0</v>
      </c>
      <c r="BE135" s="140">
        <f t="shared" si="363"/>
        <v>0</v>
      </c>
      <c r="BF135" s="140">
        <f t="shared" si="364"/>
        <v>0</v>
      </c>
      <c r="BG135" s="140">
        <f t="shared" si="365"/>
        <v>0</v>
      </c>
      <c r="BH135" s="140">
        <f t="shared" si="366"/>
        <v>0</v>
      </c>
      <c r="BI135" s="140">
        <f t="shared" si="367"/>
        <v>0</v>
      </c>
      <c r="BJ135" s="140">
        <f t="shared" si="368"/>
        <v>0</v>
      </c>
      <c r="BK135" s="140">
        <f t="shared" si="369"/>
        <v>0</v>
      </c>
      <c r="BL135" s="140">
        <f t="shared" si="370"/>
        <v>0</v>
      </c>
      <c r="BM135" s="140">
        <f t="shared" ref="BM135:BM142" si="371">SUM(J135:BL135)</f>
        <v>0</v>
      </c>
      <c r="BN135" s="140">
        <f t="shared" si="159"/>
        <v>0</v>
      </c>
      <c r="BO135" s="129"/>
    </row>
    <row r="136" spans="1:78" s="141" customFormat="1" ht="12.75" customHeight="1" x14ac:dyDescent="0.2">
      <c r="A136" s="129"/>
      <c r="B136" s="129"/>
      <c r="C136" s="141" t="s">
        <v>381</v>
      </c>
      <c r="D136" s="129"/>
      <c r="E136" s="129"/>
      <c r="F136" s="129"/>
      <c r="G136" s="275"/>
      <c r="H136" s="131" t="s">
        <v>322</v>
      </c>
      <c r="I136" s="129"/>
      <c r="J136" s="140">
        <f t="shared" si="319"/>
        <v>0</v>
      </c>
      <c r="K136" s="140">
        <f t="shared" si="320"/>
        <v>0</v>
      </c>
      <c r="L136" s="140">
        <f t="shared" si="321"/>
        <v>0</v>
      </c>
      <c r="M136" s="140">
        <f t="shared" si="322"/>
        <v>0</v>
      </c>
      <c r="N136" s="140">
        <f t="shared" si="323"/>
        <v>0</v>
      </c>
      <c r="O136" s="140">
        <f t="shared" si="324"/>
        <v>0</v>
      </c>
      <c r="P136" s="140">
        <f t="shared" si="325"/>
        <v>0</v>
      </c>
      <c r="Q136" s="140">
        <f t="shared" si="326"/>
        <v>0</v>
      </c>
      <c r="R136" s="140">
        <f t="shared" si="327"/>
        <v>0</v>
      </c>
      <c r="S136" s="140">
        <f t="shared" si="328"/>
        <v>0</v>
      </c>
      <c r="T136" s="140">
        <f t="shared" si="329"/>
        <v>0</v>
      </c>
      <c r="U136" s="140">
        <f t="shared" si="330"/>
        <v>0</v>
      </c>
      <c r="V136" s="140">
        <f t="shared" si="331"/>
        <v>0</v>
      </c>
      <c r="W136" s="129"/>
      <c r="X136" s="140">
        <f t="shared" si="332"/>
        <v>0</v>
      </c>
      <c r="Y136" s="140">
        <f t="shared" si="333"/>
        <v>0</v>
      </c>
      <c r="Z136" s="140">
        <f t="shared" si="334"/>
        <v>0</v>
      </c>
      <c r="AA136" s="140">
        <f t="shared" si="335"/>
        <v>0</v>
      </c>
      <c r="AB136" s="140">
        <f t="shared" si="336"/>
        <v>0</v>
      </c>
      <c r="AC136" s="140">
        <f t="shared" si="337"/>
        <v>0</v>
      </c>
      <c r="AD136" s="140">
        <f t="shared" si="338"/>
        <v>0</v>
      </c>
      <c r="AE136" s="140">
        <f t="shared" si="339"/>
        <v>0</v>
      </c>
      <c r="AF136" s="140">
        <f t="shared" si="340"/>
        <v>0</v>
      </c>
      <c r="AG136" s="140">
        <f t="shared" si="341"/>
        <v>0</v>
      </c>
      <c r="AH136" s="140">
        <f t="shared" si="342"/>
        <v>0</v>
      </c>
      <c r="AI136" s="140">
        <f t="shared" si="343"/>
        <v>0</v>
      </c>
      <c r="AJ136" s="140">
        <f t="shared" si="344"/>
        <v>0</v>
      </c>
      <c r="AK136" s="129"/>
      <c r="AL136" s="140">
        <f t="shared" si="345"/>
        <v>0</v>
      </c>
      <c r="AM136" s="140">
        <f t="shared" si="346"/>
        <v>0</v>
      </c>
      <c r="AN136" s="140">
        <f t="shared" si="347"/>
        <v>0</v>
      </c>
      <c r="AO136" s="140">
        <f t="shared" si="348"/>
        <v>0</v>
      </c>
      <c r="AP136" s="140">
        <f t="shared" si="349"/>
        <v>0</v>
      </c>
      <c r="AQ136" s="140">
        <f t="shared" si="350"/>
        <v>0</v>
      </c>
      <c r="AR136" s="140">
        <f t="shared" si="351"/>
        <v>0</v>
      </c>
      <c r="AS136" s="140">
        <f t="shared" si="352"/>
        <v>0</v>
      </c>
      <c r="AT136" s="140">
        <f t="shared" si="353"/>
        <v>0</v>
      </c>
      <c r="AU136" s="140">
        <f t="shared" si="354"/>
        <v>0</v>
      </c>
      <c r="AV136" s="140">
        <f t="shared" si="355"/>
        <v>0</v>
      </c>
      <c r="AW136" s="140">
        <f t="shared" si="356"/>
        <v>0</v>
      </c>
      <c r="AX136" s="140">
        <f t="shared" si="357"/>
        <v>0</v>
      </c>
      <c r="AY136" s="129"/>
      <c r="AZ136" s="140">
        <f t="shared" si="358"/>
        <v>0</v>
      </c>
      <c r="BA136" s="140">
        <f t="shared" si="359"/>
        <v>0</v>
      </c>
      <c r="BB136" s="140">
        <f t="shared" si="360"/>
        <v>0</v>
      </c>
      <c r="BC136" s="140">
        <f t="shared" si="361"/>
        <v>0</v>
      </c>
      <c r="BD136" s="140">
        <f t="shared" si="362"/>
        <v>0</v>
      </c>
      <c r="BE136" s="140">
        <f t="shared" si="363"/>
        <v>0</v>
      </c>
      <c r="BF136" s="140">
        <f t="shared" si="364"/>
        <v>0</v>
      </c>
      <c r="BG136" s="140">
        <f t="shared" si="365"/>
        <v>0</v>
      </c>
      <c r="BH136" s="140">
        <f t="shared" si="366"/>
        <v>0</v>
      </c>
      <c r="BI136" s="140">
        <f t="shared" si="367"/>
        <v>0</v>
      </c>
      <c r="BJ136" s="140">
        <f t="shared" si="368"/>
        <v>0</v>
      </c>
      <c r="BK136" s="140">
        <f t="shared" si="369"/>
        <v>0</v>
      </c>
      <c r="BL136" s="140">
        <f t="shared" si="370"/>
        <v>0</v>
      </c>
      <c r="BM136" s="140">
        <f t="shared" si="371"/>
        <v>0</v>
      </c>
      <c r="BN136" s="140">
        <f t="shared" si="159"/>
        <v>0</v>
      </c>
      <c r="BO136" s="129"/>
    </row>
    <row r="137" spans="1:78" s="141" customFormat="1" ht="12.75" customHeight="1" x14ac:dyDescent="0.2">
      <c r="A137" s="129"/>
      <c r="B137" s="129"/>
      <c r="C137" s="141" t="s">
        <v>382</v>
      </c>
      <c r="D137" s="129"/>
      <c r="E137" s="129"/>
      <c r="F137" s="129"/>
      <c r="G137" s="275"/>
      <c r="H137" s="131" t="s">
        <v>331</v>
      </c>
      <c r="I137" s="129"/>
      <c r="J137" s="140">
        <f t="shared" si="319"/>
        <v>0</v>
      </c>
      <c r="K137" s="140">
        <f t="shared" si="320"/>
        <v>0</v>
      </c>
      <c r="L137" s="140">
        <f t="shared" si="321"/>
        <v>0</v>
      </c>
      <c r="M137" s="140">
        <f t="shared" si="322"/>
        <v>0</v>
      </c>
      <c r="N137" s="140">
        <f t="shared" si="323"/>
        <v>0</v>
      </c>
      <c r="O137" s="140">
        <f t="shared" si="324"/>
        <v>0</v>
      </c>
      <c r="P137" s="140">
        <f t="shared" si="325"/>
        <v>0</v>
      </c>
      <c r="Q137" s="140">
        <f t="shared" si="326"/>
        <v>0</v>
      </c>
      <c r="R137" s="140">
        <f t="shared" si="327"/>
        <v>0</v>
      </c>
      <c r="S137" s="140">
        <f t="shared" si="328"/>
        <v>0</v>
      </c>
      <c r="T137" s="140">
        <f t="shared" si="329"/>
        <v>0</v>
      </c>
      <c r="U137" s="140">
        <f t="shared" si="330"/>
        <v>0</v>
      </c>
      <c r="V137" s="140">
        <f t="shared" si="331"/>
        <v>0</v>
      </c>
      <c r="W137" s="129"/>
      <c r="X137" s="140">
        <f t="shared" si="332"/>
        <v>0</v>
      </c>
      <c r="Y137" s="140">
        <f t="shared" si="333"/>
        <v>0</v>
      </c>
      <c r="Z137" s="140">
        <f t="shared" si="334"/>
        <v>0</v>
      </c>
      <c r="AA137" s="140">
        <f t="shared" si="335"/>
        <v>0</v>
      </c>
      <c r="AB137" s="140">
        <f t="shared" si="336"/>
        <v>0</v>
      </c>
      <c r="AC137" s="140">
        <f t="shared" si="337"/>
        <v>0</v>
      </c>
      <c r="AD137" s="140">
        <f t="shared" si="338"/>
        <v>0</v>
      </c>
      <c r="AE137" s="140">
        <f t="shared" si="339"/>
        <v>0</v>
      </c>
      <c r="AF137" s="140">
        <f t="shared" si="340"/>
        <v>0</v>
      </c>
      <c r="AG137" s="140">
        <f t="shared" si="341"/>
        <v>0</v>
      </c>
      <c r="AH137" s="140">
        <f t="shared" si="342"/>
        <v>0</v>
      </c>
      <c r="AI137" s="140">
        <f t="shared" si="343"/>
        <v>0</v>
      </c>
      <c r="AJ137" s="140">
        <f t="shared" si="344"/>
        <v>0</v>
      </c>
      <c r="AK137" s="129"/>
      <c r="AL137" s="140">
        <f t="shared" si="345"/>
        <v>0</v>
      </c>
      <c r="AM137" s="140">
        <f t="shared" si="346"/>
        <v>0</v>
      </c>
      <c r="AN137" s="140">
        <f t="shared" si="347"/>
        <v>0</v>
      </c>
      <c r="AO137" s="140">
        <f t="shared" si="348"/>
        <v>0</v>
      </c>
      <c r="AP137" s="140">
        <f t="shared" si="349"/>
        <v>0</v>
      </c>
      <c r="AQ137" s="140">
        <f t="shared" si="350"/>
        <v>0</v>
      </c>
      <c r="AR137" s="140">
        <f t="shared" si="351"/>
        <v>0</v>
      </c>
      <c r="AS137" s="140">
        <f t="shared" si="352"/>
        <v>0</v>
      </c>
      <c r="AT137" s="140">
        <f t="shared" si="353"/>
        <v>0</v>
      </c>
      <c r="AU137" s="140">
        <f t="shared" si="354"/>
        <v>0</v>
      </c>
      <c r="AV137" s="140">
        <f t="shared" si="355"/>
        <v>0</v>
      </c>
      <c r="AW137" s="140">
        <f t="shared" si="356"/>
        <v>0</v>
      </c>
      <c r="AX137" s="140">
        <f t="shared" si="357"/>
        <v>0</v>
      </c>
      <c r="AY137" s="129"/>
      <c r="AZ137" s="140">
        <f t="shared" si="358"/>
        <v>0</v>
      </c>
      <c r="BA137" s="140">
        <f t="shared" si="359"/>
        <v>0</v>
      </c>
      <c r="BB137" s="140">
        <f t="shared" si="360"/>
        <v>0</v>
      </c>
      <c r="BC137" s="140">
        <f t="shared" si="361"/>
        <v>0</v>
      </c>
      <c r="BD137" s="140">
        <f t="shared" si="362"/>
        <v>0</v>
      </c>
      <c r="BE137" s="140">
        <f t="shared" si="363"/>
        <v>0</v>
      </c>
      <c r="BF137" s="140">
        <f t="shared" si="364"/>
        <v>0</v>
      </c>
      <c r="BG137" s="140">
        <f t="shared" si="365"/>
        <v>0</v>
      </c>
      <c r="BH137" s="140">
        <f t="shared" si="366"/>
        <v>0</v>
      </c>
      <c r="BI137" s="140">
        <f t="shared" si="367"/>
        <v>0</v>
      </c>
      <c r="BJ137" s="140">
        <f t="shared" si="368"/>
        <v>0</v>
      </c>
      <c r="BK137" s="140">
        <f t="shared" si="369"/>
        <v>0</v>
      </c>
      <c r="BL137" s="140">
        <f t="shared" si="370"/>
        <v>0</v>
      </c>
      <c r="BM137" s="140">
        <f t="shared" si="371"/>
        <v>0</v>
      </c>
      <c r="BN137" s="140">
        <f t="shared" si="159"/>
        <v>0</v>
      </c>
      <c r="BO137" s="129"/>
    </row>
    <row r="138" spans="1:78" s="141" customFormat="1" ht="12.75" customHeight="1" x14ac:dyDescent="0.2">
      <c r="A138" s="129"/>
      <c r="B138" s="129"/>
      <c r="C138" s="141" t="s">
        <v>403</v>
      </c>
      <c r="D138" s="129"/>
      <c r="E138" s="129"/>
      <c r="F138" s="129"/>
      <c r="G138" s="275"/>
      <c r="H138" s="131" t="s">
        <v>321</v>
      </c>
      <c r="I138" s="129"/>
      <c r="J138" s="140">
        <f t="shared" si="319"/>
        <v>0</v>
      </c>
      <c r="K138" s="140">
        <f t="shared" si="320"/>
        <v>0</v>
      </c>
      <c r="L138" s="140">
        <f t="shared" si="321"/>
        <v>0</v>
      </c>
      <c r="M138" s="140">
        <f t="shared" si="322"/>
        <v>0</v>
      </c>
      <c r="N138" s="140">
        <f t="shared" si="323"/>
        <v>0</v>
      </c>
      <c r="O138" s="140">
        <f t="shared" si="324"/>
        <v>0</v>
      </c>
      <c r="P138" s="140">
        <f t="shared" si="325"/>
        <v>0</v>
      </c>
      <c r="Q138" s="140">
        <f t="shared" si="326"/>
        <v>0</v>
      </c>
      <c r="R138" s="140">
        <f t="shared" si="327"/>
        <v>0</v>
      </c>
      <c r="S138" s="140">
        <f t="shared" si="328"/>
        <v>0</v>
      </c>
      <c r="T138" s="140">
        <f t="shared" si="329"/>
        <v>0</v>
      </c>
      <c r="U138" s="140">
        <f t="shared" si="330"/>
        <v>0</v>
      </c>
      <c r="V138" s="140">
        <f t="shared" si="331"/>
        <v>0</v>
      </c>
      <c r="W138" s="129"/>
      <c r="X138" s="140">
        <f t="shared" si="332"/>
        <v>0</v>
      </c>
      <c r="Y138" s="140">
        <f t="shared" si="333"/>
        <v>0</v>
      </c>
      <c r="Z138" s="140">
        <f t="shared" si="334"/>
        <v>0</v>
      </c>
      <c r="AA138" s="140">
        <f t="shared" si="335"/>
        <v>0</v>
      </c>
      <c r="AB138" s="140">
        <f t="shared" si="336"/>
        <v>0</v>
      </c>
      <c r="AC138" s="140">
        <f t="shared" si="337"/>
        <v>0</v>
      </c>
      <c r="AD138" s="140">
        <f t="shared" si="338"/>
        <v>0</v>
      </c>
      <c r="AE138" s="140">
        <f t="shared" si="339"/>
        <v>0</v>
      </c>
      <c r="AF138" s="140">
        <f t="shared" si="340"/>
        <v>0</v>
      </c>
      <c r="AG138" s="140">
        <f t="shared" si="341"/>
        <v>0</v>
      </c>
      <c r="AH138" s="140">
        <f t="shared" si="342"/>
        <v>0</v>
      </c>
      <c r="AI138" s="140">
        <f t="shared" si="343"/>
        <v>0</v>
      </c>
      <c r="AJ138" s="140">
        <f t="shared" si="344"/>
        <v>0</v>
      </c>
      <c r="AK138" s="129"/>
      <c r="AL138" s="140">
        <f t="shared" si="345"/>
        <v>0</v>
      </c>
      <c r="AM138" s="140">
        <f t="shared" si="346"/>
        <v>0</v>
      </c>
      <c r="AN138" s="140">
        <f t="shared" si="347"/>
        <v>0</v>
      </c>
      <c r="AO138" s="140">
        <f t="shared" si="348"/>
        <v>0</v>
      </c>
      <c r="AP138" s="140">
        <f t="shared" si="349"/>
        <v>0</v>
      </c>
      <c r="AQ138" s="140">
        <f t="shared" si="350"/>
        <v>0</v>
      </c>
      <c r="AR138" s="140">
        <f t="shared" si="351"/>
        <v>0</v>
      </c>
      <c r="AS138" s="140">
        <f t="shared" si="352"/>
        <v>0</v>
      </c>
      <c r="AT138" s="140">
        <f t="shared" si="353"/>
        <v>0</v>
      </c>
      <c r="AU138" s="140">
        <f t="shared" si="354"/>
        <v>0</v>
      </c>
      <c r="AV138" s="140">
        <f t="shared" si="355"/>
        <v>0</v>
      </c>
      <c r="AW138" s="140">
        <f t="shared" si="356"/>
        <v>0</v>
      </c>
      <c r="AX138" s="140">
        <f t="shared" si="357"/>
        <v>0</v>
      </c>
      <c r="AY138" s="129"/>
      <c r="AZ138" s="140">
        <f t="shared" si="358"/>
        <v>0</v>
      </c>
      <c r="BA138" s="140">
        <f t="shared" si="359"/>
        <v>0</v>
      </c>
      <c r="BB138" s="140">
        <f t="shared" si="360"/>
        <v>0</v>
      </c>
      <c r="BC138" s="140">
        <f t="shared" si="361"/>
        <v>0</v>
      </c>
      <c r="BD138" s="140">
        <f t="shared" si="362"/>
        <v>0</v>
      </c>
      <c r="BE138" s="140">
        <f t="shared" si="363"/>
        <v>0</v>
      </c>
      <c r="BF138" s="140">
        <f t="shared" si="364"/>
        <v>0</v>
      </c>
      <c r="BG138" s="140">
        <f t="shared" si="365"/>
        <v>0</v>
      </c>
      <c r="BH138" s="140">
        <f t="shared" si="366"/>
        <v>0</v>
      </c>
      <c r="BI138" s="140">
        <f t="shared" si="367"/>
        <v>0</v>
      </c>
      <c r="BJ138" s="140">
        <f t="shared" si="368"/>
        <v>0</v>
      </c>
      <c r="BK138" s="140">
        <f t="shared" si="369"/>
        <v>0</v>
      </c>
      <c r="BL138" s="140">
        <f t="shared" si="370"/>
        <v>0</v>
      </c>
      <c r="BM138" s="140">
        <f t="shared" si="371"/>
        <v>0</v>
      </c>
      <c r="BN138" s="140">
        <f t="shared" si="159"/>
        <v>0</v>
      </c>
      <c r="BO138" s="129"/>
    </row>
    <row r="139" spans="1:78" s="141" customFormat="1" ht="12.75" customHeight="1" x14ac:dyDescent="0.2">
      <c r="C139" s="141" t="s">
        <v>632</v>
      </c>
      <c r="E139" s="212"/>
      <c r="G139" s="275">
        <v>4076730</v>
      </c>
      <c r="H139" s="474" t="s">
        <v>329</v>
      </c>
      <c r="J139" s="210">
        <f>+IF(H139=J$8,G139,0)</f>
        <v>0</v>
      </c>
      <c r="K139" s="210">
        <f>+IF(H139=K$8,G139,0)</f>
        <v>0</v>
      </c>
      <c r="L139" s="210">
        <f>+IF(H139=L$8,G139,0)</f>
        <v>0</v>
      </c>
      <c r="M139" s="210">
        <f>+IF(H139=M$8,G139,0)</f>
        <v>0</v>
      </c>
      <c r="N139" s="210">
        <f>+IF(H139=N$8,G139,0)</f>
        <v>0</v>
      </c>
      <c r="O139" s="210">
        <f>+IF(H139=O$8,G139,0)</f>
        <v>0</v>
      </c>
      <c r="P139" s="210">
        <f>+IF(H139=P$8,G139,0)</f>
        <v>0</v>
      </c>
      <c r="Q139" s="210">
        <f>+IF(H139=Q$8,G139,0)</f>
        <v>0</v>
      </c>
      <c r="R139" s="210">
        <f>+IF(H139=R$8,G139,0)</f>
        <v>0</v>
      </c>
      <c r="S139" s="210">
        <f>+IF(H139=S$8,G139,0)</f>
        <v>0</v>
      </c>
      <c r="T139" s="210">
        <f>+IF(H139=T$8,G139,0)</f>
        <v>0</v>
      </c>
      <c r="U139" s="210">
        <f>+IF(H139=U$8,G139,0)</f>
        <v>0</v>
      </c>
      <c r="V139" s="210">
        <f>+IF(H139=V$8,G139,0)</f>
        <v>0</v>
      </c>
      <c r="X139" s="210">
        <f>+IF(H139=X$8,G139,0)</f>
        <v>0</v>
      </c>
      <c r="Y139" s="210">
        <f>+IF(H139=Y$8,G139,0)</f>
        <v>0</v>
      </c>
      <c r="Z139" s="210">
        <f>+IF(H139=Z$8,G139,0)</f>
        <v>0</v>
      </c>
      <c r="AA139" s="210">
        <f>+IF(H139=AA$8,G139,0)</f>
        <v>0</v>
      </c>
      <c r="AB139" s="210">
        <f>+IF(H139=AB$8,G139,0)</f>
        <v>0</v>
      </c>
      <c r="AC139" s="210">
        <f>+IF(H139=AC$8,G139,0)</f>
        <v>0</v>
      </c>
      <c r="AD139" s="210">
        <f>+IF(H139=AD$8,G139,0)</f>
        <v>0</v>
      </c>
      <c r="AE139" s="210">
        <f>+IF(H139=AE$8,G139,0)</f>
        <v>0</v>
      </c>
      <c r="AF139" s="210">
        <f>+IF(H139=AF$8,G139,0)</f>
        <v>0</v>
      </c>
      <c r="AG139" s="210">
        <f>+IF(H139=AG$8,G139,0)</f>
        <v>0</v>
      </c>
      <c r="AH139" s="210">
        <f>+IF(H139=AH$8,G139,0)</f>
        <v>0</v>
      </c>
      <c r="AI139" s="210">
        <f>+IF(H139=AI$8,G139,0)</f>
        <v>0</v>
      </c>
      <c r="AJ139" s="210">
        <f>+IF(H139=AJ$8,G139,0)</f>
        <v>0</v>
      </c>
      <c r="AL139" s="210">
        <f>+IF(H139=AL$8,G139,0)</f>
        <v>0</v>
      </c>
      <c r="AM139" s="210">
        <f>+IF(H139=AM$8,G139,0)</f>
        <v>0</v>
      </c>
      <c r="AN139" s="210">
        <f>+IF(H139=AN$8,G139,0)</f>
        <v>0</v>
      </c>
      <c r="AO139" s="210">
        <f>+IF(H139=AO$8,G139,0)</f>
        <v>0</v>
      </c>
      <c r="AP139" s="210">
        <f>+IF(H139=AP$8,G139,0)</f>
        <v>0</v>
      </c>
      <c r="AQ139" s="210">
        <f>+IF(H139=AQ$8,G139,0)</f>
        <v>0</v>
      </c>
      <c r="AR139" s="210">
        <f>+IF(H139=AR$8,G139,0)</f>
        <v>0</v>
      </c>
      <c r="AS139" s="210">
        <f>+IF(H139=AS$8,G139,0)</f>
        <v>0</v>
      </c>
      <c r="AT139" s="210">
        <f>+IF(H139=AT$8,G139,0)</f>
        <v>0</v>
      </c>
      <c r="AU139" s="210">
        <f>+IF(H139=AU$8,G139,0)</f>
        <v>0</v>
      </c>
      <c r="AV139" s="210">
        <f>+IF(H139=AV$8,G139,0)</f>
        <v>4076730</v>
      </c>
      <c r="AW139" s="210">
        <f>+IF(H139=AW$8,G139,0)</f>
        <v>0</v>
      </c>
      <c r="AX139" s="210">
        <f>+IF(H139=AX$8,G139,0)</f>
        <v>0</v>
      </c>
      <c r="AZ139" s="210">
        <f>+IF(H139=AZ$8,G139,0)</f>
        <v>0</v>
      </c>
      <c r="BA139" s="210">
        <f>+IF(H139=BA$8,G139,0)</f>
        <v>0</v>
      </c>
      <c r="BB139" s="210">
        <f>+IF(H139=BB$8,G139,0)</f>
        <v>0</v>
      </c>
      <c r="BC139" s="210">
        <f>+IF(H139=BC$8,G139,0)</f>
        <v>0</v>
      </c>
      <c r="BD139" s="210">
        <f>+IF(H139=BD$8,G139,0)</f>
        <v>0</v>
      </c>
      <c r="BE139" s="210">
        <f>+IF(H139=BE$8,G139,0)</f>
        <v>0</v>
      </c>
      <c r="BF139" s="210">
        <f>+IF(H139=BF$8,G139,0)</f>
        <v>0</v>
      </c>
      <c r="BG139" s="210">
        <f>+IF(H139=BG$8,G139,0)</f>
        <v>0</v>
      </c>
      <c r="BH139" s="210">
        <f>+IF(H139=BH$8,G139,0)</f>
        <v>0</v>
      </c>
      <c r="BI139" s="210">
        <f>+IF(H139=BI$8,G139,0)</f>
        <v>0</v>
      </c>
      <c r="BJ139" s="210">
        <f>+IF(H139=BJ$8,G139,0)</f>
        <v>0</v>
      </c>
      <c r="BK139" s="210">
        <f>+IF(H139=BK$8,G139,0)</f>
        <v>0</v>
      </c>
      <c r="BL139" s="210">
        <f>+IF(H139=BL$8,G139,0)</f>
        <v>0</v>
      </c>
      <c r="BM139" s="140">
        <f t="shared" si="371"/>
        <v>4076730</v>
      </c>
      <c r="BN139" s="140">
        <f t="shared" si="159"/>
        <v>0</v>
      </c>
    </row>
    <row r="140" spans="1:78" ht="12.75" customHeight="1" x14ac:dyDescent="0.2">
      <c r="C140" s="141" t="s">
        <v>474</v>
      </c>
      <c r="G140" s="275"/>
      <c r="H140" s="131" t="s">
        <v>331</v>
      </c>
      <c r="J140" s="140">
        <f>+IF(H140=J$8,G140,0)</f>
        <v>0</v>
      </c>
      <c r="K140" s="140">
        <f>+IF(H140=K$8,G140,0)</f>
        <v>0</v>
      </c>
      <c r="L140" s="140">
        <f>+IF(H140=L$8,G140,0)</f>
        <v>0</v>
      </c>
      <c r="M140" s="140">
        <f>+IF(H140=M$8,G140,0)</f>
        <v>0</v>
      </c>
      <c r="N140" s="140">
        <f>+IF(H140=N$8,G140,0)</f>
        <v>0</v>
      </c>
      <c r="O140" s="140">
        <f>+IF(H140=O$8,G140,0)</f>
        <v>0</v>
      </c>
      <c r="P140" s="140">
        <f>+IF(H140=P$8,G140,0)</f>
        <v>0</v>
      </c>
      <c r="Q140" s="140">
        <f>+IF(H140=Q$8,G140,0)</f>
        <v>0</v>
      </c>
      <c r="R140" s="140">
        <f>+IF(H140=R$8,G140,0)</f>
        <v>0</v>
      </c>
      <c r="S140" s="140">
        <f>+IF(H140=S$8,G140,0)</f>
        <v>0</v>
      </c>
      <c r="T140" s="140">
        <f>+IF(H140=T$8,G140,0)</f>
        <v>0</v>
      </c>
      <c r="U140" s="140">
        <f>+IF(H140=U$8,G140,0)</f>
        <v>0</v>
      </c>
      <c r="V140" s="140">
        <f>+IF(H140=V$8,G140,0)</f>
        <v>0</v>
      </c>
      <c r="X140" s="140">
        <f>+IF(H140=X$8,G140,0)</f>
        <v>0</v>
      </c>
      <c r="Y140" s="140">
        <f>+IF(H140=Y$8,G140,0)</f>
        <v>0</v>
      </c>
      <c r="Z140" s="140">
        <f>+IF(H140=Z$8,G140,0)</f>
        <v>0</v>
      </c>
      <c r="AA140" s="140">
        <f>+IF(H140=AA$8,G140,0)</f>
        <v>0</v>
      </c>
      <c r="AB140" s="140">
        <f>+IF(H140=AB$8,G140,0)</f>
        <v>0</v>
      </c>
      <c r="AC140" s="140">
        <f>+IF(H140=AC$8,G140,0)</f>
        <v>0</v>
      </c>
      <c r="AD140" s="140">
        <f>+IF(H140=AD$8,G140,0)</f>
        <v>0</v>
      </c>
      <c r="AE140" s="140">
        <f>+IF(H140=AE$8,G140,0)</f>
        <v>0</v>
      </c>
      <c r="AF140" s="140">
        <f>+IF(H140=AF$8,G140,0)</f>
        <v>0</v>
      </c>
      <c r="AG140" s="140">
        <f>+IF(H140=AG$8,G140,0)</f>
        <v>0</v>
      </c>
      <c r="AH140" s="140">
        <f>+IF(H140=AH$8,G140,0)</f>
        <v>0</v>
      </c>
      <c r="AI140" s="140">
        <f>+IF(H140=AI$8,G140,0)</f>
        <v>0</v>
      </c>
      <c r="AJ140" s="140">
        <f>+IF(H140=AJ$8,G140,0)</f>
        <v>0</v>
      </c>
      <c r="AL140" s="140">
        <f>+IF(H140=AL$8,G140,0)</f>
        <v>0</v>
      </c>
      <c r="AM140" s="140">
        <f>+IF(H140=AM$8,G140,0)</f>
        <v>0</v>
      </c>
      <c r="AN140" s="140">
        <f>+IF(H140=AN$8,G140,0)</f>
        <v>0</v>
      </c>
      <c r="AO140" s="140">
        <f>+IF(H140=AO$8,G140,0)</f>
        <v>0</v>
      </c>
      <c r="AP140" s="140">
        <f>+IF(H140=AP$8,G140,0)</f>
        <v>0</v>
      </c>
      <c r="AQ140" s="140">
        <f>+IF(H140=AQ$8,G140,0)</f>
        <v>0</v>
      </c>
      <c r="AR140" s="140">
        <f>+IF(H140=AR$8,G140,0)</f>
        <v>0</v>
      </c>
      <c r="AS140" s="140">
        <f>+IF(H140=AS$8,G140,0)</f>
        <v>0</v>
      </c>
      <c r="AT140" s="140">
        <f>+IF(H140=AT$8,G140,0)</f>
        <v>0</v>
      </c>
      <c r="AU140" s="140">
        <f>+IF(H140=AU$8,G140,0)</f>
        <v>0</v>
      </c>
      <c r="AV140" s="140">
        <f>+IF(H140=AV$8,G140,0)</f>
        <v>0</v>
      </c>
      <c r="AW140" s="140">
        <f>+IF(H140=AW$8,G140,0)</f>
        <v>0</v>
      </c>
      <c r="AX140" s="140">
        <f>+IF(H140=AX$8,G140,0)</f>
        <v>0</v>
      </c>
      <c r="AZ140" s="140">
        <f>+IF(H140=AZ$8,G140,0)</f>
        <v>0</v>
      </c>
      <c r="BA140" s="140">
        <f>+IF(H140=BA$8,G140,0)</f>
        <v>0</v>
      </c>
      <c r="BB140" s="140">
        <f>+IF(H140=BB$8,G140,0)</f>
        <v>0</v>
      </c>
      <c r="BC140" s="140">
        <f>+IF(H140=BC$8,G140,0)</f>
        <v>0</v>
      </c>
      <c r="BD140" s="140">
        <f>+IF(H140=BD$8,G140,0)</f>
        <v>0</v>
      </c>
      <c r="BE140" s="140">
        <f>+IF(H140=BE$8,G140,0)</f>
        <v>0</v>
      </c>
      <c r="BF140" s="140">
        <f>+IF(H140=BF$8,G140,0)</f>
        <v>0</v>
      </c>
      <c r="BG140" s="140">
        <f>+IF(H140=BG$8,G140,0)</f>
        <v>0</v>
      </c>
      <c r="BH140" s="140">
        <f>+IF(H140=BH$8,G140,0)</f>
        <v>0</v>
      </c>
      <c r="BI140" s="140">
        <f>+IF(H140=BI$8,G140,0)</f>
        <v>0</v>
      </c>
      <c r="BJ140" s="140">
        <f>+IF(H140=BJ$8,G140,0)</f>
        <v>0</v>
      </c>
      <c r="BK140" s="140">
        <f>+IF(H140=BK$8,G140,0)</f>
        <v>0</v>
      </c>
      <c r="BL140" s="140">
        <f>+IF(H140=BL$8,G140,0)</f>
        <v>0</v>
      </c>
      <c r="BM140" s="140">
        <f t="shared" si="371"/>
        <v>0</v>
      </c>
      <c r="BN140" s="140">
        <f t="shared" si="159"/>
        <v>0</v>
      </c>
    </row>
    <row r="141" spans="1:78" s="141" customFormat="1" ht="12.75" customHeight="1" x14ac:dyDescent="0.2">
      <c r="C141" s="141" t="s">
        <v>288</v>
      </c>
      <c r="E141" s="212"/>
      <c r="G141" s="275"/>
      <c r="H141" s="209" t="s">
        <v>324</v>
      </c>
      <c r="J141" s="210">
        <f>+IF(H141=J$8,G141,0)</f>
        <v>0</v>
      </c>
      <c r="K141" s="210">
        <f>+IF(H141=K$8,G141,0)</f>
        <v>0</v>
      </c>
      <c r="L141" s="210">
        <f>+IF(H141=L$8,G141,0)</f>
        <v>0</v>
      </c>
      <c r="M141" s="210">
        <f>+IF(H141=M$8,G141,0)</f>
        <v>0</v>
      </c>
      <c r="N141" s="210">
        <f>+IF(H141=N$8,G141,0)</f>
        <v>0</v>
      </c>
      <c r="O141" s="210">
        <f>+IF(H141=O$8,G141,0)</f>
        <v>0</v>
      </c>
      <c r="P141" s="210">
        <f>+IF(H141=P$8,G141,0)</f>
        <v>0</v>
      </c>
      <c r="Q141" s="210">
        <f>+IF(H141=Q$8,G141,0)</f>
        <v>0</v>
      </c>
      <c r="R141" s="210">
        <f>+IF(H141=R$8,G141,0)</f>
        <v>0</v>
      </c>
      <c r="S141" s="210">
        <f>+IF(H141=S$8,G141,0)</f>
        <v>0</v>
      </c>
      <c r="T141" s="210">
        <f>+IF(H141=T$8,G141,0)</f>
        <v>0</v>
      </c>
      <c r="U141" s="210">
        <f>+IF(H141=U$8,G141,0)</f>
        <v>0</v>
      </c>
      <c r="V141" s="210">
        <f>+IF(H141=V$8,G141,0)</f>
        <v>0</v>
      </c>
      <c r="X141" s="210">
        <f>+IF(H141=X$8,G141,0)</f>
        <v>0</v>
      </c>
      <c r="Y141" s="210">
        <f>+IF(H141=Y$8,G141,0)</f>
        <v>0</v>
      </c>
      <c r="Z141" s="210">
        <f>+IF(H141=Z$8,G141,0)</f>
        <v>0</v>
      </c>
      <c r="AA141" s="210">
        <f>+IF(H141=AA$8,G141,0)</f>
        <v>0</v>
      </c>
      <c r="AB141" s="210">
        <f>+IF(H141=AB$8,G141,0)</f>
        <v>0</v>
      </c>
      <c r="AC141" s="210">
        <f>+IF(H141=AC$8,G141,0)</f>
        <v>0</v>
      </c>
      <c r="AD141" s="210">
        <f>+IF(H141=AD$8,G141,0)</f>
        <v>0</v>
      </c>
      <c r="AE141" s="210">
        <f>+IF(H141=AE$8,G141,0)</f>
        <v>0</v>
      </c>
      <c r="AF141" s="210">
        <f>+IF(H141=AF$8,G141,0)</f>
        <v>0</v>
      </c>
      <c r="AG141" s="210">
        <f>+IF(H141=AG$8,G141,0)</f>
        <v>0</v>
      </c>
      <c r="AH141" s="210">
        <f>+IF(H141=AH$8,G141,0)</f>
        <v>0</v>
      </c>
      <c r="AI141" s="210">
        <f>+IF(H141=AI$8,G141,0)</f>
        <v>0</v>
      </c>
      <c r="AJ141" s="210">
        <f>+IF(H141=AJ$8,G141,0)</f>
        <v>0</v>
      </c>
      <c r="AL141" s="210">
        <f>+IF(H141=AL$8,G141,0)</f>
        <v>0</v>
      </c>
      <c r="AM141" s="210">
        <f>+IF(H141=AM$8,G141,0)</f>
        <v>0</v>
      </c>
      <c r="AN141" s="210">
        <f>+IF(H141=AN$8,G141,0)</f>
        <v>0</v>
      </c>
      <c r="AO141" s="210">
        <f>+IF(H141=AO$8,G141,0)</f>
        <v>0</v>
      </c>
      <c r="AP141" s="210">
        <f>+IF(H141=AP$8,G141,0)</f>
        <v>0</v>
      </c>
      <c r="AQ141" s="210">
        <f>+IF(H141=AQ$8,G141,0)</f>
        <v>0</v>
      </c>
      <c r="AR141" s="210">
        <f>+IF(H141=AR$8,G141,0)</f>
        <v>0</v>
      </c>
      <c r="AS141" s="210">
        <f>+IF(H141=AS$8,G141,0)</f>
        <v>0</v>
      </c>
      <c r="AT141" s="210">
        <f>+IF(H141=AT$8,G141,0)</f>
        <v>0</v>
      </c>
      <c r="AU141" s="210">
        <f>+IF(H141=AU$8,G141,0)</f>
        <v>0</v>
      </c>
      <c r="AV141" s="210">
        <f>+IF(H141=AV$8,G141,0)</f>
        <v>0</v>
      </c>
      <c r="AW141" s="210">
        <f>+IF(H141=AW$8,G141,0)</f>
        <v>0</v>
      </c>
      <c r="AX141" s="210">
        <f>+IF(H141=AX$8,G141,0)</f>
        <v>0</v>
      </c>
      <c r="AZ141" s="210">
        <f>+IF(H141=AZ$8,G141,0)</f>
        <v>0</v>
      </c>
      <c r="BA141" s="210">
        <f>+IF(H141=BA$8,G141,0)</f>
        <v>0</v>
      </c>
      <c r="BB141" s="210">
        <f>+IF(H141=BB$8,G141,0)</f>
        <v>0</v>
      </c>
      <c r="BC141" s="210">
        <f>+IF(H141=BC$8,G141,0)</f>
        <v>0</v>
      </c>
      <c r="BD141" s="210">
        <f>+IF(H141=BD$8,G141,0)</f>
        <v>0</v>
      </c>
      <c r="BE141" s="210">
        <f>+IF(H141=BE$8,G141,0)</f>
        <v>0</v>
      </c>
      <c r="BF141" s="210">
        <f>+IF(H141=BF$8,G141,0)</f>
        <v>0</v>
      </c>
      <c r="BG141" s="210">
        <f>+IF(H141=BG$8,G141,0)</f>
        <v>0</v>
      </c>
      <c r="BH141" s="210">
        <f>+IF(H141=BH$8,G141,0)</f>
        <v>0</v>
      </c>
      <c r="BI141" s="210">
        <f>+IF(H141=BI$8,G141,0)</f>
        <v>0</v>
      </c>
      <c r="BJ141" s="210">
        <f>+IF(H141=BJ$8,G141,0)</f>
        <v>0</v>
      </c>
      <c r="BK141" s="210">
        <f>+IF(H141=BK$8,G141,0)</f>
        <v>0</v>
      </c>
      <c r="BL141" s="210">
        <f>+IF(H141=BL$8,G141,0)</f>
        <v>0</v>
      </c>
      <c r="BM141" s="140">
        <f>SUM(J141:BL141)</f>
        <v>0</v>
      </c>
      <c r="BN141" s="140">
        <f t="shared" si="159"/>
        <v>0</v>
      </c>
    </row>
    <row r="142" spans="1:78" s="141" customFormat="1" ht="12.75" customHeight="1" x14ac:dyDescent="0.2">
      <c r="A142" s="129"/>
      <c r="B142" s="129"/>
      <c r="C142" s="141" t="s">
        <v>415</v>
      </c>
      <c r="D142" s="129"/>
      <c r="E142" s="142"/>
      <c r="F142" s="129"/>
      <c r="G142" s="275">
        <v>3510364</v>
      </c>
      <c r="H142" s="131" t="s">
        <v>331</v>
      </c>
      <c r="I142" s="129"/>
      <c r="J142" s="140">
        <f t="shared" si="319"/>
        <v>0</v>
      </c>
      <c r="K142" s="140">
        <f t="shared" si="320"/>
        <v>0</v>
      </c>
      <c r="L142" s="140">
        <f t="shared" si="321"/>
        <v>0</v>
      </c>
      <c r="M142" s="140">
        <f t="shared" si="322"/>
        <v>0</v>
      </c>
      <c r="N142" s="140">
        <f t="shared" si="323"/>
        <v>0</v>
      </c>
      <c r="O142" s="140">
        <f t="shared" si="324"/>
        <v>0</v>
      </c>
      <c r="P142" s="140">
        <f t="shared" si="325"/>
        <v>0</v>
      </c>
      <c r="Q142" s="140">
        <f t="shared" si="326"/>
        <v>0</v>
      </c>
      <c r="R142" s="140">
        <f t="shared" si="327"/>
        <v>0</v>
      </c>
      <c r="S142" s="140">
        <f t="shared" si="328"/>
        <v>0</v>
      </c>
      <c r="T142" s="140">
        <f t="shared" si="329"/>
        <v>0</v>
      </c>
      <c r="U142" s="140">
        <f t="shared" si="330"/>
        <v>0</v>
      </c>
      <c r="V142" s="140">
        <f t="shared" si="331"/>
        <v>0</v>
      </c>
      <c r="W142" s="129"/>
      <c r="X142" s="140">
        <f t="shared" si="332"/>
        <v>0</v>
      </c>
      <c r="Y142" s="140">
        <f t="shared" si="333"/>
        <v>0</v>
      </c>
      <c r="Z142" s="140">
        <f t="shared" si="334"/>
        <v>0</v>
      </c>
      <c r="AA142" s="140">
        <f t="shared" si="335"/>
        <v>0</v>
      </c>
      <c r="AB142" s="140">
        <f t="shared" si="336"/>
        <v>0</v>
      </c>
      <c r="AC142" s="140">
        <f t="shared" si="337"/>
        <v>0</v>
      </c>
      <c r="AD142" s="140">
        <f t="shared" si="338"/>
        <v>0</v>
      </c>
      <c r="AE142" s="140">
        <f t="shared" si="339"/>
        <v>0</v>
      </c>
      <c r="AF142" s="140">
        <f t="shared" si="340"/>
        <v>0</v>
      </c>
      <c r="AG142" s="140">
        <f t="shared" si="341"/>
        <v>0</v>
      </c>
      <c r="AH142" s="140">
        <f t="shared" si="342"/>
        <v>0</v>
      </c>
      <c r="AI142" s="140">
        <f t="shared" si="343"/>
        <v>0</v>
      </c>
      <c r="AJ142" s="140">
        <f t="shared" si="344"/>
        <v>0</v>
      </c>
      <c r="AK142" s="129"/>
      <c r="AL142" s="140">
        <f t="shared" si="345"/>
        <v>0</v>
      </c>
      <c r="AM142" s="140">
        <f t="shared" si="346"/>
        <v>0</v>
      </c>
      <c r="AN142" s="140">
        <f t="shared" si="347"/>
        <v>0</v>
      </c>
      <c r="AO142" s="140">
        <f t="shared" si="348"/>
        <v>0</v>
      </c>
      <c r="AP142" s="140">
        <f t="shared" si="349"/>
        <v>0</v>
      </c>
      <c r="AQ142" s="140">
        <f t="shared" si="350"/>
        <v>0</v>
      </c>
      <c r="AR142" s="140">
        <f t="shared" si="351"/>
        <v>0</v>
      </c>
      <c r="AS142" s="140">
        <f t="shared" si="352"/>
        <v>0</v>
      </c>
      <c r="AT142" s="140">
        <f t="shared" si="353"/>
        <v>0</v>
      </c>
      <c r="AU142" s="140">
        <f t="shared" si="354"/>
        <v>0</v>
      </c>
      <c r="AV142" s="140">
        <f t="shared" si="355"/>
        <v>0</v>
      </c>
      <c r="AW142" s="140">
        <f t="shared" si="356"/>
        <v>0</v>
      </c>
      <c r="AX142" s="140">
        <f t="shared" si="357"/>
        <v>3510364</v>
      </c>
      <c r="AY142" s="129"/>
      <c r="AZ142" s="140">
        <f t="shared" si="358"/>
        <v>0</v>
      </c>
      <c r="BA142" s="140">
        <f t="shared" si="359"/>
        <v>0</v>
      </c>
      <c r="BB142" s="140">
        <f t="shared" si="360"/>
        <v>0</v>
      </c>
      <c r="BC142" s="140">
        <f t="shared" si="361"/>
        <v>0</v>
      </c>
      <c r="BD142" s="140">
        <f t="shared" si="362"/>
        <v>0</v>
      </c>
      <c r="BE142" s="140">
        <f t="shared" si="363"/>
        <v>0</v>
      </c>
      <c r="BF142" s="140">
        <f t="shared" si="364"/>
        <v>0</v>
      </c>
      <c r="BG142" s="140">
        <f t="shared" si="365"/>
        <v>0</v>
      </c>
      <c r="BH142" s="140">
        <f t="shared" si="366"/>
        <v>0</v>
      </c>
      <c r="BI142" s="140">
        <f t="shared" si="367"/>
        <v>0</v>
      </c>
      <c r="BJ142" s="140">
        <f t="shared" si="368"/>
        <v>0</v>
      </c>
      <c r="BK142" s="140">
        <f t="shared" si="369"/>
        <v>0</v>
      </c>
      <c r="BL142" s="140">
        <f t="shared" si="370"/>
        <v>0</v>
      </c>
      <c r="BM142" s="140">
        <f t="shared" si="371"/>
        <v>3510364</v>
      </c>
      <c r="BN142" s="140">
        <f t="shared" ref="BN142:BN209" si="372">+BM142-G142</f>
        <v>0</v>
      </c>
      <c r="BO142" s="129"/>
    </row>
    <row r="143" spans="1:78" s="141" customFormat="1" ht="12.75" customHeight="1" x14ac:dyDescent="0.2">
      <c r="A143" s="129"/>
      <c r="B143" s="129"/>
      <c r="C143" s="141" t="s">
        <v>702</v>
      </c>
      <c r="D143" s="129"/>
      <c r="E143" s="142"/>
      <c r="F143" s="129"/>
      <c r="G143" s="275">
        <v>12300802</v>
      </c>
      <c r="H143" s="131" t="s">
        <v>331</v>
      </c>
      <c r="I143" s="129"/>
      <c r="J143" s="140">
        <f>+IF(H143=J$8,G143,0)</f>
        <v>0</v>
      </c>
      <c r="K143" s="140">
        <f>+IF(H143=K$8,G143,0)</f>
        <v>0</v>
      </c>
      <c r="L143" s="140">
        <f>+IF(H143=L$8,G143,0)</f>
        <v>0</v>
      </c>
      <c r="M143" s="140">
        <f>+IF(H143=M$8,G143,0)</f>
        <v>0</v>
      </c>
      <c r="N143" s="140">
        <f>+IF(H143=N$8,G143,0)</f>
        <v>0</v>
      </c>
      <c r="O143" s="140">
        <f>+IF(H143=O$8,G143,0)</f>
        <v>0</v>
      </c>
      <c r="P143" s="140">
        <f>+IF(H143=P$8,G143,0)</f>
        <v>0</v>
      </c>
      <c r="Q143" s="140">
        <f>+IF(H143=Q$8,G143,0)</f>
        <v>0</v>
      </c>
      <c r="R143" s="140">
        <f>+IF(H143=R$8,G143,0)</f>
        <v>0</v>
      </c>
      <c r="S143" s="140">
        <f>+IF(H143=S$8,G143,0)</f>
        <v>0</v>
      </c>
      <c r="T143" s="140">
        <f>+IF(H143=T$8,G143,0)</f>
        <v>0</v>
      </c>
      <c r="U143" s="140">
        <f>+IF(H143=U$8,G143,0)</f>
        <v>0</v>
      </c>
      <c r="V143" s="140">
        <f>+IF(H143=V$8,G143,0)</f>
        <v>0</v>
      </c>
      <c r="W143" s="129"/>
      <c r="X143" s="140">
        <f>+IF(H143=X$8,G143,0)</f>
        <v>0</v>
      </c>
      <c r="Y143" s="140">
        <f>+IF(H143=Y$8,G143,0)</f>
        <v>0</v>
      </c>
      <c r="Z143" s="140">
        <f>+IF(H143=Z$8,G143,0)</f>
        <v>0</v>
      </c>
      <c r="AA143" s="140">
        <f>+IF(H143=AA$8,G143,0)</f>
        <v>0</v>
      </c>
      <c r="AB143" s="140">
        <f>+IF(H143=AB$8,G143,0)</f>
        <v>0</v>
      </c>
      <c r="AC143" s="140">
        <f>+IF(H143=AC$8,G143,0)</f>
        <v>0</v>
      </c>
      <c r="AD143" s="140">
        <f>+IF(H143=AD$8,G143,0)</f>
        <v>0</v>
      </c>
      <c r="AE143" s="140">
        <f>+IF(H143=AE$8,G143,0)</f>
        <v>0</v>
      </c>
      <c r="AF143" s="140">
        <f>+IF(H143=AF$8,G143,0)</f>
        <v>0</v>
      </c>
      <c r="AG143" s="140">
        <f>+IF(H143=AG$8,G143,0)</f>
        <v>0</v>
      </c>
      <c r="AH143" s="140">
        <f>+IF(H143=AH$8,G143,0)</f>
        <v>0</v>
      </c>
      <c r="AI143" s="140">
        <f>+IF(H143=AI$8,G143,0)</f>
        <v>0</v>
      </c>
      <c r="AJ143" s="140">
        <f>+IF(H143=AJ$8,G143,0)</f>
        <v>0</v>
      </c>
      <c r="AK143" s="129"/>
      <c r="AL143" s="140">
        <f>+IF(H143=AL$8,G143,0)</f>
        <v>0</v>
      </c>
      <c r="AM143" s="140">
        <f>+IF(H143=AM$8,G143,0)</f>
        <v>0</v>
      </c>
      <c r="AN143" s="140">
        <f>+IF(H143=AN$8,G143,0)</f>
        <v>0</v>
      </c>
      <c r="AO143" s="140">
        <f>+IF(H143=AO$8,G143,0)</f>
        <v>0</v>
      </c>
      <c r="AP143" s="140">
        <f>+IF(H143=AP$8,G143,0)</f>
        <v>0</v>
      </c>
      <c r="AQ143" s="140">
        <f>+IF(H143=AQ$8,G143,0)</f>
        <v>0</v>
      </c>
      <c r="AR143" s="140">
        <f>+IF(H143=AR$8,G143,0)</f>
        <v>0</v>
      </c>
      <c r="AS143" s="140">
        <f>+IF(H143=AS$8,G143,0)</f>
        <v>0</v>
      </c>
      <c r="AT143" s="140">
        <f>+IF(H143=AT$8,G143,0)</f>
        <v>0</v>
      </c>
      <c r="AU143" s="140">
        <f>+IF(H143=AU$8,G143,0)</f>
        <v>0</v>
      </c>
      <c r="AV143" s="140">
        <f>+IF(H143=AV$8,G143,0)</f>
        <v>0</v>
      </c>
      <c r="AW143" s="140">
        <f>+IF(H143=AW$8,G143,0)</f>
        <v>0</v>
      </c>
      <c r="AX143" s="140">
        <f>+IF(H143=AX$8,G143,0)</f>
        <v>12300802</v>
      </c>
      <c r="AY143" s="129"/>
      <c r="AZ143" s="140">
        <f>+IF(H143=AZ$8,G143,0)</f>
        <v>0</v>
      </c>
      <c r="BA143" s="140">
        <f>+IF(H143=BA$8,G143,0)</f>
        <v>0</v>
      </c>
      <c r="BB143" s="140">
        <f>+IF(H143=BB$8,G143,0)</f>
        <v>0</v>
      </c>
      <c r="BC143" s="140">
        <f>+IF(H143=BC$8,G143,0)</f>
        <v>0</v>
      </c>
      <c r="BD143" s="140">
        <f>+IF(H143=BD$8,G143,0)</f>
        <v>0</v>
      </c>
      <c r="BE143" s="140">
        <f>+IF(H143=BE$8,G143,0)</f>
        <v>0</v>
      </c>
      <c r="BF143" s="140">
        <f>+IF(H143=BF$8,G143,0)</f>
        <v>0</v>
      </c>
      <c r="BG143" s="140">
        <f>+IF(H143=BG$8,G143,0)</f>
        <v>0</v>
      </c>
      <c r="BH143" s="140">
        <f>+IF(H143=BH$8,G143,0)</f>
        <v>0</v>
      </c>
      <c r="BI143" s="140">
        <f>+IF(H143=BI$8,G143,0)</f>
        <v>0</v>
      </c>
      <c r="BJ143" s="140">
        <f>+IF(H143=BJ$8,G143,0)</f>
        <v>0</v>
      </c>
      <c r="BK143" s="140">
        <f>+IF(H143=BK$8,G143,0)</f>
        <v>0</v>
      </c>
      <c r="BL143" s="140">
        <f>+IF(H143=BL$8,G143,0)</f>
        <v>0</v>
      </c>
      <c r="BM143" s="140">
        <f t="shared" ref="BM143:BM148" si="373">SUM(J143:BL143)</f>
        <v>12300802</v>
      </c>
      <c r="BN143" s="140">
        <f t="shared" si="372"/>
        <v>0</v>
      </c>
      <c r="BO143" s="129"/>
    </row>
    <row r="144" spans="1:78" ht="12.75" customHeight="1" x14ac:dyDescent="0.2">
      <c r="C144" s="141" t="s">
        <v>703</v>
      </c>
      <c r="G144" s="275">
        <v>18032272</v>
      </c>
      <c r="H144" s="131" t="s">
        <v>329</v>
      </c>
      <c r="J144" s="140">
        <f>+IF(H144=J$8,G144,0)</f>
        <v>0</v>
      </c>
      <c r="K144" s="140">
        <f>+IF(H144=K$8,G144,0)</f>
        <v>0</v>
      </c>
      <c r="L144" s="140">
        <f>+IF(H144=L$8,G144,0)</f>
        <v>0</v>
      </c>
      <c r="M144" s="140">
        <f>+IF(H144=M$8,G144,0)</f>
        <v>0</v>
      </c>
      <c r="N144" s="140">
        <f>+IF(H144=N$8,G144,0)</f>
        <v>0</v>
      </c>
      <c r="O144" s="140">
        <f>+IF(H144=O$8,G144,0)</f>
        <v>0</v>
      </c>
      <c r="P144" s="140">
        <f>+IF(H144=P$8,G144,0)</f>
        <v>0</v>
      </c>
      <c r="Q144" s="140">
        <f>+IF(H144=Q$8,G144,0)</f>
        <v>0</v>
      </c>
      <c r="R144" s="140">
        <f>+IF(H144=R$8,G144,0)</f>
        <v>0</v>
      </c>
      <c r="S144" s="140">
        <f>+IF(H144=S$8,G144,0)</f>
        <v>0</v>
      </c>
      <c r="T144" s="140">
        <f>+IF(H144=T$8,G144,0)</f>
        <v>0</v>
      </c>
      <c r="U144" s="140">
        <f>+IF(H144=U$8,G144,0)</f>
        <v>0</v>
      </c>
      <c r="V144" s="140">
        <f>+IF(H144=V$8,G144,0)</f>
        <v>0</v>
      </c>
      <c r="X144" s="140">
        <f>+IF(H144=X$8,G144,0)</f>
        <v>0</v>
      </c>
      <c r="Y144" s="140">
        <f>+IF(H144=Y$8,G144,0)</f>
        <v>0</v>
      </c>
      <c r="Z144" s="140">
        <f>+IF(H144=Z$8,G144,0)</f>
        <v>0</v>
      </c>
      <c r="AA144" s="140">
        <f>+IF(H144=AA$8,G144,0)</f>
        <v>0</v>
      </c>
      <c r="AB144" s="140">
        <f>+IF(H144=AB$8,G144,0)</f>
        <v>0</v>
      </c>
      <c r="AC144" s="140">
        <f>+IF(H144=AC$8,G144,0)</f>
        <v>0</v>
      </c>
      <c r="AD144" s="140">
        <f>+IF(H144=AD$8,G144,0)</f>
        <v>0</v>
      </c>
      <c r="AE144" s="140">
        <f>+IF(H144=AE$8,G144,0)</f>
        <v>0</v>
      </c>
      <c r="AF144" s="140">
        <f>+IF(H144=AF$8,G144,0)</f>
        <v>0</v>
      </c>
      <c r="AG144" s="140">
        <f>+IF(H144=AG$8,G144,0)</f>
        <v>0</v>
      </c>
      <c r="AH144" s="140">
        <f>+IF(H144=AH$8,G144,0)</f>
        <v>0</v>
      </c>
      <c r="AI144" s="140">
        <f>+IF(H144=AI$8,G144,0)</f>
        <v>0</v>
      </c>
      <c r="AJ144" s="140">
        <f>+IF(H144=AJ$8,G144,0)</f>
        <v>0</v>
      </c>
      <c r="AL144" s="140">
        <f>+IF(H144=AL$8,G144,0)</f>
        <v>0</v>
      </c>
      <c r="AM144" s="140">
        <f>+IF(H144=AM$8,G144,0)</f>
        <v>0</v>
      </c>
      <c r="AN144" s="140">
        <f>+IF(H144=AN$8,G144,0)</f>
        <v>0</v>
      </c>
      <c r="AO144" s="140">
        <f>+IF(H144=AO$8,G144,0)</f>
        <v>0</v>
      </c>
      <c r="AP144" s="140">
        <f>+IF(H144=AP$8,G144,0)</f>
        <v>0</v>
      </c>
      <c r="AQ144" s="140">
        <f>+IF(H144=AQ$8,G144,0)</f>
        <v>0</v>
      </c>
      <c r="AR144" s="140">
        <f>+IF(H144=AR$8,G144,0)</f>
        <v>0</v>
      </c>
      <c r="AS144" s="140">
        <f>+IF(H144=AS$8,G144,0)</f>
        <v>0</v>
      </c>
      <c r="AT144" s="140">
        <f>+IF(H144=AT$8,G144,0)</f>
        <v>0</v>
      </c>
      <c r="AU144" s="140">
        <f>+IF(H144=AU$8,G144,0)</f>
        <v>0</v>
      </c>
      <c r="AV144" s="140">
        <f>+IF(H144=AV$8,G144,0)</f>
        <v>18032272</v>
      </c>
      <c r="AW144" s="140">
        <f>+IF(H144=AW$8,G144,0)</f>
        <v>0</v>
      </c>
      <c r="AX144" s="140">
        <f>+IF(H144=AX$8,G144,0)</f>
        <v>0</v>
      </c>
      <c r="AZ144" s="140">
        <f>+IF(H144=AZ$8,G144,0)</f>
        <v>0</v>
      </c>
      <c r="BA144" s="140">
        <f>+IF(H144=BA$8,G144,0)</f>
        <v>0</v>
      </c>
      <c r="BB144" s="140">
        <f>+IF(H144=BB$8,G144,0)</f>
        <v>0</v>
      </c>
      <c r="BC144" s="140">
        <f>+IF(H144=BC$8,G144,0)</f>
        <v>0</v>
      </c>
      <c r="BD144" s="140">
        <f>+IF(H144=BD$8,G144,0)</f>
        <v>0</v>
      </c>
      <c r="BE144" s="140">
        <f>+IF(H144=BE$8,G144,0)</f>
        <v>0</v>
      </c>
      <c r="BF144" s="140">
        <f>+IF(H144=BF$8,G144,0)</f>
        <v>0</v>
      </c>
      <c r="BG144" s="140">
        <f>+IF(H144=BG$8,G144,0)</f>
        <v>0</v>
      </c>
      <c r="BH144" s="140">
        <f>+IF(H144=BH$8,G144,0)</f>
        <v>0</v>
      </c>
      <c r="BI144" s="140">
        <f>+IF(H144=BI$8,G144,0)</f>
        <v>0</v>
      </c>
      <c r="BJ144" s="140">
        <f>+IF(H144=BJ$8,G144,0)</f>
        <v>0</v>
      </c>
      <c r="BK144" s="140">
        <f>+IF(H144=BK$8,G144,0)</f>
        <v>0</v>
      </c>
      <c r="BL144" s="140">
        <f>+IF(H144=BL$8,G144,0)</f>
        <v>0</v>
      </c>
      <c r="BM144" s="140">
        <f t="shared" si="373"/>
        <v>18032272</v>
      </c>
      <c r="BN144" s="140">
        <f t="shared" si="372"/>
        <v>0</v>
      </c>
    </row>
    <row r="145" spans="2:66" ht="12.75" customHeight="1" x14ac:dyDescent="0.2">
      <c r="C145" s="141" t="s">
        <v>704</v>
      </c>
      <c r="G145" s="275">
        <v>49370062</v>
      </c>
      <c r="H145" s="474" t="s">
        <v>323</v>
      </c>
      <c r="J145" s="140">
        <f>+IF(H145=J$8,G145,0)</f>
        <v>0</v>
      </c>
      <c r="K145" s="140">
        <f>+IF(H145=K$8,G145,0)</f>
        <v>0</v>
      </c>
      <c r="L145" s="140">
        <f>+IF(H145=L$8,G145,0)</f>
        <v>0</v>
      </c>
      <c r="M145" s="140">
        <f>+IF(H145=M$8,G145,0)</f>
        <v>0</v>
      </c>
      <c r="N145" s="140">
        <f>+IF(H145=N$8,G145,0)</f>
        <v>0</v>
      </c>
      <c r="O145" s="140">
        <f>+IF(H145=O$8,G145,0)</f>
        <v>0</v>
      </c>
      <c r="P145" s="140">
        <f>+IF(H145=P$8,G145,0)</f>
        <v>0</v>
      </c>
      <c r="Q145" s="140">
        <f>+IF(H145=Q$8,G145,0)</f>
        <v>0</v>
      </c>
      <c r="R145" s="140">
        <f>+IF(H145=R$8,G145,0)</f>
        <v>0</v>
      </c>
      <c r="S145" s="140">
        <f>+IF(H145=S$8,G145,0)</f>
        <v>0</v>
      </c>
      <c r="T145" s="140">
        <f>+IF(H145=T$8,G145,0)</f>
        <v>0</v>
      </c>
      <c r="U145" s="140">
        <f>+IF(H145=U$8,G145,0)</f>
        <v>0</v>
      </c>
      <c r="V145" s="140">
        <f>+IF(H145=V$8,G145,0)</f>
        <v>0</v>
      </c>
      <c r="X145" s="140">
        <f>+IF(H145=X$8,G145,0)</f>
        <v>0</v>
      </c>
      <c r="Y145" s="140">
        <f>+IF(H145=Y$8,G145,0)</f>
        <v>0</v>
      </c>
      <c r="Z145" s="140">
        <f>+IF(H145=Z$8,G145,0)</f>
        <v>0</v>
      </c>
      <c r="AA145" s="140">
        <f>+IF(H145=AA$8,G145,0)</f>
        <v>0</v>
      </c>
      <c r="AB145" s="140">
        <f>+IF(H145=AB$8,G145,0)</f>
        <v>0</v>
      </c>
      <c r="AC145" s="140">
        <f>+IF(H145=AC$8,G145,0)</f>
        <v>0</v>
      </c>
      <c r="AD145" s="140">
        <f>+IF(H145=AD$8,G145,0)</f>
        <v>0</v>
      </c>
      <c r="AE145" s="140">
        <f>+IF(H145=AE$8,G145,0)</f>
        <v>0</v>
      </c>
      <c r="AF145" s="140">
        <f>+IF(H145=AF$8,G145,0)</f>
        <v>0</v>
      </c>
      <c r="AG145" s="140">
        <f>+IF(H145=AG$8,G145,0)</f>
        <v>0</v>
      </c>
      <c r="AH145" s="140">
        <f>+IF(H145=AH$8,G145,0)</f>
        <v>0</v>
      </c>
      <c r="AI145" s="140">
        <f>+IF(H145=AI$8,G145,0)</f>
        <v>0</v>
      </c>
      <c r="AJ145" s="140">
        <f>+IF(H145=AJ$8,G145,0)</f>
        <v>0</v>
      </c>
      <c r="AL145" s="140">
        <f>+IF(H145=AL$8,G145,0)</f>
        <v>0</v>
      </c>
      <c r="AM145" s="140">
        <f>+IF(H145=AM$8,G145,0)</f>
        <v>0</v>
      </c>
      <c r="AN145" s="140">
        <f>+IF(H145=AN$8,G145,0)</f>
        <v>0</v>
      </c>
      <c r="AO145" s="140">
        <f>+IF(H145=AO$8,G145,0)</f>
        <v>0</v>
      </c>
      <c r="AP145" s="140">
        <f>+IF(H145=AP$8,G145,0)</f>
        <v>49370062</v>
      </c>
      <c r="AQ145" s="140">
        <f>+IF(H145=AQ$8,G145,0)</f>
        <v>0</v>
      </c>
      <c r="AR145" s="140">
        <f>+IF(H145=AR$8,G145,0)</f>
        <v>0</v>
      </c>
      <c r="AS145" s="140">
        <f>+IF(H145=AS$8,G145,0)</f>
        <v>0</v>
      </c>
      <c r="AT145" s="140">
        <f>+IF(H145=AT$8,G145,0)</f>
        <v>0</v>
      </c>
      <c r="AU145" s="140">
        <f>+IF(H145=AU$8,G145,0)</f>
        <v>0</v>
      </c>
      <c r="AV145" s="140">
        <f>+IF(H145=AV$8,G145,0)</f>
        <v>0</v>
      </c>
      <c r="AW145" s="140">
        <f>+IF(H145=AW$8,G145,0)</f>
        <v>0</v>
      </c>
      <c r="AX145" s="140">
        <f>+IF(H145=AX$8,G145,0)</f>
        <v>0</v>
      </c>
      <c r="AZ145" s="140">
        <f>+IF(H145=AZ$8,G145,0)</f>
        <v>0</v>
      </c>
      <c r="BA145" s="140">
        <f>+IF(H145=BA$8,G145,0)</f>
        <v>0</v>
      </c>
      <c r="BB145" s="140">
        <f>+IF(H145=BB$8,G145,0)</f>
        <v>0</v>
      </c>
      <c r="BC145" s="140">
        <f>+IF(H145=BC$8,G145,0)</f>
        <v>0</v>
      </c>
      <c r="BD145" s="140">
        <f>+IF(H145=BD$8,G145,0)</f>
        <v>0</v>
      </c>
      <c r="BE145" s="140">
        <f>+IF(H145=BE$8,G145,0)</f>
        <v>0</v>
      </c>
      <c r="BF145" s="140">
        <f>+IF(H145=BF$8,G145,0)</f>
        <v>0</v>
      </c>
      <c r="BG145" s="140">
        <f>+IF(H145=BG$8,G145,0)</f>
        <v>0</v>
      </c>
      <c r="BH145" s="140">
        <f>+IF(H145=BH$8,G145,0)</f>
        <v>0</v>
      </c>
      <c r="BI145" s="140">
        <f>+IF(H145=BI$8,G145,0)</f>
        <v>0</v>
      </c>
      <c r="BJ145" s="140">
        <f>+IF(H145=BJ$8,G145,0)</f>
        <v>0</v>
      </c>
      <c r="BK145" s="140">
        <f>+IF(H145=BK$8,G145,0)</f>
        <v>0</v>
      </c>
      <c r="BL145" s="140">
        <f>+IF(H145=BL$8,G145,0)</f>
        <v>0</v>
      </c>
      <c r="BM145" s="140">
        <f t="shared" si="373"/>
        <v>49370062</v>
      </c>
      <c r="BN145" s="140">
        <f t="shared" si="372"/>
        <v>0</v>
      </c>
    </row>
    <row r="146" spans="2:66" ht="12.75" customHeight="1" x14ac:dyDescent="0.2">
      <c r="C146" s="141" t="s">
        <v>722</v>
      </c>
      <c r="G146" s="275">
        <v>53637</v>
      </c>
      <c r="H146" s="131" t="s">
        <v>331</v>
      </c>
      <c r="J146" s="140">
        <f>+IF(H146=J$8,G146,0)</f>
        <v>0</v>
      </c>
      <c r="K146" s="140">
        <f>+IF(H146=K$8,G146,0)</f>
        <v>0</v>
      </c>
      <c r="L146" s="140">
        <f>+IF(H146=L$8,G146,0)</f>
        <v>0</v>
      </c>
      <c r="M146" s="140">
        <f>+IF(H146=M$8,G146,0)</f>
        <v>0</v>
      </c>
      <c r="N146" s="140">
        <f>+IF(H146=N$8,G146,0)</f>
        <v>0</v>
      </c>
      <c r="O146" s="140">
        <f>+IF(H146=O$8,G146,0)</f>
        <v>0</v>
      </c>
      <c r="P146" s="140">
        <f>+IF(H146=P$8,G146,0)</f>
        <v>0</v>
      </c>
      <c r="Q146" s="140">
        <f>+IF(H146=Q$8,G146,0)</f>
        <v>0</v>
      </c>
      <c r="R146" s="140">
        <f>+IF(H146=R$8,G146,0)</f>
        <v>0</v>
      </c>
      <c r="S146" s="140">
        <f>+IF(H146=S$8,G146,0)</f>
        <v>0</v>
      </c>
      <c r="T146" s="140">
        <f>+IF(H146=T$8,G146,0)</f>
        <v>0</v>
      </c>
      <c r="U146" s="140">
        <f>+IF(H146=U$8,G146,0)</f>
        <v>0</v>
      </c>
      <c r="V146" s="140">
        <f>+IF(H146=V$8,G146,0)</f>
        <v>0</v>
      </c>
      <c r="X146" s="140">
        <f>+IF(H146=X$8,G146,0)</f>
        <v>0</v>
      </c>
      <c r="Y146" s="140">
        <f>+IF(H146=Y$8,G146,0)</f>
        <v>0</v>
      </c>
      <c r="Z146" s="140">
        <f>+IF(H146=Z$8,G146,0)</f>
        <v>0</v>
      </c>
      <c r="AA146" s="140">
        <f>+IF(H146=AA$8,G146,0)</f>
        <v>0</v>
      </c>
      <c r="AB146" s="140">
        <f>+IF(H146=AB$8,G146,0)</f>
        <v>0</v>
      </c>
      <c r="AC146" s="140">
        <f>+IF(H146=AC$8,G146,0)</f>
        <v>0</v>
      </c>
      <c r="AD146" s="140">
        <f>+IF(H146=AD$8,G146,0)</f>
        <v>0</v>
      </c>
      <c r="AE146" s="140">
        <f>+IF(H146=AE$8,G146,0)</f>
        <v>0</v>
      </c>
      <c r="AF146" s="140">
        <f>+IF(H146=AF$8,G146,0)</f>
        <v>0</v>
      </c>
      <c r="AG146" s="140">
        <f>+IF(H146=AG$8,G146,0)</f>
        <v>0</v>
      </c>
      <c r="AH146" s="140">
        <f>+IF(H146=AH$8,G146,0)</f>
        <v>0</v>
      </c>
      <c r="AI146" s="140">
        <f>+IF(H146=AI$8,G146,0)</f>
        <v>0</v>
      </c>
      <c r="AJ146" s="140">
        <f>+IF(H146=AJ$8,G146,0)</f>
        <v>0</v>
      </c>
      <c r="AL146" s="140">
        <f>+IF(H146=AL$8,G146,0)</f>
        <v>0</v>
      </c>
      <c r="AM146" s="140">
        <f>+IF(H146=AM$8,G146,0)</f>
        <v>0</v>
      </c>
      <c r="AN146" s="140">
        <f>+IF(H146=AN$8,G146,0)</f>
        <v>0</v>
      </c>
      <c r="AO146" s="140">
        <f>+IF(H146=AO$8,G146,0)</f>
        <v>0</v>
      </c>
      <c r="AP146" s="140">
        <f>+IF(H146=AP$8,G146,0)</f>
        <v>0</v>
      </c>
      <c r="AQ146" s="140">
        <f>+IF(H146=AQ$8,G146,0)</f>
        <v>0</v>
      </c>
      <c r="AR146" s="140">
        <f>+IF(H146=AR$8,G146,0)</f>
        <v>0</v>
      </c>
      <c r="AS146" s="140">
        <f>+IF(H146=AS$8,G146,0)</f>
        <v>0</v>
      </c>
      <c r="AT146" s="140">
        <f>+IF(H146=AT$8,G146,0)</f>
        <v>0</v>
      </c>
      <c r="AU146" s="140">
        <f>+IF(H146=AU$8,G146,0)</f>
        <v>0</v>
      </c>
      <c r="AV146" s="140">
        <f>+IF(H146=AV$8,G146,0)</f>
        <v>0</v>
      </c>
      <c r="AW146" s="140">
        <f>+IF(H146=AW$8,G146,0)</f>
        <v>0</v>
      </c>
      <c r="AX146" s="140">
        <f>+IF(H146=AX$8,G146,0)</f>
        <v>53637</v>
      </c>
      <c r="AZ146" s="140">
        <f>+IF(H146=AZ$8,G146,0)</f>
        <v>0</v>
      </c>
      <c r="BA146" s="140">
        <f>+IF(H146=BA$8,G146,0)</f>
        <v>0</v>
      </c>
      <c r="BB146" s="140">
        <f>+IF(H146=BB$8,G146,0)</f>
        <v>0</v>
      </c>
      <c r="BC146" s="140">
        <f>+IF(H146=BC$8,G146,0)</f>
        <v>0</v>
      </c>
      <c r="BD146" s="140">
        <f>+IF(H146=BD$8,G146,0)</f>
        <v>0</v>
      </c>
      <c r="BE146" s="140">
        <f>+IF(H146=BE$8,G146,0)</f>
        <v>0</v>
      </c>
      <c r="BF146" s="140">
        <f>+IF(H146=BF$8,G146,0)</f>
        <v>0</v>
      </c>
      <c r="BG146" s="140">
        <f>+IF(H146=BG$8,G146,0)</f>
        <v>0</v>
      </c>
      <c r="BH146" s="140">
        <f>+IF(H146=BH$8,G146,0)</f>
        <v>0</v>
      </c>
      <c r="BI146" s="140">
        <f>+IF(H146=BI$8,G146,0)</f>
        <v>0</v>
      </c>
      <c r="BJ146" s="140">
        <f>+IF(H146=BJ$8,G146,0)</f>
        <v>0</v>
      </c>
      <c r="BK146" s="140">
        <f>+IF(H146=BK$8,G146,0)</f>
        <v>0</v>
      </c>
      <c r="BL146" s="140">
        <f>+IF(H146=BL$8,G146,0)</f>
        <v>0</v>
      </c>
      <c r="BM146" s="140">
        <f t="shared" si="373"/>
        <v>53637</v>
      </c>
      <c r="BN146" s="140">
        <f t="shared" si="372"/>
        <v>0</v>
      </c>
    </row>
    <row r="147" spans="2:66" s="141" customFormat="1" ht="12.75" customHeight="1" x14ac:dyDescent="0.2">
      <c r="B147" s="211" t="s">
        <v>723</v>
      </c>
      <c r="E147" s="212"/>
      <c r="G147" s="275"/>
      <c r="H147" s="209"/>
      <c r="J147" s="210"/>
      <c r="K147" s="210"/>
      <c r="L147" s="210"/>
      <c r="M147" s="210"/>
      <c r="N147" s="210"/>
      <c r="O147" s="210"/>
      <c r="P147" s="210"/>
      <c r="Q147" s="210"/>
      <c r="R147" s="210"/>
      <c r="S147" s="210"/>
      <c r="T147" s="210"/>
      <c r="U147" s="210"/>
      <c r="V147" s="210"/>
      <c r="X147" s="210"/>
      <c r="Y147" s="210"/>
      <c r="Z147" s="210"/>
      <c r="AA147" s="210"/>
      <c r="AB147" s="210"/>
      <c r="AC147" s="210"/>
      <c r="AD147" s="210"/>
      <c r="AE147" s="210"/>
      <c r="AF147" s="210"/>
      <c r="AG147" s="210"/>
      <c r="AH147" s="210"/>
      <c r="AI147" s="210"/>
      <c r="AJ147" s="210"/>
      <c r="AL147" s="210"/>
      <c r="AM147" s="210"/>
      <c r="AN147" s="210"/>
      <c r="AO147" s="210"/>
      <c r="AP147" s="210"/>
      <c r="AQ147" s="210"/>
      <c r="AR147" s="210"/>
      <c r="AS147" s="210"/>
      <c r="AT147" s="210"/>
      <c r="AU147" s="210"/>
      <c r="AV147" s="210"/>
      <c r="AW147" s="210"/>
      <c r="AX147" s="210"/>
      <c r="AZ147" s="210"/>
      <c r="BA147" s="210"/>
      <c r="BB147" s="210"/>
      <c r="BC147" s="210"/>
      <c r="BD147" s="210"/>
      <c r="BE147" s="210"/>
      <c r="BF147" s="210"/>
      <c r="BG147" s="210"/>
      <c r="BH147" s="210"/>
      <c r="BI147" s="210"/>
      <c r="BJ147" s="210"/>
      <c r="BK147" s="210"/>
      <c r="BL147" s="210"/>
      <c r="BM147" s="140">
        <f t="shared" si="373"/>
        <v>0</v>
      </c>
      <c r="BN147" s="140">
        <f>+BM147-G147</f>
        <v>0</v>
      </c>
    </row>
    <row r="148" spans="2:66" ht="12.75" customHeight="1" x14ac:dyDescent="0.2">
      <c r="C148" s="141" t="s">
        <v>724</v>
      </c>
      <c r="G148" s="275"/>
      <c r="H148" s="131" t="s">
        <v>299</v>
      </c>
      <c r="J148" s="140">
        <f>+IF(H148=J$8,G148,0)</f>
        <v>0</v>
      </c>
      <c r="K148" s="140">
        <f>+IF(H148=K$8,G148,0)</f>
        <v>0</v>
      </c>
      <c r="L148" s="140">
        <f>+IF(H148=L$8,G148,0)</f>
        <v>0</v>
      </c>
      <c r="M148" s="140">
        <f>+IF(H148=M$8,G148,0)</f>
        <v>0</v>
      </c>
      <c r="N148" s="140">
        <f>+IF(H148=N$8,G148,0)</f>
        <v>0</v>
      </c>
      <c r="O148" s="140">
        <f>+IF(H148=O$8,G148,0)</f>
        <v>0</v>
      </c>
      <c r="P148" s="140">
        <f>+IF(H148=P$8,G148,0)</f>
        <v>0</v>
      </c>
      <c r="Q148" s="140">
        <f>+IF(H148=Q$8,G148,0)</f>
        <v>0</v>
      </c>
      <c r="R148" s="140">
        <f>+IF(H148=R$8,G148,0)</f>
        <v>0</v>
      </c>
      <c r="S148" s="140">
        <f>+IF(H148=S$8,G148,0)</f>
        <v>0</v>
      </c>
      <c r="T148" s="140">
        <f>+IF(H148=T$8,G148,0)</f>
        <v>0</v>
      </c>
      <c r="U148" s="140">
        <f>+IF(H148=U$8,G148,0)</f>
        <v>0</v>
      </c>
      <c r="V148" s="140">
        <f>+IF(H148=V$8,G148,0)</f>
        <v>0</v>
      </c>
      <c r="X148" s="140">
        <f>+IF(H148=X$8,G148,0)</f>
        <v>0</v>
      </c>
      <c r="Y148" s="140">
        <f>+IF(H148=Y$8,G148,0)</f>
        <v>0</v>
      </c>
      <c r="Z148" s="140">
        <f>+IF(H148=Z$8,G148,0)</f>
        <v>0</v>
      </c>
      <c r="AA148" s="140">
        <f>+IF(H148=AA$8,G148,0)</f>
        <v>0</v>
      </c>
      <c r="AB148" s="140">
        <f>+IF(H148=AB$8,G148,0)</f>
        <v>0</v>
      </c>
      <c r="AC148" s="140">
        <f>+IF(H148=AC$8,G148,0)</f>
        <v>0</v>
      </c>
      <c r="AD148" s="140">
        <f>+IF(H148=AD$8,G148,0)</f>
        <v>0</v>
      </c>
      <c r="AE148" s="140">
        <f>+IF(H148=AE$8,G148,0)</f>
        <v>0</v>
      </c>
      <c r="AF148" s="140">
        <f>+IF(H148=AF$8,G148,0)</f>
        <v>0</v>
      </c>
      <c r="AG148" s="140">
        <f>+IF(H148=AG$8,G148,0)</f>
        <v>0</v>
      </c>
      <c r="AH148" s="140">
        <f>+IF(H148=AH$8,G148,0)</f>
        <v>0</v>
      </c>
      <c r="AI148" s="140">
        <f>+IF(H148=AI$8,G148,0)</f>
        <v>0</v>
      </c>
      <c r="AJ148" s="140">
        <f>+IF(H148=AJ$8,G148,0)</f>
        <v>0</v>
      </c>
      <c r="AL148" s="140">
        <f>+IF(H148=AL$8,G148,0)</f>
        <v>0</v>
      </c>
      <c r="AM148" s="140">
        <f>+IF(H148=AM$8,G148,0)</f>
        <v>0</v>
      </c>
      <c r="AN148" s="140">
        <f>+IF(H148=AN$8,G148,0)</f>
        <v>0</v>
      </c>
      <c r="AO148" s="140">
        <f>+IF(H148=AO$8,G148,0)</f>
        <v>0</v>
      </c>
      <c r="AP148" s="140">
        <f>+IF(H148=AP$8,G148,0)</f>
        <v>0</v>
      </c>
      <c r="AQ148" s="140">
        <f>+IF(H148=AQ$8,G148,0)</f>
        <v>0</v>
      </c>
      <c r="AR148" s="140">
        <f>+IF(H148=AR$8,G148,0)</f>
        <v>0</v>
      </c>
      <c r="AS148" s="140">
        <f>+IF(H148=AS$8,G148,0)</f>
        <v>0</v>
      </c>
      <c r="AT148" s="140">
        <f>+IF(H148=AT$8,G148,0)</f>
        <v>0</v>
      </c>
      <c r="AU148" s="140">
        <f>+IF(H148=AU$8,G148,0)</f>
        <v>0</v>
      </c>
      <c r="AV148" s="140">
        <f>+IF(H148=AV$8,G148,0)</f>
        <v>0</v>
      </c>
      <c r="AW148" s="140">
        <f>+IF(H148=AW$8,G148,0)</f>
        <v>0</v>
      </c>
      <c r="AX148" s="140">
        <f>+IF(H148=AX$8,G148,0)</f>
        <v>0</v>
      </c>
      <c r="AZ148" s="140">
        <f>+IF(H148=AZ$8,G148,0)</f>
        <v>0</v>
      </c>
      <c r="BA148" s="140">
        <f>+IF(H148=BA$8,G148,0)</f>
        <v>0</v>
      </c>
      <c r="BB148" s="140">
        <f>+IF(H148=BB$8,G148,0)</f>
        <v>0</v>
      </c>
      <c r="BC148" s="140">
        <f>+IF(H148=BC$8,G148,0)</f>
        <v>0</v>
      </c>
      <c r="BD148" s="140">
        <f>+IF(H148=BD$8,G148,0)</f>
        <v>0</v>
      </c>
      <c r="BE148" s="140">
        <f>+IF(H148=BE$8,G148,0)</f>
        <v>0</v>
      </c>
      <c r="BF148" s="140">
        <f>+IF(H148=BF$8,G148,0)</f>
        <v>0</v>
      </c>
      <c r="BG148" s="140">
        <f>+IF(H148=BG$8,G148,0)</f>
        <v>0</v>
      </c>
      <c r="BH148" s="140">
        <f>+IF(H148=BH$8,G148,0)</f>
        <v>0</v>
      </c>
      <c r="BI148" s="140">
        <f>+IF(H148=BI$8,G148,0)</f>
        <v>0</v>
      </c>
      <c r="BJ148" s="140">
        <f>+IF(H148=BJ$8,G148,0)</f>
        <v>0</v>
      </c>
      <c r="BK148" s="140">
        <f>+IF(H148=BK$8,G148,0)</f>
        <v>0</v>
      </c>
      <c r="BL148" s="140">
        <f>+IF(H148=BL$8,G148,0)</f>
        <v>0</v>
      </c>
      <c r="BM148" s="140">
        <f t="shared" si="373"/>
        <v>0</v>
      </c>
      <c r="BN148" s="140">
        <f>+BM148-G148</f>
        <v>0</v>
      </c>
    </row>
    <row r="149" spans="2:66" s="141" customFormat="1" ht="12.75" customHeight="1" x14ac:dyDescent="0.2">
      <c r="B149" s="211" t="s">
        <v>484</v>
      </c>
      <c r="E149" s="212"/>
      <c r="G149" s="275"/>
      <c r="H149" s="209"/>
      <c r="J149" s="210"/>
      <c r="K149" s="210"/>
      <c r="L149" s="210"/>
      <c r="M149" s="210"/>
      <c r="N149" s="210"/>
      <c r="O149" s="210"/>
      <c r="P149" s="210"/>
      <c r="Q149" s="210"/>
      <c r="R149" s="210"/>
      <c r="S149" s="210"/>
      <c r="T149" s="210"/>
      <c r="U149" s="210"/>
      <c r="V149" s="210"/>
      <c r="X149" s="210"/>
      <c r="Y149" s="210"/>
      <c r="Z149" s="210"/>
      <c r="AA149" s="210"/>
      <c r="AB149" s="210"/>
      <c r="AC149" s="210"/>
      <c r="AD149" s="210"/>
      <c r="AE149" s="210"/>
      <c r="AF149" s="210"/>
      <c r="AG149" s="210"/>
      <c r="AH149" s="210"/>
      <c r="AI149" s="210"/>
      <c r="AJ149" s="210"/>
      <c r="AL149" s="210"/>
      <c r="AM149" s="210"/>
      <c r="AN149" s="210"/>
      <c r="AO149" s="210"/>
      <c r="AP149" s="210"/>
      <c r="AQ149" s="210"/>
      <c r="AR149" s="210"/>
      <c r="AS149" s="210"/>
      <c r="AT149" s="210"/>
      <c r="AU149" s="210"/>
      <c r="AV149" s="210"/>
      <c r="AW149" s="210"/>
      <c r="AX149" s="210"/>
      <c r="AZ149" s="210"/>
      <c r="BA149" s="210"/>
      <c r="BB149" s="210"/>
      <c r="BC149" s="210"/>
      <c r="BD149" s="210"/>
      <c r="BE149" s="210"/>
      <c r="BF149" s="210"/>
      <c r="BG149" s="210"/>
      <c r="BH149" s="210"/>
      <c r="BI149" s="210"/>
      <c r="BJ149" s="210"/>
      <c r="BK149" s="210"/>
      <c r="BL149" s="210"/>
      <c r="BM149" s="140">
        <f t="shared" si="226"/>
        <v>0</v>
      </c>
      <c r="BN149" s="140">
        <f t="shared" si="372"/>
        <v>0</v>
      </c>
    </row>
    <row r="150" spans="2:66" ht="12.75" customHeight="1" x14ac:dyDescent="0.2">
      <c r="C150" s="141" t="s">
        <v>379</v>
      </c>
      <c r="G150" s="275">
        <v>76462281</v>
      </c>
      <c r="H150" s="131" t="s">
        <v>320</v>
      </c>
      <c r="J150" s="140">
        <f t="shared" ref="J150:J161" si="374">+IF(H150=J$8,G150,0)</f>
        <v>0</v>
      </c>
      <c r="K150" s="140">
        <f t="shared" ref="K150:K161" si="375">+IF(H150=K$8,G150,0)</f>
        <v>0</v>
      </c>
      <c r="L150" s="140">
        <f t="shared" ref="L150:L161" si="376">+IF(H150=L$8,G150,0)</f>
        <v>0</v>
      </c>
      <c r="M150" s="140">
        <f t="shared" ref="M150:M161" si="377">+IF(H150=M$8,G150,0)</f>
        <v>0</v>
      </c>
      <c r="N150" s="140">
        <f t="shared" ref="N150:N161" si="378">+IF(H150=N$8,G150,0)</f>
        <v>0</v>
      </c>
      <c r="O150" s="140">
        <f t="shared" ref="O150:O161" si="379">+IF(H150=O$8,G150,0)</f>
        <v>0</v>
      </c>
      <c r="P150" s="140">
        <f t="shared" ref="P150:P161" si="380">+IF(H150=P$8,G150,0)</f>
        <v>0</v>
      </c>
      <c r="Q150" s="140">
        <f t="shared" ref="Q150:Q161" si="381">+IF(H150=Q$8,G150,0)</f>
        <v>0</v>
      </c>
      <c r="R150" s="140">
        <f t="shared" ref="R150:R161" si="382">+IF(H150=R$8,G150,0)</f>
        <v>0</v>
      </c>
      <c r="S150" s="140">
        <f t="shared" ref="S150:S161" si="383">+IF(H150=S$8,G150,0)</f>
        <v>0</v>
      </c>
      <c r="T150" s="140">
        <f t="shared" ref="T150:T161" si="384">+IF(H150=T$8,G150,0)</f>
        <v>0</v>
      </c>
      <c r="U150" s="140">
        <f t="shared" ref="U150:U161" si="385">+IF(H150=U$8,G150,0)</f>
        <v>0</v>
      </c>
      <c r="V150" s="140">
        <f t="shared" ref="V150:V161" si="386">+IF(H150=V$8,G150,0)</f>
        <v>0</v>
      </c>
      <c r="X150" s="140">
        <f t="shared" ref="X150:X161" si="387">+IF(H150=X$8,G150,0)</f>
        <v>0</v>
      </c>
      <c r="Y150" s="140">
        <f t="shared" ref="Y150:Y161" si="388">+IF(H150=Y$8,G150,0)</f>
        <v>0</v>
      </c>
      <c r="Z150" s="140">
        <f t="shared" ref="Z150:Z161" si="389">+IF(H150=Z$8,G150,0)</f>
        <v>0</v>
      </c>
      <c r="AA150" s="140">
        <f t="shared" ref="AA150:AA161" si="390">+IF(H150=AA$8,G150,0)</f>
        <v>0</v>
      </c>
      <c r="AB150" s="140">
        <f t="shared" ref="AB150:AB161" si="391">+IF(H150=AB$8,G150,0)</f>
        <v>0</v>
      </c>
      <c r="AC150" s="140">
        <f t="shared" ref="AC150:AC161" si="392">+IF(H150=AC$8,G150,0)</f>
        <v>0</v>
      </c>
      <c r="AD150" s="140">
        <f t="shared" ref="AD150:AD161" si="393">+IF(H150=AD$8,G150,0)</f>
        <v>0</v>
      </c>
      <c r="AE150" s="140">
        <f t="shared" ref="AE150:AE161" si="394">+IF(H150=AE$8,G150,0)</f>
        <v>0</v>
      </c>
      <c r="AF150" s="140">
        <f t="shared" ref="AF150:AF161" si="395">+IF(H150=AF$8,G150,0)</f>
        <v>0</v>
      </c>
      <c r="AG150" s="140">
        <f t="shared" ref="AG150:AG161" si="396">+IF(H150=AG$8,G150,0)</f>
        <v>0</v>
      </c>
      <c r="AH150" s="140">
        <f t="shared" ref="AH150:AH161" si="397">+IF(H150=AH$8,G150,0)</f>
        <v>0</v>
      </c>
      <c r="AI150" s="140">
        <f t="shared" ref="AI150:AI161" si="398">+IF(H150=AI$8,G150,0)</f>
        <v>0</v>
      </c>
      <c r="AJ150" s="140">
        <f t="shared" ref="AJ150:AJ161" si="399">+IF(H150=AJ$8,G150,0)</f>
        <v>0</v>
      </c>
      <c r="AL150" s="140">
        <f t="shared" ref="AL150:AL161" si="400">+IF(H150=AL$8,G150,0)</f>
        <v>0</v>
      </c>
      <c r="AM150" s="140">
        <f t="shared" ref="AM150:AM161" si="401">+IF(H150=AM$8,G150,0)</f>
        <v>76462281</v>
      </c>
      <c r="AN150" s="140">
        <f t="shared" ref="AN150:AN161" si="402">+IF(H150=AN$8,G150,0)</f>
        <v>0</v>
      </c>
      <c r="AO150" s="140">
        <f t="shared" ref="AO150:AO161" si="403">+IF(H150=AO$8,G150,0)</f>
        <v>0</v>
      </c>
      <c r="AP150" s="140">
        <f t="shared" ref="AP150:AP161" si="404">+IF(H150=AP$8,G150,0)</f>
        <v>0</v>
      </c>
      <c r="AQ150" s="140">
        <f t="shared" ref="AQ150:AQ161" si="405">+IF(H150=AQ$8,G150,0)</f>
        <v>0</v>
      </c>
      <c r="AR150" s="140">
        <f t="shared" ref="AR150:AR161" si="406">+IF(H150=AR$8,G150,0)</f>
        <v>0</v>
      </c>
      <c r="AS150" s="140">
        <f t="shared" ref="AS150:AS161" si="407">+IF(H150=AS$8,G150,0)</f>
        <v>0</v>
      </c>
      <c r="AT150" s="140">
        <f t="shared" ref="AT150:AT161" si="408">+IF(H150=AT$8,G150,0)</f>
        <v>0</v>
      </c>
      <c r="AU150" s="140">
        <f t="shared" ref="AU150:AU161" si="409">+IF(H150=AU$8,G150,0)</f>
        <v>0</v>
      </c>
      <c r="AV150" s="140">
        <f t="shared" ref="AV150:AV161" si="410">+IF(H150=AV$8,G150,0)</f>
        <v>0</v>
      </c>
      <c r="AW150" s="140">
        <f t="shared" ref="AW150:AW161" si="411">+IF(H150=AW$8,G150,0)</f>
        <v>0</v>
      </c>
      <c r="AX150" s="140">
        <f t="shared" ref="AX150:AX161" si="412">+IF(H150=AX$8,G150,0)</f>
        <v>0</v>
      </c>
      <c r="AZ150" s="140">
        <f t="shared" ref="AZ150:AZ161" si="413">+IF(H150=AZ$8,G150,0)</f>
        <v>0</v>
      </c>
      <c r="BA150" s="140">
        <f t="shared" ref="BA150:BA161" si="414">+IF(H150=BA$8,G150,0)</f>
        <v>0</v>
      </c>
      <c r="BB150" s="140">
        <f t="shared" ref="BB150:BB161" si="415">+IF(H150=BB$8,G150,0)</f>
        <v>0</v>
      </c>
      <c r="BC150" s="140">
        <f t="shared" ref="BC150:BC161" si="416">+IF(H150=BC$8,G150,0)</f>
        <v>0</v>
      </c>
      <c r="BD150" s="140">
        <f t="shared" ref="BD150:BD161" si="417">+IF(H150=BD$8,G150,0)</f>
        <v>0</v>
      </c>
      <c r="BE150" s="140">
        <f t="shared" ref="BE150:BE161" si="418">+IF(H150=BE$8,G150,0)</f>
        <v>0</v>
      </c>
      <c r="BF150" s="140">
        <f t="shared" ref="BF150:BF161" si="419">+IF(H150=BF$8,G150,0)</f>
        <v>0</v>
      </c>
      <c r="BG150" s="140">
        <f t="shared" ref="BG150:BG161" si="420">+IF(H150=BG$8,G150,0)</f>
        <v>0</v>
      </c>
      <c r="BH150" s="140">
        <f t="shared" ref="BH150:BH161" si="421">+IF(H150=BH$8,G150,0)</f>
        <v>0</v>
      </c>
      <c r="BI150" s="140">
        <f t="shared" ref="BI150:BI161" si="422">+IF(H150=BI$8,G150,0)</f>
        <v>0</v>
      </c>
      <c r="BJ150" s="140">
        <f t="shared" ref="BJ150:BJ161" si="423">+IF(H150=BJ$8,G150,0)</f>
        <v>0</v>
      </c>
      <c r="BK150" s="140">
        <f t="shared" ref="BK150:BK161" si="424">+IF(H150=BK$8,G150,0)</f>
        <v>0</v>
      </c>
      <c r="BL150" s="140">
        <f t="shared" ref="BL150:BL161" si="425">+IF(H150=BL$8,G150,0)</f>
        <v>0</v>
      </c>
      <c r="BM150" s="140">
        <f t="shared" si="226"/>
        <v>76462281</v>
      </c>
      <c r="BN150" s="140">
        <f t="shared" si="372"/>
        <v>0</v>
      </c>
    </row>
    <row r="151" spans="2:66" ht="12.75" customHeight="1" x14ac:dyDescent="0.2">
      <c r="C151" s="141" t="s">
        <v>485</v>
      </c>
      <c r="G151" s="275">
        <v>7189539</v>
      </c>
      <c r="H151" s="131" t="s">
        <v>322</v>
      </c>
      <c r="J151" s="140">
        <f t="shared" si="374"/>
        <v>0</v>
      </c>
      <c r="K151" s="140">
        <f t="shared" si="375"/>
        <v>0</v>
      </c>
      <c r="L151" s="140">
        <f t="shared" si="376"/>
        <v>0</v>
      </c>
      <c r="M151" s="140">
        <f t="shared" si="377"/>
        <v>0</v>
      </c>
      <c r="N151" s="140">
        <f t="shared" si="378"/>
        <v>0</v>
      </c>
      <c r="O151" s="140">
        <f t="shared" si="379"/>
        <v>0</v>
      </c>
      <c r="P151" s="140">
        <f t="shared" si="380"/>
        <v>0</v>
      </c>
      <c r="Q151" s="140">
        <f t="shared" si="381"/>
        <v>0</v>
      </c>
      <c r="R151" s="140">
        <f t="shared" si="382"/>
        <v>0</v>
      </c>
      <c r="S151" s="140">
        <f t="shared" si="383"/>
        <v>0</v>
      </c>
      <c r="T151" s="140">
        <f t="shared" si="384"/>
        <v>0</v>
      </c>
      <c r="U151" s="140">
        <f t="shared" si="385"/>
        <v>0</v>
      </c>
      <c r="V151" s="140">
        <f t="shared" si="386"/>
        <v>0</v>
      </c>
      <c r="X151" s="140">
        <f t="shared" si="387"/>
        <v>0</v>
      </c>
      <c r="Y151" s="140">
        <f t="shared" si="388"/>
        <v>0</v>
      </c>
      <c r="Z151" s="140">
        <f t="shared" si="389"/>
        <v>0</v>
      </c>
      <c r="AA151" s="140">
        <f t="shared" si="390"/>
        <v>0</v>
      </c>
      <c r="AB151" s="140">
        <f t="shared" si="391"/>
        <v>0</v>
      </c>
      <c r="AC151" s="140">
        <f t="shared" si="392"/>
        <v>0</v>
      </c>
      <c r="AD151" s="140">
        <f t="shared" si="393"/>
        <v>0</v>
      </c>
      <c r="AE151" s="140">
        <f t="shared" si="394"/>
        <v>0</v>
      </c>
      <c r="AF151" s="140">
        <f t="shared" si="395"/>
        <v>0</v>
      </c>
      <c r="AG151" s="140">
        <f t="shared" si="396"/>
        <v>0</v>
      </c>
      <c r="AH151" s="140">
        <f t="shared" si="397"/>
        <v>0</v>
      </c>
      <c r="AI151" s="140">
        <f t="shared" si="398"/>
        <v>0</v>
      </c>
      <c r="AJ151" s="140">
        <f t="shared" si="399"/>
        <v>0</v>
      </c>
      <c r="AL151" s="140">
        <f t="shared" si="400"/>
        <v>0</v>
      </c>
      <c r="AM151" s="140">
        <f t="shared" si="401"/>
        <v>0</v>
      </c>
      <c r="AN151" s="140">
        <f t="shared" si="402"/>
        <v>0</v>
      </c>
      <c r="AO151" s="140">
        <f t="shared" si="403"/>
        <v>7189539</v>
      </c>
      <c r="AP151" s="140">
        <f t="shared" si="404"/>
        <v>0</v>
      </c>
      <c r="AQ151" s="140">
        <f t="shared" si="405"/>
        <v>0</v>
      </c>
      <c r="AR151" s="140">
        <f t="shared" si="406"/>
        <v>0</v>
      </c>
      <c r="AS151" s="140">
        <f t="shared" si="407"/>
        <v>0</v>
      </c>
      <c r="AT151" s="140">
        <f t="shared" si="408"/>
        <v>0</v>
      </c>
      <c r="AU151" s="140">
        <f t="shared" si="409"/>
        <v>0</v>
      </c>
      <c r="AV151" s="140">
        <f t="shared" si="410"/>
        <v>0</v>
      </c>
      <c r="AW151" s="140">
        <f t="shared" si="411"/>
        <v>0</v>
      </c>
      <c r="AX151" s="140">
        <f t="shared" si="412"/>
        <v>0</v>
      </c>
      <c r="AZ151" s="140">
        <f t="shared" si="413"/>
        <v>0</v>
      </c>
      <c r="BA151" s="140">
        <f t="shared" si="414"/>
        <v>0</v>
      </c>
      <c r="BB151" s="140">
        <f t="shared" si="415"/>
        <v>0</v>
      </c>
      <c r="BC151" s="140">
        <f t="shared" si="416"/>
        <v>0</v>
      </c>
      <c r="BD151" s="140">
        <f t="shared" si="417"/>
        <v>0</v>
      </c>
      <c r="BE151" s="140">
        <f t="shared" si="418"/>
        <v>0</v>
      </c>
      <c r="BF151" s="140">
        <f t="shared" si="419"/>
        <v>0</v>
      </c>
      <c r="BG151" s="140">
        <f t="shared" si="420"/>
        <v>0</v>
      </c>
      <c r="BH151" s="140">
        <f t="shared" si="421"/>
        <v>0</v>
      </c>
      <c r="BI151" s="140">
        <f t="shared" si="422"/>
        <v>0</v>
      </c>
      <c r="BJ151" s="140">
        <f t="shared" si="423"/>
        <v>0</v>
      </c>
      <c r="BK151" s="140">
        <f t="shared" si="424"/>
        <v>0</v>
      </c>
      <c r="BL151" s="140">
        <f t="shared" si="425"/>
        <v>0</v>
      </c>
      <c r="BM151" s="140">
        <f t="shared" si="226"/>
        <v>7189539</v>
      </c>
      <c r="BN151" s="140">
        <f t="shared" si="372"/>
        <v>0</v>
      </c>
    </row>
    <row r="152" spans="2:66" ht="12.75" customHeight="1" x14ac:dyDescent="0.2">
      <c r="C152" s="141" t="s">
        <v>382</v>
      </c>
      <c r="G152" s="275">
        <v>5912995</v>
      </c>
      <c r="H152" s="131" t="s">
        <v>331</v>
      </c>
      <c r="J152" s="140">
        <f t="shared" si="374"/>
        <v>0</v>
      </c>
      <c r="K152" s="140">
        <f t="shared" si="375"/>
        <v>0</v>
      </c>
      <c r="L152" s="140">
        <f t="shared" si="376"/>
        <v>0</v>
      </c>
      <c r="M152" s="140">
        <f t="shared" si="377"/>
        <v>0</v>
      </c>
      <c r="N152" s="140">
        <f t="shared" si="378"/>
        <v>0</v>
      </c>
      <c r="O152" s="140">
        <f t="shared" si="379"/>
        <v>0</v>
      </c>
      <c r="P152" s="140">
        <f t="shared" si="380"/>
        <v>0</v>
      </c>
      <c r="Q152" s="140">
        <f t="shared" si="381"/>
        <v>0</v>
      </c>
      <c r="R152" s="140">
        <f t="shared" si="382"/>
        <v>0</v>
      </c>
      <c r="S152" s="140">
        <f t="shared" si="383"/>
        <v>0</v>
      </c>
      <c r="T152" s="140">
        <f t="shared" si="384"/>
        <v>0</v>
      </c>
      <c r="U152" s="140">
        <f t="shared" si="385"/>
        <v>0</v>
      </c>
      <c r="V152" s="140">
        <f t="shared" si="386"/>
        <v>0</v>
      </c>
      <c r="X152" s="140">
        <f t="shared" si="387"/>
        <v>0</v>
      </c>
      <c r="Y152" s="140">
        <f t="shared" si="388"/>
        <v>0</v>
      </c>
      <c r="Z152" s="140">
        <f t="shared" si="389"/>
        <v>0</v>
      </c>
      <c r="AA152" s="140">
        <f t="shared" si="390"/>
        <v>0</v>
      </c>
      <c r="AB152" s="140">
        <f t="shared" si="391"/>
        <v>0</v>
      </c>
      <c r="AC152" s="140">
        <f t="shared" si="392"/>
        <v>0</v>
      </c>
      <c r="AD152" s="140">
        <f t="shared" si="393"/>
        <v>0</v>
      </c>
      <c r="AE152" s="140">
        <f t="shared" si="394"/>
        <v>0</v>
      </c>
      <c r="AF152" s="140">
        <f t="shared" si="395"/>
        <v>0</v>
      </c>
      <c r="AG152" s="140">
        <f t="shared" si="396"/>
        <v>0</v>
      </c>
      <c r="AH152" s="140">
        <f t="shared" si="397"/>
        <v>0</v>
      </c>
      <c r="AI152" s="140">
        <f t="shared" si="398"/>
        <v>0</v>
      </c>
      <c r="AJ152" s="140">
        <f t="shared" si="399"/>
        <v>0</v>
      </c>
      <c r="AL152" s="140">
        <f t="shared" si="400"/>
        <v>0</v>
      </c>
      <c r="AM152" s="140">
        <f t="shared" si="401"/>
        <v>0</v>
      </c>
      <c r="AN152" s="140">
        <f t="shared" si="402"/>
        <v>0</v>
      </c>
      <c r="AO152" s="140">
        <f t="shared" si="403"/>
        <v>0</v>
      </c>
      <c r="AP152" s="140">
        <f t="shared" si="404"/>
        <v>0</v>
      </c>
      <c r="AQ152" s="140">
        <f t="shared" si="405"/>
        <v>0</v>
      </c>
      <c r="AR152" s="140">
        <f t="shared" si="406"/>
        <v>0</v>
      </c>
      <c r="AS152" s="140">
        <f t="shared" si="407"/>
        <v>0</v>
      </c>
      <c r="AT152" s="140">
        <f t="shared" si="408"/>
        <v>0</v>
      </c>
      <c r="AU152" s="140">
        <f t="shared" si="409"/>
        <v>0</v>
      </c>
      <c r="AV152" s="140">
        <f t="shared" si="410"/>
        <v>0</v>
      </c>
      <c r="AW152" s="140">
        <f t="shared" si="411"/>
        <v>0</v>
      </c>
      <c r="AX152" s="140">
        <f t="shared" si="412"/>
        <v>5912995</v>
      </c>
      <c r="AZ152" s="140">
        <f t="shared" si="413"/>
        <v>0</v>
      </c>
      <c r="BA152" s="140">
        <f t="shared" si="414"/>
        <v>0</v>
      </c>
      <c r="BB152" s="140">
        <f t="shared" si="415"/>
        <v>0</v>
      </c>
      <c r="BC152" s="140">
        <f t="shared" si="416"/>
        <v>0</v>
      </c>
      <c r="BD152" s="140">
        <f t="shared" si="417"/>
        <v>0</v>
      </c>
      <c r="BE152" s="140">
        <f t="shared" si="418"/>
        <v>0</v>
      </c>
      <c r="BF152" s="140">
        <f t="shared" si="419"/>
        <v>0</v>
      </c>
      <c r="BG152" s="140">
        <f t="shared" si="420"/>
        <v>0</v>
      </c>
      <c r="BH152" s="140">
        <f t="shared" si="421"/>
        <v>0</v>
      </c>
      <c r="BI152" s="140">
        <f t="shared" si="422"/>
        <v>0</v>
      </c>
      <c r="BJ152" s="140">
        <f t="shared" si="423"/>
        <v>0</v>
      </c>
      <c r="BK152" s="140">
        <f t="shared" si="424"/>
        <v>0</v>
      </c>
      <c r="BL152" s="140">
        <f t="shared" si="425"/>
        <v>0</v>
      </c>
      <c r="BM152" s="140">
        <f t="shared" si="226"/>
        <v>5912995</v>
      </c>
      <c r="BN152" s="140">
        <f t="shared" si="372"/>
        <v>0</v>
      </c>
    </row>
    <row r="153" spans="2:66" ht="12.75" customHeight="1" x14ac:dyDescent="0.2">
      <c r="C153" s="141" t="s">
        <v>403</v>
      </c>
      <c r="G153" s="275">
        <v>14235287</v>
      </c>
      <c r="H153" s="131" t="s">
        <v>321</v>
      </c>
      <c r="J153" s="140">
        <f t="shared" si="374"/>
        <v>0</v>
      </c>
      <c r="K153" s="140">
        <f t="shared" si="375"/>
        <v>0</v>
      </c>
      <c r="L153" s="140">
        <f t="shared" si="376"/>
        <v>0</v>
      </c>
      <c r="M153" s="140">
        <f t="shared" si="377"/>
        <v>0</v>
      </c>
      <c r="N153" s="140">
        <f t="shared" si="378"/>
        <v>0</v>
      </c>
      <c r="O153" s="140">
        <f t="shared" si="379"/>
        <v>0</v>
      </c>
      <c r="P153" s="140">
        <f t="shared" si="380"/>
        <v>0</v>
      </c>
      <c r="Q153" s="140">
        <f t="shared" si="381"/>
        <v>0</v>
      </c>
      <c r="R153" s="140">
        <f t="shared" si="382"/>
        <v>0</v>
      </c>
      <c r="S153" s="140">
        <f t="shared" si="383"/>
        <v>0</v>
      </c>
      <c r="T153" s="140">
        <f t="shared" si="384"/>
        <v>0</v>
      </c>
      <c r="U153" s="140">
        <f t="shared" si="385"/>
        <v>0</v>
      </c>
      <c r="V153" s="140">
        <f t="shared" si="386"/>
        <v>0</v>
      </c>
      <c r="X153" s="140">
        <f t="shared" si="387"/>
        <v>0</v>
      </c>
      <c r="Y153" s="140">
        <f t="shared" si="388"/>
        <v>0</v>
      </c>
      <c r="Z153" s="140">
        <f t="shared" si="389"/>
        <v>0</v>
      </c>
      <c r="AA153" s="140">
        <f t="shared" si="390"/>
        <v>0</v>
      </c>
      <c r="AB153" s="140">
        <f t="shared" si="391"/>
        <v>0</v>
      </c>
      <c r="AC153" s="140">
        <f t="shared" si="392"/>
        <v>0</v>
      </c>
      <c r="AD153" s="140">
        <f t="shared" si="393"/>
        <v>0</v>
      </c>
      <c r="AE153" s="140">
        <f t="shared" si="394"/>
        <v>0</v>
      </c>
      <c r="AF153" s="140">
        <f t="shared" si="395"/>
        <v>0</v>
      </c>
      <c r="AG153" s="140">
        <f t="shared" si="396"/>
        <v>0</v>
      </c>
      <c r="AH153" s="140">
        <f t="shared" si="397"/>
        <v>0</v>
      </c>
      <c r="AI153" s="140">
        <f t="shared" si="398"/>
        <v>0</v>
      </c>
      <c r="AJ153" s="140">
        <f t="shared" si="399"/>
        <v>0</v>
      </c>
      <c r="AL153" s="140">
        <f t="shared" si="400"/>
        <v>0</v>
      </c>
      <c r="AM153" s="140">
        <f t="shared" si="401"/>
        <v>0</v>
      </c>
      <c r="AN153" s="140">
        <f t="shared" si="402"/>
        <v>14235287</v>
      </c>
      <c r="AO153" s="140">
        <f t="shared" si="403"/>
        <v>0</v>
      </c>
      <c r="AP153" s="140">
        <f t="shared" si="404"/>
        <v>0</v>
      </c>
      <c r="AQ153" s="140">
        <f t="shared" si="405"/>
        <v>0</v>
      </c>
      <c r="AR153" s="140">
        <f t="shared" si="406"/>
        <v>0</v>
      </c>
      <c r="AS153" s="140">
        <f t="shared" si="407"/>
        <v>0</v>
      </c>
      <c r="AT153" s="140">
        <f t="shared" si="408"/>
        <v>0</v>
      </c>
      <c r="AU153" s="140">
        <f t="shared" si="409"/>
        <v>0</v>
      </c>
      <c r="AV153" s="140">
        <f t="shared" si="410"/>
        <v>0</v>
      </c>
      <c r="AW153" s="140">
        <f t="shared" si="411"/>
        <v>0</v>
      </c>
      <c r="AX153" s="140">
        <f t="shared" si="412"/>
        <v>0</v>
      </c>
      <c r="AZ153" s="140">
        <f t="shared" si="413"/>
        <v>0</v>
      </c>
      <c r="BA153" s="140">
        <f t="shared" si="414"/>
        <v>0</v>
      </c>
      <c r="BB153" s="140">
        <f t="shared" si="415"/>
        <v>0</v>
      </c>
      <c r="BC153" s="140">
        <f t="shared" si="416"/>
        <v>0</v>
      </c>
      <c r="BD153" s="140">
        <f t="shared" si="417"/>
        <v>0</v>
      </c>
      <c r="BE153" s="140">
        <f t="shared" si="418"/>
        <v>0</v>
      </c>
      <c r="BF153" s="140">
        <f t="shared" si="419"/>
        <v>0</v>
      </c>
      <c r="BG153" s="140">
        <f t="shared" si="420"/>
        <v>0</v>
      </c>
      <c r="BH153" s="140">
        <f t="shared" si="421"/>
        <v>0</v>
      </c>
      <c r="BI153" s="140">
        <f t="shared" si="422"/>
        <v>0</v>
      </c>
      <c r="BJ153" s="140">
        <f t="shared" si="423"/>
        <v>0</v>
      </c>
      <c r="BK153" s="140">
        <f t="shared" si="424"/>
        <v>0</v>
      </c>
      <c r="BL153" s="140">
        <f t="shared" si="425"/>
        <v>0</v>
      </c>
      <c r="BM153" s="140">
        <f t="shared" si="226"/>
        <v>14235287</v>
      </c>
      <c r="BN153" s="140">
        <f t="shared" si="372"/>
        <v>0</v>
      </c>
    </row>
    <row r="154" spans="2:66" ht="12.75" customHeight="1" x14ac:dyDescent="0.2">
      <c r="C154" s="141" t="s">
        <v>404</v>
      </c>
      <c r="G154" s="275">
        <v>49521373</v>
      </c>
      <c r="H154" s="131" t="s">
        <v>329</v>
      </c>
      <c r="J154" s="140">
        <f t="shared" si="374"/>
        <v>0</v>
      </c>
      <c r="K154" s="140">
        <f t="shared" si="375"/>
        <v>0</v>
      </c>
      <c r="L154" s="140">
        <f t="shared" si="376"/>
        <v>0</v>
      </c>
      <c r="M154" s="140">
        <f t="shared" si="377"/>
        <v>0</v>
      </c>
      <c r="N154" s="140">
        <f t="shared" si="378"/>
        <v>0</v>
      </c>
      <c r="O154" s="140">
        <f t="shared" si="379"/>
        <v>0</v>
      </c>
      <c r="P154" s="140">
        <f t="shared" si="380"/>
        <v>0</v>
      </c>
      <c r="Q154" s="140">
        <f t="shared" si="381"/>
        <v>0</v>
      </c>
      <c r="R154" s="140">
        <f t="shared" si="382"/>
        <v>0</v>
      </c>
      <c r="S154" s="140">
        <f t="shared" si="383"/>
        <v>0</v>
      </c>
      <c r="T154" s="140">
        <f t="shared" si="384"/>
        <v>0</v>
      </c>
      <c r="U154" s="140">
        <f t="shared" si="385"/>
        <v>0</v>
      </c>
      <c r="V154" s="140">
        <f t="shared" si="386"/>
        <v>0</v>
      </c>
      <c r="X154" s="140">
        <f t="shared" si="387"/>
        <v>0</v>
      </c>
      <c r="Y154" s="140">
        <f t="shared" si="388"/>
        <v>0</v>
      </c>
      <c r="Z154" s="140">
        <f t="shared" si="389"/>
        <v>0</v>
      </c>
      <c r="AA154" s="140">
        <f t="shared" si="390"/>
        <v>0</v>
      </c>
      <c r="AB154" s="140">
        <f t="shared" si="391"/>
        <v>0</v>
      </c>
      <c r="AC154" s="140">
        <f t="shared" si="392"/>
        <v>0</v>
      </c>
      <c r="AD154" s="140">
        <f t="shared" si="393"/>
        <v>0</v>
      </c>
      <c r="AE154" s="140">
        <f t="shared" si="394"/>
        <v>0</v>
      </c>
      <c r="AF154" s="140">
        <f t="shared" si="395"/>
        <v>0</v>
      </c>
      <c r="AG154" s="140">
        <f t="shared" si="396"/>
        <v>0</v>
      </c>
      <c r="AH154" s="140">
        <f t="shared" si="397"/>
        <v>0</v>
      </c>
      <c r="AI154" s="140">
        <f t="shared" si="398"/>
        <v>0</v>
      </c>
      <c r="AJ154" s="140">
        <f t="shared" si="399"/>
        <v>0</v>
      </c>
      <c r="AL154" s="140">
        <f t="shared" si="400"/>
        <v>0</v>
      </c>
      <c r="AM154" s="140">
        <f t="shared" si="401"/>
        <v>0</v>
      </c>
      <c r="AN154" s="140">
        <f t="shared" si="402"/>
        <v>0</v>
      </c>
      <c r="AO154" s="140">
        <f t="shared" si="403"/>
        <v>0</v>
      </c>
      <c r="AP154" s="140">
        <f t="shared" si="404"/>
        <v>0</v>
      </c>
      <c r="AQ154" s="140">
        <f t="shared" si="405"/>
        <v>0</v>
      </c>
      <c r="AR154" s="140">
        <f t="shared" si="406"/>
        <v>0</v>
      </c>
      <c r="AS154" s="140">
        <f t="shared" si="407"/>
        <v>0</v>
      </c>
      <c r="AT154" s="140">
        <f t="shared" si="408"/>
        <v>0</v>
      </c>
      <c r="AU154" s="140">
        <f t="shared" si="409"/>
        <v>0</v>
      </c>
      <c r="AV154" s="140">
        <f t="shared" si="410"/>
        <v>49521373</v>
      </c>
      <c r="AW154" s="140">
        <f t="shared" si="411"/>
        <v>0</v>
      </c>
      <c r="AX154" s="140">
        <f t="shared" si="412"/>
        <v>0</v>
      </c>
      <c r="AZ154" s="140">
        <f t="shared" si="413"/>
        <v>0</v>
      </c>
      <c r="BA154" s="140">
        <f t="shared" si="414"/>
        <v>0</v>
      </c>
      <c r="BB154" s="140">
        <f t="shared" si="415"/>
        <v>0</v>
      </c>
      <c r="BC154" s="140">
        <f t="shared" si="416"/>
        <v>0</v>
      </c>
      <c r="BD154" s="140">
        <f t="shared" si="417"/>
        <v>0</v>
      </c>
      <c r="BE154" s="140">
        <f t="shared" si="418"/>
        <v>0</v>
      </c>
      <c r="BF154" s="140">
        <f t="shared" si="419"/>
        <v>0</v>
      </c>
      <c r="BG154" s="140">
        <f t="shared" si="420"/>
        <v>0</v>
      </c>
      <c r="BH154" s="140">
        <f t="shared" si="421"/>
        <v>0</v>
      </c>
      <c r="BI154" s="140">
        <f t="shared" si="422"/>
        <v>0</v>
      </c>
      <c r="BJ154" s="140">
        <f t="shared" si="423"/>
        <v>0</v>
      </c>
      <c r="BK154" s="140">
        <f t="shared" si="424"/>
        <v>0</v>
      </c>
      <c r="BL154" s="140">
        <f t="shared" si="425"/>
        <v>0</v>
      </c>
      <c r="BM154" s="140">
        <f t="shared" si="226"/>
        <v>49521373</v>
      </c>
      <c r="BN154" s="140">
        <f t="shared" si="372"/>
        <v>0</v>
      </c>
    </row>
    <row r="155" spans="2:66" ht="12.75" customHeight="1" x14ac:dyDescent="0.2">
      <c r="C155" s="141" t="s">
        <v>486</v>
      </c>
      <c r="G155" s="275"/>
      <c r="H155" s="131" t="s">
        <v>321</v>
      </c>
      <c r="J155" s="140">
        <f t="shared" si="374"/>
        <v>0</v>
      </c>
      <c r="K155" s="140">
        <f t="shared" si="375"/>
        <v>0</v>
      </c>
      <c r="L155" s="140">
        <f t="shared" si="376"/>
        <v>0</v>
      </c>
      <c r="M155" s="140">
        <f t="shared" si="377"/>
        <v>0</v>
      </c>
      <c r="N155" s="140">
        <f t="shared" si="378"/>
        <v>0</v>
      </c>
      <c r="O155" s="140">
        <f t="shared" si="379"/>
        <v>0</v>
      </c>
      <c r="P155" s="140">
        <f t="shared" si="380"/>
        <v>0</v>
      </c>
      <c r="Q155" s="140">
        <f t="shared" si="381"/>
        <v>0</v>
      </c>
      <c r="R155" s="140">
        <f t="shared" si="382"/>
        <v>0</v>
      </c>
      <c r="S155" s="140">
        <f t="shared" si="383"/>
        <v>0</v>
      </c>
      <c r="T155" s="140">
        <f t="shared" si="384"/>
        <v>0</v>
      </c>
      <c r="U155" s="140">
        <f t="shared" si="385"/>
        <v>0</v>
      </c>
      <c r="V155" s="140">
        <f t="shared" si="386"/>
        <v>0</v>
      </c>
      <c r="X155" s="140">
        <f t="shared" si="387"/>
        <v>0</v>
      </c>
      <c r="Y155" s="140">
        <f t="shared" si="388"/>
        <v>0</v>
      </c>
      <c r="Z155" s="140">
        <f t="shared" si="389"/>
        <v>0</v>
      </c>
      <c r="AA155" s="140">
        <f t="shared" si="390"/>
        <v>0</v>
      </c>
      <c r="AB155" s="140">
        <f t="shared" si="391"/>
        <v>0</v>
      </c>
      <c r="AC155" s="140">
        <f t="shared" si="392"/>
        <v>0</v>
      </c>
      <c r="AD155" s="140">
        <f t="shared" si="393"/>
        <v>0</v>
      </c>
      <c r="AE155" s="140">
        <f t="shared" si="394"/>
        <v>0</v>
      </c>
      <c r="AF155" s="140">
        <f t="shared" si="395"/>
        <v>0</v>
      </c>
      <c r="AG155" s="140">
        <f t="shared" si="396"/>
        <v>0</v>
      </c>
      <c r="AH155" s="140">
        <f t="shared" si="397"/>
        <v>0</v>
      </c>
      <c r="AI155" s="140">
        <f t="shared" si="398"/>
        <v>0</v>
      </c>
      <c r="AJ155" s="140">
        <f t="shared" si="399"/>
        <v>0</v>
      </c>
      <c r="AL155" s="140">
        <f t="shared" si="400"/>
        <v>0</v>
      </c>
      <c r="AM155" s="140">
        <f t="shared" si="401"/>
        <v>0</v>
      </c>
      <c r="AN155" s="140">
        <f t="shared" si="402"/>
        <v>0</v>
      </c>
      <c r="AO155" s="140">
        <f t="shared" si="403"/>
        <v>0</v>
      </c>
      <c r="AP155" s="140">
        <f t="shared" si="404"/>
        <v>0</v>
      </c>
      <c r="AQ155" s="140">
        <f t="shared" si="405"/>
        <v>0</v>
      </c>
      <c r="AR155" s="140">
        <f t="shared" si="406"/>
        <v>0</v>
      </c>
      <c r="AS155" s="140">
        <f t="shared" si="407"/>
        <v>0</v>
      </c>
      <c r="AT155" s="140">
        <f t="shared" si="408"/>
        <v>0</v>
      </c>
      <c r="AU155" s="140">
        <f t="shared" si="409"/>
        <v>0</v>
      </c>
      <c r="AV155" s="140">
        <f t="shared" si="410"/>
        <v>0</v>
      </c>
      <c r="AW155" s="140">
        <f t="shared" si="411"/>
        <v>0</v>
      </c>
      <c r="AX155" s="140">
        <f t="shared" si="412"/>
        <v>0</v>
      </c>
      <c r="AZ155" s="140">
        <f t="shared" si="413"/>
        <v>0</v>
      </c>
      <c r="BA155" s="140">
        <f t="shared" si="414"/>
        <v>0</v>
      </c>
      <c r="BB155" s="140">
        <f t="shared" si="415"/>
        <v>0</v>
      </c>
      <c r="BC155" s="140">
        <f t="shared" si="416"/>
        <v>0</v>
      </c>
      <c r="BD155" s="140">
        <f t="shared" si="417"/>
        <v>0</v>
      </c>
      <c r="BE155" s="140">
        <f t="shared" si="418"/>
        <v>0</v>
      </c>
      <c r="BF155" s="140">
        <f t="shared" si="419"/>
        <v>0</v>
      </c>
      <c r="BG155" s="140">
        <f t="shared" si="420"/>
        <v>0</v>
      </c>
      <c r="BH155" s="140">
        <f t="shared" si="421"/>
        <v>0</v>
      </c>
      <c r="BI155" s="140">
        <f t="shared" si="422"/>
        <v>0</v>
      </c>
      <c r="BJ155" s="140">
        <f t="shared" si="423"/>
        <v>0</v>
      </c>
      <c r="BK155" s="140">
        <f t="shared" si="424"/>
        <v>0</v>
      </c>
      <c r="BL155" s="140">
        <f t="shared" si="425"/>
        <v>0</v>
      </c>
      <c r="BM155" s="140">
        <f t="shared" si="226"/>
        <v>0</v>
      </c>
      <c r="BN155" s="140">
        <f t="shared" si="372"/>
        <v>0</v>
      </c>
    </row>
    <row r="156" spans="2:66" ht="12.75" customHeight="1" x14ac:dyDescent="0.2">
      <c r="C156" s="141" t="s">
        <v>487</v>
      </c>
      <c r="E156" s="142"/>
      <c r="G156" s="275">
        <v>1166463</v>
      </c>
      <c r="H156" s="131" t="s">
        <v>331</v>
      </c>
      <c r="J156" s="140">
        <f t="shared" si="374"/>
        <v>0</v>
      </c>
      <c r="K156" s="140">
        <f t="shared" si="375"/>
        <v>0</v>
      </c>
      <c r="L156" s="140">
        <f t="shared" si="376"/>
        <v>0</v>
      </c>
      <c r="M156" s="140">
        <f t="shared" si="377"/>
        <v>0</v>
      </c>
      <c r="N156" s="140">
        <f t="shared" si="378"/>
        <v>0</v>
      </c>
      <c r="O156" s="140">
        <f t="shared" si="379"/>
        <v>0</v>
      </c>
      <c r="P156" s="140">
        <f t="shared" si="380"/>
        <v>0</v>
      </c>
      <c r="Q156" s="140">
        <f t="shared" si="381"/>
        <v>0</v>
      </c>
      <c r="R156" s="140">
        <f t="shared" si="382"/>
        <v>0</v>
      </c>
      <c r="S156" s="140">
        <f t="shared" si="383"/>
        <v>0</v>
      </c>
      <c r="T156" s="140">
        <f t="shared" si="384"/>
        <v>0</v>
      </c>
      <c r="U156" s="140">
        <f t="shared" si="385"/>
        <v>0</v>
      </c>
      <c r="V156" s="140">
        <f t="shared" si="386"/>
        <v>0</v>
      </c>
      <c r="X156" s="140">
        <f t="shared" si="387"/>
        <v>0</v>
      </c>
      <c r="Y156" s="140">
        <f t="shared" si="388"/>
        <v>0</v>
      </c>
      <c r="Z156" s="140">
        <f t="shared" si="389"/>
        <v>0</v>
      </c>
      <c r="AA156" s="140">
        <f t="shared" si="390"/>
        <v>0</v>
      </c>
      <c r="AB156" s="140">
        <f t="shared" si="391"/>
        <v>0</v>
      </c>
      <c r="AC156" s="140">
        <f t="shared" si="392"/>
        <v>0</v>
      </c>
      <c r="AD156" s="140">
        <f t="shared" si="393"/>
        <v>0</v>
      </c>
      <c r="AE156" s="140">
        <f t="shared" si="394"/>
        <v>0</v>
      </c>
      <c r="AF156" s="140">
        <f t="shared" si="395"/>
        <v>0</v>
      </c>
      <c r="AG156" s="140">
        <f t="shared" si="396"/>
        <v>0</v>
      </c>
      <c r="AH156" s="140">
        <f t="shared" si="397"/>
        <v>0</v>
      </c>
      <c r="AI156" s="140">
        <f t="shared" si="398"/>
        <v>0</v>
      </c>
      <c r="AJ156" s="140">
        <f t="shared" si="399"/>
        <v>0</v>
      </c>
      <c r="AL156" s="140">
        <f t="shared" si="400"/>
        <v>0</v>
      </c>
      <c r="AM156" s="140">
        <f t="shared" si="401"/>
        <v>0</v>
      </c>
      <c r="AN156" s="140">
        <f t="shared" si="402"/>
        <v>0</v>
      </c>
      <c r="AO156" s="140">
        <f t="shared" si="403"/>
        <v>0</v>
      </c>
      <c r="AP156" s="140">
        <f t="shared" si="404"/>
        <v>0</v>
      </c>
      <c r="AQ156" s="140">
        <f t="shared" si="405"/>
        <v>0</v>
      </c>
      <c r="AR156" s="140">
        <f t="shared" si="406"/>
        <v>0</v>
      </c>
      <c r="AS156" s="140">
        <f t="shared" si="407"/>
        <v>0</v>
      </c>
      <c r="AT156" s="140">
        <f t="shared" si="408"/>
        <v>0</v>
      </c>
      <c r="AU156" s="140">
        <f t="shared" si="409"/>
        <v>0</v>
      </c>
      <c r="AV156" s="140">
        <f t="shared" si="410"/>
        <v>0</v>
      </c>
      <c r="AW156" s="140">
        <f t="shared" si="411"/>
        <v>0</v>
      </c>
      <c r="AX156" s="140">
        <f t="shared" si="412"/>
        <v>1166463</v>
      </c>
      <c r="AZ156" s="140">
        <f t="shared" si="413"/>
        <v>0</v>
      </c>
      <c r="BA156" s="140">
        <f t="shared" si="414"/>
        <v>0</v>
      </c>
      <c r="BB156" s="140">
        <f t="shared" si="415"/>
        <v>0</v>
      </c>
      <c r="BC156" s="140">
        <f t="shared" si="416"/>
        <v>0</v>
      </c>
      <c r="BD156" s="140">
        <f t="shared" si="417"/>
        <v>0</v>
      </c>
      <c r="BE156" s="140">
        <f t="shared" si="418"/>
        <v>0</v>
      </c>
      <c r="BF156" s="140">
        <f t="shared" si="419"/>
        <v>0</v>
      </c>
      <c r="BG156" s="140">
        <f t="shared" si="420"/>
        <v>0</v>
      </c>
      <c r="BH156" s="140">
        <f t="shared" si="421"/>
        <v>0</v>
      </c>
      <c r="BI156" s="140">
        <f t="shared" si="422"/>
        <v>0</v>
      </c>
      <c r="BJ156" s="140">
        <f t="shared" si="423"/>
        <v>0</v>
      </c>
      <c r="BK156" s="140">
        <f t="shared" si="424"/>
        <v>0</v>
      </c>
      <c r="BL156" s="140">
        <f t="shared" si="425"/>
        <v>0</v>
      </c>
      <c r="BM156" s="140">
        <f t="shared" si="226"/>
        <v>1166463</v>
      </c>
      <c r="BN156" s="140">
        <f t="shared" si="372"/>
        <v>0</v>
      </c>
    </row>
    <row r="157" spans="2:66" ht="12.75" customHeight="1" x14ac:dyDescent="0.2">
      <c r="C157" s="141" t="s">
        <v>381</v>
      </c>
      <c r="G157" s="275"/>
      <c r="H157" s="131" t="s">
        <v>322</v>
      </c>
      <c r="J157" s="140">
        <f t="shared" si="374"/>
        <v>0</v>
      </c>
      <c r="K157" s="140">
        <f t="shared" si="375"/>
        <v>0</v>
      </c>
      <c r="L157" s="140">
        <f t="shared" si="376"/>
        <v>0</v>
      </c>
      <c r="M157" s="140">
        <f t="shared" si="377"/>
        <v>0</v>
      </c>
      <c r="N157" s="140">
        <f t="shared" si="378"/>
        <v>0</v>
      </c>
      <c r="O157" s="140">
        <f t="shared" si="379"/>
        <v>0</v>
      </c>
      <c r="P157" s="140">
        <f t="shared" si="380"/>
        <v>0</v>
      </c>
      <c r="Q157" s="140">
        <f t="shared" si="381"/>
        <v>0</v>
      </c>
      <c r="R157" s="140">
        <f t="shared" si="382"/>
        <v>0</v>
      </c>
      <c r="S157" s="140">
        <f t="shared" si="383"/>
        <v>0</v>
      </c>
      <c r="T157" s="140">
        <f t="shared" si="384"/>
        <v>0</v>
      </c>
      <c r="U157" s="140">
        <f t="shared" si="385"/>
        <v>0</v>
      </c>
      <c r="V157" s="140">
        <f t="shared" si="386"/>
        <v>0</v>
      </c>
      <c r="X157" s="140">
        <f t="shared" si="387"/>
        <v>0</v>
      </c>
      <c r="Y157" s="140">
        <f t="shared" si="388"/>
        <v>0</v>
      </c>
      <c r="Z157" s="140">
        <f t="shared" si="389"/>
        <v>0</v>
      </c>
      <c r="AA157" s="140">
        <f t="shared" si="390"/>
        <v>0</v>
      </c>
      <c r="AB157" s="140">
        <f t="shared" si="391"/>
        <v>0</v>
      </c>
      <c r="AC157" s="140">
        <f t="shared" si="392"/>
        <v>0</v>
      </c>
      <c r="AD157" s="140">
        <f t="shared" si="393"/>
        <v>0</v>
      </c>
      <c r="AE157" s="140">
        <f t="shared" si="394"/>
        <v>0</v>
      </c>
      <c r="AF157" s="140">
        <f t="shared" si="395"/>
        <v>0</v>
      </c>
      <c r="AG157" s="140">
        <f t="shared" si="396"/>
        <v>0</v>
      </c>
      <c r="AH157" s="140">
        <f t="shared" si="397"/>
        <v>0</v>
      </c>
      <c r="AI157" s="140">
        <f t="shared" si="398"/>
        <v>0</v>
      </c>
      <c r="AJ157" s="140">
        <f t="shared" si="399"/>
        <v>0</v>
      </c>
      <c r="AL157" s="140">
        <f t="shared" si="400"/>
        <v>0</v>
      </c>
      <c r="AM157" s="140">
        <f t="shared" si="401"/>
        <v>0</v>
      </c>
      <c r="AN157" s="140">
        <f t="shared" si="402"/>
        <v>0</v>
      </c>
      <c r="AO157" s="140">
        <f t="shared" si="403"/>
        <v>0</v>
      </c>
      <c r="AP157" s="140">
        <f t="shared" si="404"/>
        <v>0</v>
      </c>
      <c r="AQ157" s="140">
        <f t="shared" si="405"/>
        <v>0</v>
      </c>
      <c r="AR157" s="140">
        <f t="shared" si="406"/>
        <v>0</v>
      </c>
      <c r="AS157" s="140">
        <f t="shared" si="407"/>
        <v>0</v>
      </c>
      <c r="AT157" s="140">
        <f t="shared" si="408"/>
        <v>0</v>
      </c>
      <c r="AU157" s="140">
        <f t="shared" si="409"/>
        <v>0</v>
      </c>
      <c r="AV157" s="140">
        <f t="shared" si="410"/>
        <v>0</v>
      </c>
      <c r="AW157" s="140">
        <f t="shared" si="411"/>
        <v>0</v>
      </c>
      <c r="AX157" s="140">
        <f t="shared" si="412"/>
        <v>0</v>
      </c>
      <c r="AZ157" s="140">
        <f t="shared" si="413"/>
        <v>0</v>
      </c>
      <c r="BA157" s="140">
        <f t="shared" si="414"/>
        <v>0</v>
      </c>
      <c r="BB157" s="140">
        <f t="shared" si="415"/>
        <v>0</v>
      </c>
      <c r="BC157" s="140">
        <f t="shared" si="416"/>
        <v>0</v>
      </c>
      <c r="BD157" s="140">
        <f t="shared" si="417"/>
        <v>0</v>
      </c>
      <c r="BE157" s="140">
        <f t="shared" si="418"/>
        <v>0</v>
      </c>
      <c r="BF157" s="140">
        <f t="shared" si="419"/>
        <v>0</v>
      </c>
      <c r="BG157" s="140">
        <f t="shared" si="420"/>
        <v>0</v>
      </c>
      <c r="BH157" s="140">
        <f t="shared" si="421"/>
        <v>0</v>
      </c>
      <c r="BI157" s="140">
        <f t="shared" si="422"/>
        <v>0</v>
      </c>
      <c r="BJ157" s="140">
        <f t="shared" si="423"/>
        <v>0</v>
      </c>
      <c r="BK157" s="140">
        <f t="shared" si="424"/>
        <v>0</v>
      </c>
      <c r="BL157" s="140">
        <f t="shared" si="425"/>
        <v>0</v>
      </c>
      <c r="BM157" s="140">
        <f t="shared" si="226"/>
        <v>0</v>
      </c>
      <c r="BN157" s="140">
        <f t="shared" si="372"/>
        <v>0</v>
      </c>
    </row>
    <row r="158" spans="2:66" ht="12.75" customHeight="1" x14ac:dyDescent="0.2">
      <c r="C158" s="141" t="s">
        <v>488</v>
      </c>
      <c r="E158" s="142"/>
      <c r="G158" s="275">
        <v>62957140</v>
      </c>
      <c r="H158" s="131" t="s">
        <v>331</v>
      </c>
      <c r="J158" s="140">
        <f t="shared" si="374"/>
        <v>0</v>
      </c>
      <c r="K158" s="140">
        <f t="shared" si="375"/>
        <v>0</v>
      </c>
      <c r="L158" s="140">
        <f t="shared" si="376"/>
        <v>0</v>
      </c>
      <c r="M158" s="140">
        <f t="shared" si="377"/>
        <v>0</v>
      </c>
      <c r="N158" s="140">
        <f t="shared" si="378"/>
        <v>0</v>
      </c>
      <c r="O158" s="140">
        <f t="shared" si="379"/>
        <v>0</v>
      </c>
      <c r="P158" s="140">
        <f t="shared" si="380"/>
        <v>0</v>
      </c>
      <c r="Q158" s="140">
        <f t="shared" si="381"/>
        <v>0</v>
      </c>
      <c r="R158" s="140">
        <f t="shared" si="382"/>
        <v>0</v>
      </c>
      <c r="S158" s="140">
        <f t="shared" si="383"/>
        <v>0</v>
      </c>
      <c r="T158" s="140">
        <f t="shared" si="384"/>
        <v>0</v>
      </c>
      <c r="U158" s="140">
        <f t="shared" si="385"/>
        <v>0</v>
      </c>
      <c r="V158" s="140">
        <f t="shared" si="386"/>
        <v>0</v>
      </c>
      <c r="X158" s="140">
        <f t="shared" si="387"/>
        <v>0</v>
      </c>
      <c r="Y158" s="140">
        <f t="shared" si="388"/>
        <v>0</v>
      </c>
      <c r="Z158" s="140">
        <f t="shared" si="389"/>
        <v>0</v>
      </c>
      <c r="AA158" s="140">
        <f t="shared" si="390"/>
        <v>0</v>
      </c>
      <c r="AB158" s="140">
        <f t="shared" si="391"/>
        <v>0</v>
      </c>
      <c r="AC158" s="140">
        <f t="shared" si="392"/>
        <v>0</v>
      </c>
      <c r="AD158" s="140">
        <f t="shared" si="393"/>
        <v>0</v>
      </c>
      <c r="AE158" s="140">
        <f t="shared" si="394"/>
        <v>0</v>
      </c>
      <c r="AF158" s="140">
        <f t="shared" si="395"/>
        <v>0</v>
      </c>
      <c r="AG158" s="140">
        <f t="shared" si="396"/>
        <v>0</v>
      </c>
      <c r="AH158" s="140">
        <f t="shared" si="397"/>
        <v>0</v>
      </c>
      <c r="AI158" s="140">
        <f t="shared" si="398"/>
        <v>0</v>
      </c>
      <c r="AJ158" s="140">
        <f t="shared" si="399"/>
        <v>0</v>
      </c>
      <c r="AL158" s="140">
        <f t="shared" si="400"/>
        <v>0</v>
      </c>
      <c r="AM158" s="140">
        <f t="shared" si="401"/>
        <v>0</v>
      </c>
      <c r="AN158" s="140">
        <f t="shared" si="402"/>
        <v>0</v>
      </c>
      <c r="AO158" s="140">
        <f t="shared" si="403"/>
        <v>0</v>
      </c>
      <c r="AP158" s="140">
        <f t="shared" si="404"/>
        <v>0</v>
      </c>
      <c r="AQ158" s="140">
        <f t="shared" si="405"/>
        <v>0</v>
      </c>
      <c r="AR158" s="140">
        <f t="shared" si="406"/>
        <v>0</v>
      </c>
      <c r="AS158" s="140">
        <f t="shared" si="407"/>
        <v>0</v>
      </c>
      <c r="AT158" s="140">
        <f t="shared" si="408"/>
        <v>0</v>
      </c>
      <c r="AU158" s="140">
        <f t="shared" si="409"/>
        <v>0</v>
      </c>
      <c r="AV158" s="140">
        <f t="shared" si="410"/>
        <v>0</v>
      </c>
      <c r="AW158" s="140">
        <f t="shared" si="411"/>
        <v>0</v>
      </c>
      <c r="AX158" s="140">
        <f t="shared" si="412"/>
        <v>62957140</v>
      </c>
      <c r="AZ158" s="140">
        <f t="shared" si="413"/>
        <v>0</v>
      </c>
      <c r="BA158" s="140">
        <f t="shared" si="414"/>
        <v>0</v>
      </c>
      <c r="BB158" s="140">
        <f t="shared" si="415"/>
        <v>0</v>
      </c>
      <c r="BC158" s="140">
        <f t="shared" si="416"/>
        <v>0</v>
      </c>
      <c r="BD158" s="140">
        <f t="shared" si="417"/>
        <v>0</v>
      </c>
      <c r="BE158" s="140">
        <f t="shared" si="418"/>
        <v>0</v>
      </c>
      <c r="BF158" s="140">
        <f t="shared" si="419"/>
        <v>0</v>
      </c>
      <c r="BG158" s="140">
        <f t="shared" si="420"/>
        <v>0</v>
      </c>
      <c r="BH158" s="140">
        <f t="shared" si="421"/>
        <v>0</v>
      </c>
      <c r="BI158" s="140">
        <f t="shared" si="422"/>
        <v>0</v>
      </c>
      <c r="BJ158" s="140">
        <f t="shared" si="423"/>
        <v>0</v>
      </c>
      <c r="BK158" s="140">
        <f t="shared" si="424"/>
        <v>0</v>
      </c>
      <c r="BL158" s="140">
        <f t="shared" si="425"/>
        <v>0</v>
      </c>
      <c r="BM158" s="140">
        <f t="shared" si="226"/>
        <v>62957140</v>
      </c>
      <c r="BN158" s="140">
        <f t="shared" si="372"/>
        <v>0</v>
      </c>
    </row>
    <row r="159" spans="2:66" ht="12.75" customHeight="1" x14ac:dyDescent="0.2">
      <c r="C159" s="141" t="s">
        <v>455</v>
      </c>
      <c r="E159" s="142"/>
      <c r="G159" s="275">
        <v>2454545</v>
      </c>
      <c r="H159" s="131" t="s">
        <v>323</v>
      </c>
      <c r="J159" s="140">
        <f t="shared" si="374"/>
        <v>0</v>
      </c>
      <c r="K159" s="140">
        <f t="shared" si="375"/>
        <v>0</v>
      </c>
      <c r="L159" s="140">
        <f t="shared" si="376"/>
        <v>0</v>
      </c>
      <c r="M159" s="140">
        <f t="shared" si="377"/>
        <v>0</v>
      </c>
      <c r="N159" s="140">
        <f t="shared" si="378"/>
        <v>0</v>
      </c>
      <c r="O159" s="140">
        <f t="shared" si="379"/>
        <v>0</v>
      </c>
      <c r="P159" s="140">
        <f t="shared" si="380"/>
        <v>0</v>
      </c>
      <c r="Q159" s="140">
        <f t="shared" si="381"/>
        <v>0</v>
      </c>
      <c r="R159" s="140">
        <f t="shared" si="382"/>
        <v>0</v>
      </c>
      <c r="S159" s="140">
        <f t="shared" si="383"/>
        <v>0</v>
      </c>
      <c r="T159" s="140">
        <f t="shared" si="384"/>
        <v>0</v>
      </c>
      <c r="U159" s="140">
        <f t="shared" si="385"/>
        <v>0</v>
      </c>
      <c r="V159" s="140">
        <f t="shared" si="386"/>
        <v>0</v>
      </c>
      <c r="X159" s="140">
        <f t="shared" si="387"/>
        <v>0</v>
      </c>
      <c r="Y159" s="140">
        <f t="shared" si="388"/>
        <v>0</v>
      </c>
      <c r="Z159" s="140">
        <f t="shared" si="389"/>
        <v>0</v>
      </c>
      <c r="AA159" s="140">
        <f t="shared" si="390"/>
        <v>0</v>
      </c>
      <c r="AB159" s="140">
        <f t="shared" si="391"/>
        <v>0</v>
      </c>
      <c r="AC159" s="140">
        <f t="shared" si="392"/>
        <v>0</v>
      </c>
      <c r="AD159" s="140">
        <f t="shared" si="393"/>
        <v>0</v>
      </c>
      <c r="AE159" s="140">
        <f t="shared" si="394"/>
        <v>0</v>
      </c>
      <c r="AF159" s="140">
        <f t="shared" si="395"/>
        <v>0</v>
      </c>
      <c r="AG159" s="140">
        <f t="shared" si="396"/>
        <v>0</v>
      </c>
      <c r="AH159" s="140">
        <f t="shared" si="397"/>
        <v>0</v>
      </c>
      <c r="AI159" s="140">
        <f t="shared" si="398"/>
        <v>0</v>
      </c>
      <c r="AJ159" s="140">
        <f t="shared" si="399"/>
        <v>0</v>
      </c>
      <c r="AL159" s="140">
        <f t="shared" si="400"/>
        <v>0</v>
      </c>
      <c r="AM159" s="140">
        <f t="shared" si="401"/>
        <v>0</v>
      </c>
      <c r="AN159" s="140">
        <f t="shared" si="402"/>
        <v>0</v>
      </c>
      <c r="AO159" s="140">
        <f t="shared" si="403"/>
        <v>0</v>
      </c>
      <c r="AP159" s="140">
        <f t="shared" si="404"/>
        <v>2454545</v>
      </c>
      <c r="AQ159" s="140">
        <f t="shared" si="405"/>
        <v>0</v>
      </c>
      <c r="AR159" s="140">
        <f t="shared" si="406"/>
        <v>0</v>
      </c>
      <c r="AS159" s="140">
        <f t="shared" si="407"/>
        <v>0</v>
      </c>
      <c r="AT159" s="140">
        <f t="shared" si="408"/>
        <v>0</v>
      </c>
      <c r="AU159" s="140">
        <f t="shared" si="409"/>
        <v>0</v>
      </c>
      <c r="AV159" s="140">
        <f t="shared" si="410"/>
        <v>0</v>
      </c>
      <c r="AW159" s="140">
        <f t="shared" si="411"/>
        <v>0</v>
      </c>
      <c r="AX159" s="140">
        <f t="shared" si="412"/>
        <v>0</v>
      </c>
      <c r="AZ159" s="140">
        <f t="shared" si="413"/>
        <v>0</v>
      </c>
      <c r="BA159" s="140">
        <f t="shared" si="414"/>
        <v>0</v>
      </c>
      <c r="BB159" s="140">
        <f t="shared" si="415"/>
        <v>0</v>
      </c>
      <c r="BC159" s="140">
        <f t="shared" si="416"/>
        <v>0</v>
      </c>
      <c r="BD159" s="140">
        <f t="shared" si="417"/>
        <v>0</v>
      </c>
      <c r="BE159" s="140">
        <f t="shared" si="418"/>
        <v>0</v>
      </c>
      <c r="BF159" s="140">
        <f t="shared" si="419"/>
        <v>0</v>
      </c>
      <c r="BG159" s="140">
        <f t="shared" si="420"/>
        <v>0</v>
      </c>
      <c r="BH159" s="140">
        <f t="shared" si="421"/>
        <v>0</v>
      </c>
      <c r="BI159" s="140">
        <f t="shared" si="422"/>
        <v>0</v>
      </c>
      <c r="BJ159" s="140">
        <f t="shared" si="423"/>
        <v>0</v>
      </c>
      <c r="BK159" s="140">
        <f t="shared" si="424"/>
        <v>0</v>
      </c>
      <c r="BL159" s="140">
        <f t="shared" si="425"/>
        <v>0</v>
      </c>
      <c r="BM159" s="140">
        <f t="shared" si="226"/>
        <v>2454545</v>
      </c>
      <c r="BN159" s="140">
        <f t="shared" si="372"/>
        <v>0</v>
      </c>
    </row>
    <row r="160" spans="2:66" ht="12.75" customHeight="1" x14ac:dyDescent="0.2">
      <c r="C160" s="141" t="s">
        <v>381</v>
      </c>
      <c r="E160" s="142"/>
      <c r="G160" s="275">
        <v>4691661</v>
      </c>
      <c r="H160" s="131" t="s">
        <v>331</v>
      </c>
      <c r="J160" s="140">
        <f t="shared" si="374"/>
        <v>0</v>
      </c>
      <c r="K160" s="140">
        <f t="shared" si="375"/>
        <v>0</v>
      </c>
      <c r="L160" s="140">
        <f t="shared" si="376"/>
        <v>0</v>
      </c>
      <c r="M160" s="140">
        <f t="shared" si="377"/>
        <v>0</v>
      </c>
      <c r="N160" s="140">
        <f t="shared" si="378"/>
        <v>0</v>
      </c>
      <c r="O160" s="140">
        <f t="shared" si="379"/>
        <v>0</v>
      </c>
      <c r="P160" s="140">
        <f t="shared" si="380"/>
        <v>0</v>
      </c>
      <c r="Q160" s="140">
        <f t="shared" si="381"/>
        <v>0</v>
      </c>
      <c r="R160" s="140">
        <f t="shared" si="382"/>
        <v>0</v>
      </c>
      <c r="S160" s="140">
        <f t="shared" si="383"/>
        <v>0</v>
      </c>
      <c r="T160" s="140">
        <f t="shared" si="384"/>
        <v>0</v>
      </c>
      <c r="U160" s="140">
        <f t="shared" si="385"/>
        <v>0</v>
      </c>
      <c r="V160" s="140">
        <f t="shared" si="386"/>
        <v>0</v>
      </c>
      <c r="X160" s="140">
        <f t="shared" si="387"/>
        <v>0</v>
      </c>
      <c r="Y160" s="140">
        <f t="shared" si="388"/>
        <v>0</v>
      </c>
      <c r="Z160" s="140">
        <f t="shared" si="389"/>
        <v>0</v>
      </c>
      <c r="AA160" s="140">
        <f t="shared" si="390"/>
        <v>0</v>
      </c>
      <c r="AB160" s="140">
        <f t="shared" si="391"/>
        <v>0</v>
      </c>
      <c r="AC160" s="140">
        <f t="shared" si="392"/>
        <v>0</v>
      </c>
      <c r="AD160" s="140">
        <f t="shared" si="393"/>
        <v>0</v>
      </c>
      <c r="AE160" s="140">
        <f t="shared" si="394"/>
        <v>0</v>
      </c>
      <c r="AF160" s="140">
        <f t="shared" si="395"/>
        <v>0</v>
      </c>
      <c r="AG160" s="140">
        <f t="shared" si="396"/>
        <v>0</v>
      </c>
      <c r="AH160" s="140">
        <f t="shared" si="397"/>
        <v>0</v>
      </c>
      <c r="AI160" s="140">
        <f t="shared" si="398"/>
        <v>0</v>
      </c>
      <c r="AJ160" s="140">
        <f t="shared" si="399"/>
        <v>0</v>
      </c>
      <c r="AL160" s="140">
        <f t="shared" si="400"/>
        <v>0</v>
      </c>
      <c r="AM160" s="140">
        <f t="shared" si="401"/>
        <v>0</v>
      </c>
      <c r="AN160" s="140">
        <f t="shared" si="402"/>
        <v>0</v>
      </c>
      <c r="AO160" s="140">
        <f t="shared" si="403"/>
        <v>0</v>
      </c>
      <c r="AP160" s="140">
        <f t="shared" si="404"/>
        <v>0</v>
      </c>
      <c r="AQ160" s="140">
        <f t="shared" si="405"/>
        <v>0</v>
      </c>
      <c r="AR160" s="140">
        <f t="shared" si="406"/>
        <v>0</v>
      </c>
      <c r="AS160" s="140">
        <f t="shared" si="407"/>
        <v>0</v>
      </c>
      <c r="AT160" s="140">
        <f t="shared" si="408"/>
        <v>0</v>
      </c>
      <c r="AU160" s="140">
        <f t="shared" si="409"/>
        <v>0</v>
      </c>
      <c r="AV160" s="140">
        <f t="shared" si="410"/>
        <v>0</v>
      </c>
      <c r="AW160" s="140">
        <f t="shared" si="411"/>
        <v>0</v>
      </c>
      <c r="AX160" s="140">
        <f t="shared" si="412"/>
        <v>4691661</v>
      </c>
      <c r="AZ160" s="140">
        <f t="shared" si="413"/>
        <v>0</v>
      </c>
      <c r="BA160" s="140">
        <f t="shared" si="414"/>
        <v>0</v>
      </c>
      <c r="BB160" s="140">
        <f t="shared" si="415"/>
        <v>0</v>
      </c>
      <c r="BC160" s="140">
        <f t="shared" si="416"/>
        <v>0</v>
      </c>
      <c r="BD160" s="140">
        <f t="shared" si="417"/>
        <v>0</v>
      </c>
      <c r="BE160" s="140">
        <f t="shared" si="418"/>
        <v>0</v>
      </c>
      <c r="BF160" s="140">
        <f t="shared" si="419"/>
        <v>0</v>
      </c>
      <c r="BG160" s="140">
        <f t="shared" si="420"/>
        <v>0</v>
      </c>
      <c r="BH160" s="140">
        <f t="shared" si="421"/>
        <v>0</v>
      </c>
      <c r="BI160" s="140">
        <f t="shared" si="422"/>
        <v>0</v>
      </c>
      <c r="BJ160" s="140">
        <f t="shared" si="423"/>
        <v>0</v>
      </c>
      <c r="BK160" s="140">
        <f t="shared" si="424"/>
        <v>0</v>
      </c>
      <c r="BL160" s="140">
        <f t="shared" si="425"/>
        <v>0</v>
      </c>
      <c r="BM160" s="140">
        <f t="shared" si="226"/>
        <v>4691661</v>
      </c>
      <c r="BN160" s="140">
        <f t="shared" si="372"/>
        <v>0</v>
      </c>
    </row>
    <row r="161" spans="1:67" ht="12.75" customHeight="1" x14ac:dyDescent="0.2">
      <c r="C161" s="141" t="s">
        <v>471</v>
      </c>
      <c r="G161" s="275"/>
      <c r="H161" s="131" t="s">
        <v>322</v>
      </c>
      <c r="J161" s="140">
        <f t="shared" si="374"/>
        <v>0</v>
      </c>
      <c r="K161" s="140">
        <f t="shared" si="375"/>
        <v>0</v>
      </c>
      <c r="L161" s="140">
        <f t="shared" si="376"/>
        <v>0</v>
      </c>
      <c r="M161" s="140">
        <f t="shared" si="377"/>
        <v>0</v>
      </c>
      <c r="N161" s="140">
        <f t="shared" si="378"/>
        <v>0</v>
      </c>
      <c r="O161" s="140">
        <f t="shared" si="379"/>
        <v>0</v>
      </c>
      <c r="P161" s="140">
        <f t="shared" si="380"/>
        <v>0</v>
      </c>
      <c r="Q161" s="140">
        <f t="shared" si="381"/>
        <v>0</v>
      </c>
      <c r="R161" s="140">
        <f t="shared" si="382"/>
        <v>0</v>
      </c>
      <c r="S161" s="140">
        <f t="shared" si="383"/>
        <v>0</v>
      </c>
      <c r="T161" s="140">
        <f t="shared" si="384"/>
        <v>0</v>
      </c>
      <c r="U161" s="140">
        <f t="shared" si="385"/>
        <v>0</v>
      </c>
      <c r="V161" s="140">
        <f t="shared" si="386"/>
        <v>0</v>
      </c>
      <c r="X161" s="140">
        <f t="shared" si="387"/>
        <v>0</v>
      </c>
      <c r="Y161" s="140">
        <f t="shared" si="388"/>
        <v>0</v>
      </c>
      <c r="Z161" s="140">
        <f t="shared" si="389"/>
        <v>0</v>
      </c>
      <c r="AA161" s="140">
        <f t="shared" si="390"/>
        <v>0</v>
      </c>
      <c r="AB161" s="140">
        <f t="shared" si="391"/>
        <v>0</v>
      </c>
      <c r="AC161" s="140">
        <f t="shared" si="392"/>
        <v>0</v>
      </c>
      <c r="AD161" s="140">
        <f t="shared" si="393"/>
        <v>0</v>
      </c>
      <c r="AE161" s="140">
        <f t="shared" si="394"/>
        <v>0</v>
      </c>
      <c r="AF161" s="140">
        <f t="shared" si="395"/>
        <v>0</v>
      </c>
      <c r="AG161" s="140">
        <f t="shared" si="396"/>
        <v>0</v>
      </c>
      <c r="AH161" s="140">
        <f t="shared" si="397"/>
        <v>0</v>
      </c>
      <c r="AI161" s="140">
        <f t="shared" si="398"/>
        <v>0</v>
      </c>
      <c r="AJ161" s="140">
        <f t="shared" si="399"/>
        <v>0</v>
      </c>
      <c r="AL161" s="140">
        <f t="shared" si="400"/>
        <v>0</v>
      </c>
      <c r="AM161" s="140">
        <f t="shared" si="401"/>
        <v>0</v>
      </c>
      <c r="AN161" s="140">
        <f t="shared" si="402"/>
        <v>0</v>
      </c>
      <c r="AO161" s="140">
        <f t="shared" si="403"/>
        <v>0</v>
      </c>
      <c r="AP161" s="140">
        <f t="shared" si="404"/>
        <v>0</v>
      </c>
      <c r="AQ161" s="140">
        <f t="shared" si="405"/>
        <v>0</v>
      </c>
      <c r="AR161" s="140">
        <f t="shared" si="406"/>
        <v>0</v>
      </c>
      <c r="AS161" s="140">
        <f t="shared" si="407"/>
        <v>0</v>
      </c>
      <c r="AT161" s="140">
        <f t="shared" si="408"/>
        <v>0</v>
      </c>
      <c r="AU161" s="140">
        <f t="shared" si="409"/>
        <v>0</v>
      </c>
      <c r="AV161" s="140">
        <f t="shared" si="410"/>
        <v>0</v>
      </c>
      <c r="AW161" s="140">
        <f t="shared" si="411"/>
        <v>0</v>
      </c>
      <c r="AX161" s="140">
        <f t="shared" si="412"/>
        <v>0</v>
      </c>
      <c r="AZ161" s="140">
        <f t="shared" si="413"/>
        <v>0</v>
      </c>
      <c r="BA161" s="140">
        <f t="shared" si="414"/>
        <v>0</v>
      </c>
      <c r="BB161" s="140">
        <f t="shared" si="415"/>
        <v>0</v>
      </c>
      <c r="BC161" s="140">
        <f t="shared" si="416"/>
        <v>0</v>
      </c>
      <c r="BD161" s="140">
        <f t="shared" si="417"/>
        <v>0</v>
      </c>
      <c r="BE161" s="140">
        <f t="shared" si="418"/>
        <v>0</v>
      </c>
      <c r="BF161" s="140">
        <f t="shared" si="419"/>
        <v>0</v>
      </c>
      <c r="BG161" s="140">
        <f t="shared" si="420"/>
        <v>0</v>
      </c>
      <c r="BH161" s="140">
        <f t="shared" si="421"/>
        <v>0</v>
      </c>
      <c r="BI161" s="140">
        <f t="shared" si="422"/>
        <v>0</v>
      </c>
      <c r="BJ161" s="140">
        <f t="shared" si="423"/>
        <v>0</v>
      </c>
      <c r="BK161" s="140">
        <f t="shared" si="424"/>
        <v>0</v>
      </c>
      <c r="BL161" s="140">
        <f t="shared" si="425"/>
        <v>0</v>
      </c>
      <c r="BM161" s="140">
        <f t="shared" si="226"/>
        <v>0</v>
      </c>
      <c r="BN161" s="140">
        <f t="shared" si="372"/>
        <v>0</v>
      </c>
    </row>
    <row r="162" spans="1:67" ht="12.75" customHeight="1" x14ac:dyDescent="0.2">
      <c r="C162" s="141" t="s">
        <v>530</v>
      </c>
      <c r="G162" s="498">
        <v>12510089</v>
      </c>
      <c r="H162" s="131" t="s">
        <v>329</v>
      </c>
      <c r="J162" s="140">
        <f t="shared" ref="J162:J168" si="426">+IF(H162=J$8,G162,0)</f>
        <v>0</v>
      </c>
      <c r="K162" s="140">
        <f t="shared" ref="K162:K168" si="427">+IF(H162=K$8,G162,0)</f>
        <v>0</v>
      </c>
      <c r="L162" s="140">
        <f t="shared" ref="L162:L168" si="428">+IF(H162=L$8,G162,0)</f>
        <v>0</v>
      </c>
      <c r="M162" s="140">
        <f t="shared" ref="M162:M168" si="429">+IF(H162=M$8,G162,0)</f>
        <v>0</v>
      </c>
      <c r="N162" s="140">
        <f t="shared" ref="N162:N168" si="430">+IF(H162=N$8,G162,0)</f>
        <v>0</v>
      </c>
      <c r="O162" s="140">
        <f t="shared" ref="O162:O168" si="431">+IF(H162=O$8,G162,0)</f>
        <v>0</v>
      </c>
      <c r="P162" s="140">
        <f t="shared" ref="P162:P168" si="432">+IF(H162=P$8,G162,0)</f>
        <v>0</v>
      </c>
      <c r="Q162" s="140">
        <f t="shared" ref="Q162:Q168" si="433">+IF(H162=Q$8,G162,0)</f>
        <v>0</v>
      </c>
      <c r="R162" s="140">
        <f t="shared" ref="R162:R168" si="434">+IF(H162=R$8,G162,0)</f>
        <v>0</v>
      </c>
      <c r="S162" s="140">
        <f t="shared" ref="S162:S168" si="435">+IF(H162=S$8,G162,0)</f>
        <v>0</v>
      </c>
      <c r="T162" s="140">
        <f t="shared" ref="T162:T168" si="436">+IF(H162=T$8,G162,0)</f>
        <v>0</v>
      </c>
      <c r="U162" s="140">
        <f t="shared" ref="U162:U168" si="437">+IF(H162=U$8,G162,0)</f>
        <v>0</v>
      </c>
      <c r="V162" s="140">
        <f t="shared" ref="V162:V168" si="438">+IF(H162=V$8,G162,0)</f>
        <v>0</v>
      </c>
      <c r="X162" s="140">
        <f t="shared" ref="X162:X168" si="439">+IF(H162=X$8,G162,0)</f>
        <v>0</v>
      </c>
      <c r="Y162" s="140">
        <f t="shared" ref="Y162:Y168" si="440">+IF(H162=Y$8,G162,0)</f>
        <v>0</v>
      </c>
      <c r="Z162" s="140">
        <f t="shared" ref="Z162:Z168" si="441">+IF(H162=Z$8,G162,0)</f>
        <v>0</v>
      </c>
      <c r="AA162" s="140">
        <f t="shared" ref="AA162:AA168" si="442">+IF(H162=AA$8,G162,0)</f>
        <v>0</v>
      </c>
      <c r="AB162" s="140">
        <f t="shared" ref="AB162:AB168" si="443">+IF(H162=AB$8,G162,0)</f>
        <v>0</v>
      </c>
      <c r="AC162" s="140">
        <f t="shared" ref="AC162:AC168" si="444">+IF(H162=AC$8,G162,0)</f>
        <v>0</v>
      </c>
      <c r="AD162" s="140">
        <f t="shared" ref="AD162:AD168" si="445">+IF(H162=AD$8,G162,0)</f>
        <v>0</v>
      </c>
      <c r="AE162" s="140">
        <f t="shared" ref="AE162:AE168" si="446">+IF(H162=AE$8,G162,0)</f>
        <v>0</v>
      </c>
      <c r="AF162" s="140">
        <f t="shared" ref="AF162:AF168" si="447">+IF(H162=AF$8,G162,0)</f>
        <v>0</v>
      </c>
      <c r="AG162" s="140">
        <f t="shared" ref="AG162:AG168" si="448">+IF(H162=AG$8,G162,0)</f>
        <v>0</v>
      </c>
      <c r="AH162" s="140">
        <f t="shared" ref="AH162:AH168" si="449">+IF(H162=AH$8,G162,0)</f>
        <v>0</v>
      </c>
      <c r="AI162" s="140">
        <f t="shared" ref="AI162:AI168" si="450">+IF(H162=AI$8,G162,0)</f>
        <v>0</v>
      </c>
      <c r="AJ162" s="140">
        <f t="shared" ref="AJ162:AJ168" si="451">+IF(H162=AJ$8,G162,0)</f>
        <v>0</v>
      </c>
      <c r="AL162" s="140">
        <f t="shared" ref="AL162:AL168" si="452">+IF(H162=AL$8,G162,0)</f>
        <v>0</v>
      </c>
      <c r="AM162" s="140">
        <f t="shared" ref="AM162:AM168" si="453">+IF(H162=AM$8,G162,0)</f>
        <v>0</v>
      </c>
      <c r="AN162" s="140">
        <f t="shared" ref="AN162:AN168" si="454">+IF(H162=AN$8,G162,0)</f>
        <v>0</v>
      </c>
      <c r="AO162" s="140">
        <f t="shared" ref="AO162:AO168" si="455">+IF(H162=AO$8,G162,0)</f>
        <v>0</v>
      </c>
      <c r="AP162" s="140">
        <f t="shared" ref="AP162:AP168" si="456">+IF(H162=AP$8,G162,0)</f>
        <v>0</v>
      </c>
      <c r="AQ162" s="140">
        <f t="shared" ref="AQ162:AQ168" si="457">+IF(H162=AQ$8,G162,0)</f>
        <v>0</v>
      </c>
      <c r="AR162" s="140">
        <f t="shared" ref="AR162:AR168" si="458">+IF(H162=AR$8,G162,0)</f>
        <v>0</v>
      </c>
      <c r="AS162" s="140">
        <f t="shared" ref="AS162:AS168" si="459">+IF(H162=AS$8,G162,0)</f>
        <v>0</v>
      </c>
      <c r="AT162" s="140">
        <f t="shared" ref="AT162:AT168" si="460">+IF(H162=AT$8,G162,0)</f>
        <v>0</v>
      </c>
      <c r="AU162" s="140">
        <f t="shared" ref="AU162:AU168" si="461">+IF(H162=AU$8,G162,0)</f>
        <v>0</v>
      </c>
      <c r="AV162" s="140">
        <f t="shared" ref="AV162:AV168" si="462">+IF(H162=AV$8,G162,0)</f>
        <v>12510089</v>
      </c>
      <c r="AW162" s="140">
        <f t="shared" ref="AW162:AW168" si="463">+IF(H162=AW$8,G162,0)</f>
        <v>0</v>
      </c>
      <c r="AX162" s="140">
        <f t="shared" ref="AX162:AX168" si="464">+IF(H162=AX$8,G162,0)</f>
        <v>0</v>
      </c>
      <c r="AZ162" s="140">
        <f t="shared" ref="AZ162:AZ168" si="465">+IF(H162=AZ$8,G162,0)</f>
        <v>0</v>
      </c>
      <c r="BA162" s="140">
        <f t="shared" ref="BA162:BA168" si="466">+IF(H162=BA$8,G162,0)</f>
        <v>0</v>
      </c>
      <c r="BB162" s="140">
        <f t="shared" ref="BB162:BB168" si="467">+IF(H162=BB$8,G162,0)</f>
        <v>0</v>
      </c>
      <c r="BC162" s="140">
        <f t="shared" ref="BC162:BC168" si="468">+IF(H162=BC$8,G162,0)</f>
        <v>0</v>
      </c>
      <c r="BD162" s="140">
        <f t="shared" ref="BD162:BD168" si="469">+IF(H162=BD$8,G162,0)</f>
        <v>0</v>
      </c>
      <c r="BE162" s="140">
        <f t="shared" ref="BE162:BE168" si="470">+IF(H162=BE$8,G162,0)</f>
        <v>0</v>
      </c>
      <c r="BF162" s="140">
        <f t="shared" ref="BF162:BF168" si="471">+IF(H162=BF$8,G162,0)</f>
        <v>0</v>
      </c>
      <c r="BG162" s="140">
        <f t="shared" ref="BG162:BG168" si="472">+IF(H162=BG$8,G162,0)</f>
        <v>0</v>
      </c>
      <c r="BH162" s="140">
        <f t="shared" ref="BH162:BH168" si="473">+IF(H162=BH$8,G162,0)</f>
        <v>0</v>
      </c>
      <c r="BI162" s="140">
        <f t="shared" ref="BI162:BI168" si="474">+IF(H162=BI$8,G162,0)</f>
        <v>0</v>
      </c>
      <c r="BJ162" s="140">
        <f t="shared" ref="BJ162:BJ168" si="475">+IF(H162=BJ$8,G162,0)</f>
        <v>0</v>
      </c>
      <c r="BK162" s="140">
        <f t="shared" ref="BK162:BK168" si="476">+IF(H162=BK$8,G162,0)</f>
        <v>0</v>
      </c>
      <c r="BL162" s="140">
        <f t="shared" ref="BL162:BL168" si="477">+IF(H162=BL$8,G162,0)</f>
        <v>0</v>
      </c>
      <c r="BM162" s="140">
        <f t="shared" si="226"/>
        <v>12510089</v>
      </c>
      <c r="BN162" s="140">
        <f t="shared" si="372"/>
        <v>0</v>
      </c>
    </row>
    <row r="163" spans="1:67" ht="12.75" customHeight="1" x14ac:dyDescent="0.2">
      <c r="C163" s="141" t="s">
        <v>386</v>
      </c>
      <c r="G163" s="275">
        <v>1841797</v>
      </c>
      <c r="H163" s="131" t="s">
        <v>324</v>
      </c>
      <c r="J163" s="140">
        <f t="shared" si="426"/>
        <v>0</v>
      </c>
      <c r="K163" s="140">
        <f t="shared" si="427"/>
        <v>0</v>
      </c>
      <c r="L163" s="140">
        <f t="shared" si="428"/>
        <v>0</v>
      </c>
      <c r="M163" s="140">
        <f t="shared" si="429"/>
        <v>0</v>
      </c>
      <c r="N163" s="140">
        <f t="shared" si="430"/>
        <v>0</v>
      </c>
      <c r="O163" s="140">
        <f t="shared" si="431"/>
        <v>0</v>
      </c>
      <c r="P163" s="140">
        <f t="shared" si="432"/>
        <v>0</v>
      </c>
      <c r="Q163" s="140">
        <f t="shared" si="433"/>
        <v>0</v>
      </c>
      <c r="R163" s="140">
        <f t="shared" si="434"/>
        <v>0</v>
      </c>
      <c r="S163" s="140">
        <f t="shared" si="435"/>
        <v>0</v>
      </c>
      <c r="T163" s="140">
        <f t="shared" si="436"/>
        <v>0</v>
      </c>
      <c r="U163" s="140">
        <f t="shared" si="437"/>
        <v>0</v>
      </c>
      <c r="V163" s="140">
        <f t="shared" si="438"/>
        <v>0</v>
      </c>
      <c r="X163" s="140">
        <f t="shared" si="439"/>
        <v>0</v>
      </c>
      <c r="Y163" s="140">
        <f t="shared" si="440"/>
        <v>0</v>
      </c>
      <c r="Z163" s="140">
        <f t="shared" si="441"/>
        <v>0</v>
      </c>
      <c r="AA163" s="140">
        <f t="shared" si="442"/>
        <v>0</v>
      </c>
      <c r="AB163" s="140">
        <f t="shared" si="443"/>
        <v>0</v>
      </c>
      <c r="AC163" s="140">
        <f t="shared" si="444"/>
        <v>0</v>
      </c>
      <c r="AD163" s="140">
        <f t="shared" si="445"/>
        <v>0</v>
      </c>
      <c r="AE163" s="140">
        <f t="shared" si="446"/>
        <v>0</v>
      </c>
      <c r="AF163" s="140">
        <f t="shared" si="447"/>
        <v>0</v>
      </c>
      <c r="AG163" s="140">
        <f t="shared" si="448"/>
        <v>0</v>
      </c>
      <c r="AH163" s="140">
        <f t="shared" si="449"/>
        <v>0</v>
      </c>
      <c r="AI163" s="140">
        <f t="shared" si="450"/>
        <v>0</v>
      </c>
      <c r="AJ163" s="140">
        <f t="shared" si="451"/>
        <v>0</v>
      </c>
      <c r="AL163" s="140">
        <f t="shared" si="452"/>
        <v>0</v>
      </c>
      <c r="AM163" s="140">
        <f t="shared" si="453"/>
        <v>0</v>
      </c>
      <c r="AN163" s="140">
        <f t="shared" si="454"/>
        <v>0</v>
      </c>
      <c r="AO163" s="140">
        <f t="shared" si="455"/>
        <v>0</v>
      </c>
      <c r="AP163" s="140">
        <f t="shared" si="456"/>
        <v>0</v>
      </c>
      <c r="AQ163" s="140">
        <f t="shared" si="457"/>
        <v>1841797</v>
      </c>
      <c r="AR163" s="140">
        <f t="shared" si="458"/>
        <v>0</v>
      </c>
      <c r="AS163" s="140">
        <f t="shared" si="459"/>
        <v>0</v>
      </c>
      <c r="AT163" s="140">
        <f t="shared" si="460"/>
        <v>0</v>
      </c>
      <c r="AU163" s="140">
        <f t="shared" si="461"/>
        <v>0</v>
      </c>
      <c r="AV163" s="140">
        <f t="shared" si="462"/>
        <v>0</v>
      </c>
      <c r="AW163" s="140">
        <f t="shared" si="463"/>
        <v>0</v>
      </c>
      <c r="AX163" s="140">
        <f t="shared" si="464"/>
        <v>0</v>
      </c>
      <c r="AZ163" s="140">
        <f t="shared" si="465"/>
        <v>0</v>
      </c>
      <c r="BA163" s="140">
        <f t="shared" si="466"/>
        <v>0</v>
      </c>
      <c r="BB163" s="140">
        <f t="shared" si="467"/>
        <v>0</v>
      </c>
      <c r="BC163" s="140">
        <f t="shared" si="468"/>
        <v>0</v>
      </c>
      <c r="BD163" s="140">
        <f t="shared" si="469"/>
        <v>0</v>
      </c>
      <c r="BE163" s="140">
        <f t="shared" si="470"/>
        <v>0</v>
      </c>
      <c r="BF163" s="140">
        <f t="shared" si="471"/>
        <v>0</v>
      </c>
      <c r="BG163" s="140">
        <f t="shared" si="472"/>
        <v>0</v>
      </c>
      <c r="BH163" s="140">
        <f t="shared" si="473"/>
        <v>0</v>
      </c>
      <c r="BI163" s="140">
        <f t="shared" si="474"/>
        <v>0</v>
      </c>
      <c r="BJ163" s="140">
        <f t="shared" si="475"/>
        <v>0</v>
      </c>
      <c r="BK163" s="140">
        <f t="shared" si="476"/>
        <v>0</v>
      </c>
      <c r="BL163" s="140">
        <f t="shared" si="477"/>
        <v>0</v>
      </c>
      <c r="BM163" s="140">
        <f t="shared" si="226"/>
        <v>1841797</v>
      </c>
      <c r="BN163" s="140">
        <f t="shared" si="372"/>
        <v>0</v>
      </c>
    </row>
    <row r="164" spans="1:67" ht="12.75" customHeight="1" x14ac:dyDescent="0.2">
      <c r="C164" s="141" t="s">
        <v>355</v>
      </c>
      <c r="G164" s="275">
        <v>1645910</v>
      </c>
      <c r="H164" s="131" t="s">
        <v>324</v>
      </c>
      <c r="J164" s="140">
        <f t="shared" si="426"/>
        <v>0</v>
      </c>
      <c r="K164" s="140">
        <f t="shared" si="427"/>
        <v>0</v>
      </c>
      <c r="L164" s="140">
        <f t="shared" si="428"/>
        <v>0</v>
      </c>
      <c r="M164" s="140">
        <f t="shared" si="429"/>
        <v>0</v>
      </c>
      <c r="N164" s="140">
        <f t="shared" si="430"/>
        <v>0</v>
      </c>
      <c r="O164" s="140">
        <f t="shared" si="431"/>
        <v>0</v>
      </c>
      <c r="P164" s="140">
        <f t="shared" si="432"/>
        <v>0</v>
      </c>
      <c r="Q164" s="140">
        <f t="shared" si="433"/>
        <v>0</v>
      </c>
      <c r="R164" s="140">
        <f t="shared" si="434"/>
        <v>0</v>
      </c>
      <c r="S164" s="140">
        <f t="shared" si="435"/>
        <v>0</v>
      </c>
      <c r="T164" s="140">
        <f t="shared" si="436"/>
        <v>0</v>
      </c>
      <c r="U164" s="140">
        <f t="shared" si="437"/>
        <v>0</v>
      </c>
      <c r="V164" s="140">
        <f t="shared" si="438"/>
        <v>0</v>
      </c>
      <c r="X164" s="140">
        <f t="shared" si="439"/>
        <v>0</v>
      </c>
      <c r="Y164" s="140">
        <f t="shared" si="440"/>
        <v>0</v>
      </c>
      <c r="Z164" s="140">
        <f t="shared" si="441"/>
        <v>0</v>
      </c>
      <c r="AA164" s="140">
        <f t="shared" si="442"/>
        <v>0</v>
      </c>
      <c r="AB164" s="140">
        <f t="shared" si="443"/>
        <v>0</v>
      </c>
      <c r="AC164" s="140">
        <f t="shared" si="444"/>
        <v>0</v>
      </c>
      <c r="AD164" s="140">
        <f t="shared" si="445"/>
        <v>0</v>
      </c>
      <c r="AE164" s="140">
        <f t="shared" si="446"/>
        <v>0</v>
      </c>
      <c r="AF164" s="140">
        <f t="shared" si="447"/>
        <v>0</v>
      </c>
      <c r="AG164" s="140">
        <f t="shared" si="448"/>
        <v>0</v>
      </c>
      <c r="AH164" s="140">
        <f t="shared" si="449"/>
        <v>0</v>
      </c>
      <c r="AI164" s="140">
        <f t="shared" si="450"/>
        <v>0</v>
      </c>
      <c r="AJ164" s="140">
        <f t="shared" si="451"/>
        <v>0</v>
      </c>
      <c r="AL164" s="140">
        <f t="shared" si="452"/>
        <v>0</v>
      </c>
      <c r="AM164" s="140">
        <f t="shared" si="453"/>
        <v>0</v>
      </c>
      <c r="AN164" s="140">
        <f t="shared" si="454"/>
        <v>0</v>
      </c>
      <c r="AO164" s="140">
        <f t="shared" si="455"/>
        <v>0</v>
      </c>
      <c r="AP164" s="140">
        <f t="shared" si="456"/>
        <v>0</v>
      </c>
      <c r="AQ164" s="140">
        <f t="shared" si="457"/>
        <v>1645910</v>
      </c>
      <c r="AR164" s="140">
        <f t="shared" si="458"/>
        <v>0</v>
      </c>
      <c r="AS164" s="140">
        <f t="shared" si="459"/>
        <v>0</v>
      </c>
      <c r="AT164" s="140">
        <f t="shared" si="460"/>
        <v>0</v>
      </c>
      <c r="AU164" s="140">
        <f t="shared" si="461"/>
        <v>0</v>
      </c>
      <c r="AV164" s="140">
        <f t="shared" si="462"/>
        <v>0</v>
      </c>
      <c r="AW164" s="140">
        <f t="shared" si="463"/>
        <v>0</v>
      </c>
      <c r="AX164" s="140">
        <f t="shared" si="464"/>
        <v>0</v>
      </c>
      <c r="AZ164" s="140">
        <f t="shared" si="465"/>
        <v>0</v>
      </c>
      <c r="BA164" s="140">
        <f t="shared" si="466"/>
        <v>0</v>
      </c>
      <c r="BB164" s="140">
        <f t="shared" si="467"/>
        <v>0</v>
      </c>
      <c r="BC164" s="140">
        <f t="shared" si="468"/>
        <v>0</v>
      </c>
      <c r="BD164" s="140">
        <f t="shared" si="469"/>
        <v>0</v>
      </c>
      <c r="BE164" s="140">
        <f t="shared" si="470"/>
        <v>0</v>
      </c>
      <c r="BF164" s="140">
        <f t="shared" si="471"/>
        <v>0</v>
      </c>
      <c r="BG164" s="140">
        <f t="shared" si="472"/>
        <v>0</v>
      </c>
      <c r="BH164" s="140">
        <f t="shared" si="473"/>
        <v>0</v>
      </c>
      <c r="BI164" s="140">
        <f t="shared" si="474"/>
        <v>0</v>
      </c>
      <c r="BJ164" s="140">
        <f t="shared" si="475"/>
        <v>0</v>
      </c>
      <c r="BK164" s="140">
        <f t="shared" si="476"/>
        <v>0</v>
      </c>
      <c r="BL164" s="140">
        <f t="shared" si="477"/>
        <v>0</v>
      </c>
      <c r="BM164" s="140">
        <f t="shared" si="226"/>
        <v>1645910</v>
      </c>
      <c r="BN164" s="140">
        <f t="shared" si="372"/>
        <v>0</v>
      </c>
    </row>
    <row r="165" spans="1:67" ht="12.75" customHeight="1" x14ac:dyDescent="0.2">
      <c r="C165" s="141" t="s">
        <v>387</v>
      </c>
      <c r="G165" s="275">
        <v>590910</v>
      </c>
      <c r="H165" s="131" t="s">
        <v>324</v>
      </c>
      <c r="J165" s="140">
        <f t="shared" si="426"/>
        <v>0</v>
      </c>
      <c r="K165" s="140">
        <f t="shared" si="427"/>
        <v>0</v>
      </c>
      <c r="L165" s="140">
        <f t="shared" si="428"/>
        <v>0</v>
      </c>
      <c r="M165" s="140">
        <f t="shared" si="429"/>
        <v>0</v>
      </c>
      <c r="N165" s="140">
        <f t="shared" si="430"/>
        <v>0</v>
      </c>
      <c r="O165" s="140">
        <f t="shared" si="431"/>
        <v>0</v>
      </c>
      <c r="P165" s="140">
        <f t="shared" si="432"/>
        <v>0</v>
      </c>
      <c r="Q165" s="140">
        <f t="shared" si="433"/>
        <v>0</v>
      </c>
      <c r="R165" s="140">
        <f t="shared" si="434"/>
        <v>0</v>
      </c>
      <c r="S165" s="140">
        <f t="shared" si="435"/>
        <v>0</v>
      </c>
      <c r="T165" s="140">
        <f t="shared" si="436"/>
        <v>0</v>
      </c>
      <c r="U165" s="140">
        <f t="shared" si="437"/>
        <v>0</v>
      </c>
      <c r="V165" s="140">
        <f t="shared" si="438"/>
        <v>0</v>
      </c>
      <c r="X165" s="140">
        <f t="shared" si="439"/>
        <v>0</v>
      </c>
      <c r="Y165" s="140">
        <f t="shared" si="440"/>
        <v>0</v>
      </c>
      <c r="Z165" s="140">
        <f t="shared" si="441"/>
        <v>0</v>
      </c>
      <c r="AA165" s="140">
        <f t="shared" si="442"/>
        <v>0</v>
      </c>
      <c r="AB165" s="140">
        <f t="shared" si="443"/>
        <v>0</v>
      </c>
      <c r="AC165" s="140">
        <f t="shared" si="444"/>
        <v>0</v>
      </c>
      <c r="AD165" s="140">
        <f t="shared" si="445"/>
        <v>0</v>
      </c>
      <c r="AE165" s="140">
        <f t="shared" si="446"/>
        <v>0</v>
      </c>
      <c r="AF165" s="140">
        <f t="shared" si="447"/>
        <v>0</v>
      </c>
      <c r="AG165" s="140">
        <f t="shared" si="448"/>
        <v>0</v>
      </c>
      <c r="AH165" s="140">
        <f t="shared" si="449"/>
        <v>0</v>
      </c>
      <c r="AI165" s="140">
        <f t="shared" si="450"/>
        <v>0</v>
      </c>
      <c r="AJ165" s="140">
        <f t="shared" si="451"/>
        <v>0</v>
      </c>
      <c r="AL165" s="140">
        <f t="shared" si="452"/>
        <v>0</v>
      </c>
      <c r="AM165" s="140">
        <f t="shared" si="453"/>
        <v>0</v>
      </c>
      <c r="AN165" s="140">
        <f t="shared" si="454"/>
        <v>0</v>
      </c>
      <c r="AO165" s="140">
        <f t="shared" si="455"/>
        <v>0</v>
      </c>
      <c r="AP165" s="140">
        <f t="shared" si="456"/>
        <v>0</v>
      </c>
      <c r="AQ165" s="140">
        <f t="shared" si="457"/>
        <v>590910</v>
      </c>
      <c r="AR165" s="140">
        <f t="shared" si="458"/>
        <v>0</v>
      </c>
      <c r="AS165" s="140">
        <f t="shared" si="459"/>
        <v>0</v>
      </c>
      <c r="AT165" s="140">
        <f t="shared" si="460"/>
        <v>0</v>
      </c>
      <c r="AU165" s="140">
        <f t="shared" si="461"/>
        <v>0</v>
      </c>
      <c r="AV165" s="140">
        <f t="shared" si="462"/>
        <v>0</v>
      </c>
      <c r="AW165" s="140">
        <f t="shared" si="463"/>
        <v>0</v>
      </c>
      <c r="AX165" s="140">
        <f t="shared" si="464"/>
        <v>0</v>
      </c>
      <c r="AZ165" s="140">
        <f t="shared" si="465"/>
        <v>0</v>
      </c>
      <c r="BA165" s="140">
        <f t="shared" si="466"/>
        <v>0</v>
      </c>
      <c r="BB165" s="140">
        <f t="shared" si="467"/>
        <v>0</v>
      </c>
      <c r="BC165" s="140">
        <f t="shared" si="468"/>
        <v>0</v>
      </c>
      <c r="BD165" s="140">
        <f t="shared" si="469"/>
        <v>0</v>
      </c>
      <c r="BE165" s="140">
        <f t="shared" si="470"/>
        <v>0</v>
      </c>
      <c r="BF165" s="140">
        <f t="shared" si="471"/>
        <v>0</v>
      </c>
      <c r="BG165" s="140">
        <f t="shared" si="472"/>
        <v>0</v>
      </c>
      <c r="BH165" s="140">
        <f t="shared" si="473"/>
        <v>0</v>
      </c>
      <c r="BI165" s="140">
        <f t="shared" si="474"/>
        <v>0</v>
      </c>
      <c r="BJ165" s="140">
        <f t="shared" si="475"/>
        <v>0</v>
      </c>
      <c r="BK165" s="140">
        <f t="shared" si="476"/>
        <v>0</v>
      </c>
      <c r="BL165" s="140">
        <f t="shared" si="477"/>
        <v>0</v>
      </c>
      <c r="BM165" s="140">
        <f t="shared" si="226"/>
        <v>590910</v>
      </c>
      <c r="BN165" s="140">
        <f t="shared" si="372"/>
        <v>0</v>
      </c>
    </row>
    <row r="166" spans="1:67" ht="12.75" customHeight="1" x14ac:dyDescent="0.2">
      <c r="C166" s="141" t="s">
        <v>606</v>
      </c>
      <c r="G166" s="275">
        <v>21515161</v>
      </c>
      <c r="H166" s="131" t="s">
        <v>331</v>
      </c>
      <c r="J166" s="140">
        <f>+IF(H166=J$8,G166,0)</f>
        <v>0</v>
      </c>
      <c r="K166" s="140">
        <f>+IF(H166=K$8,G166,0)</f>
        <v>0</v>
      </c>
      <c r="L166" s="140">
        <f>+IF(H166=L$8,G166,0)</f>
        <v>0</v>
      </c>
      <c r="M166" s="140">
        <f>+IF(H166=M$8,G166,0)</f>
        <v>0</v>
      </c>
      <c r="N166" s="140">
        <f>+IF(H166=N$8,G166,0)</f>
        <v>0</v>
      </c>
      <c r="O166" s="140">
        <f>+IF(H166=O$8,G166,0)</f>
        <v>0</v>
      </c>
      <c r="P166" s="140">
        <f>+IF(H166=P$8,G166,0)</f>
        <v>0</v>
      </c>
      <c r="Q166" s="140">
        <f>+IF(H166=Q$8,G166,0)</f>
        <v>0</v>
      </c>
      <c r="R166" s="140">
        <f>+IF(H166=R$8,G166,0)</f>
        <v>0</v>
      </c>
      <c r="S166" s="140">
        <f>+IF(H166=S$8,G166,0)</f>
        <v>0</v>
      </c>
      <c r="T166" s="140">
        <f>+IF(H166=T$8,G166,0)</f>
        <v>0</v>
      </c>
      <c r="U166" s="140">
        <f>+IF(H166=U$8,G166,0)</f>
        <v>0</v>
      </c>
      <c r="V166" s="140">
        <f>+IF(H166=V$8,G166,0)</f>
        <v>0</v>
      </c>
      <c r="X166" s="140">
        <f>+IF(H166=X$8,G166,0)</f>
        <v>0</v>
      </c>
      <c r="Y166" s="140">
        <f>+IF(H166=Y$8,G166,0)</f>
        <v>0</v>
      </c>
      <c r="Z166" s="140">
        <f>+IF(H166=Z$8,G166,0)</f>
        <v>0</v>
      </c>
      <c r="AA166" s="140">
        <f>+IF(H166=AA$8,G166,0)</f>
        <v>0</v>
      </c>
      <c r="AB166" s="140">
        <f>+IF(H166=AB$8,G166,0)</f>
        <v>0</v>
      </c>
      <c r="AC166" s="140">
        <f>+IF(H166=AC$8,G166,0)</f>
        <v>0</v>
      </c>
      <c r="AD166" s="140">
        <f>+IF(H166=AD$8,G166,0)</f>
        <v>0</v>
      </c>
      <c r="AE166" s="140">
        <f>+IF(H166=AE$8,G166,0)</f>
        <v>0</v>
      </c>
      <c r="AF166" s="140">
        <f>+IF(H166=AF$8,G166,0)</f>
        <v>0</v>
      </c>
      <c r="AG166" s="140">
        <f>+IF(H166=AG$8,G166,0)</f>
        <v>0</v>
      </c>
      <c r="AH166" s="140">
        <f>+IF(H166=AH$8,G166,0)</f>
        <v>0</v>
      </c>
      <c r="AI166" s="140">
        <f>+IF(H166=AI$8,G166,0)</f>
        <v>0</v>
      </c>
      <c r="AJ166" s="140">
        <f>+IF(H166=AJ$8,G166,0)</f>
        <v>0</v>
      </c>
      <c r="AL166" s="140">
        <f>+IF(H166=AL$8,G166,0)</f>
        <v>0</v>
      </c>
      <c r="AM166" s="140">
        <f>+IF(H166=AM$8,G166,0)</f>
        <v>0</v>
      </c>
      <c r="AN166" s="140">
        <f>+IF(H166=AN$8,G166,0)</f>
        <v>0</v>
      </c>
      <c r="AO166" s="140">
        <f>+IF(H166=AO$8,G166,0)</f>
        <v>0</v>
      </c>
      <c r="AP166" s="140">
        <f>+IF(H166=AP$8,G166,0)</f>
        <v>0</v>
      </c>
      <c r="AQ166" s="140">
        <f>+IF(H166=AQ$8,G166,0)</f>
        <v>0</v>
      </c>
      <c r="AR166" s="140">
        <f>+IF(H166=AR$8,G166,0)</f>
        <v>0</v>
      </c>
      <c r="AS166" s="140">
        <f>+IF(H166=AS$8,G166,0)</f>
        <v>0</v>
      </c>
      <c r="AT166" s="140">
        <f>+IF(H166=AT$8,G166,0)</f>
        <v>0</v>
      </c>
      <c r="AU166" s="140">
        <f>+IF(H166=AU$8,G166,0)</f>
        <v>0</v>
      </c>
      <c r="AV166" s="140">
        <f>+IF(H166=AV$8,G166,0)</f>
        <v>0</v>
      </c>
      <c r="AW166" s="140">
        <f>+IF(H166=AW$8,G166,0)</f>
        <v>0</v>
      </c>
      <c r="AX166" s="140">
        <f>+IF(H166=AX$8,G166,0)</f>
        <v>21515161</v>
      </c>
      <c r="AZ166" s="140">
        <f>+IF(H166=AZ$8,G166,0)</f>
        <v>0</v>
      </c>
      <c r="BA166" s="140">
        <f>+IF(H166=BA$8,G166,0)</f>
        <v>0</v>
      </c>
      <c r="BB166" s="140">
        <f>+IF(H166=BB$8,G166,0)</f>
        <v>0</v>
      </c>
      <c r="BC166" s="140">
        <f>+IF(H166=BC$8,G166,0)</f>
        <v>0</v>
      </c>
      <c r="BD166" s="140">
        <f>+IF(H166=BD$8,G166,0)</f>
        <v>0</v>
      </c>
      <c r="BE166" s="140">
        <f>+IF(H166=BE$8,G166,0)</f>
        <v>0</v>
      </c>
      <c r="BF166" s="140">
        <f>+IF(H166=BF$8,G166,0)</f>
        <v>0</v>
      </c>
      <c r="BG166" s="140">
        <f>+IF(H166=BG$8,G166,0)</f>
        <v>0</v>
      </c>
      <c r="BH166" s="140">
        <f>+IF(H166=BH$8,G166,0)</f>
        <v>0</v>
      </c>
      <c r="BI166" s="140">
        <f>+IF(H166=BI$8,G166,0)</f>
        <v>0</v>
      </c>
      <c r="BJ166" s="140">
        <f>+IF(H166=BJ$8,G166,0)</f>
        <v>0</v>
      </c>
      <c r="BK166" s="140">
        <f>+IF(H166=BK$8,G166,0)</f>
        <v>0</v>
      </c>
      <c r="BL166" s="140">
        <f>+IF(H166=BL$8,G166,0)</f>
        <v>0</v>
      </c>
      <c r="BM166" s="140">
        <f t="shared" si="226"/>
        <v>21515161</v>
      </c>
      <c r="BN166" s="140">
        <f t="shared" si="372"/>
        <v>0</v>
      </c>
    </row>
    <row r="167" spans="1:67" ht="12.75" customHeight="1" x14ac:dyDescent="0.2">
      <c r="C167" s="141" t="s">
        <v>607</v>
      </c>
      <c r="G167" s="275">
        <v>2535095</v>
      </c>
      <c r="H167" s="131" t="s">
        <v>331</v>
      </c>
      <c r="J167" s="140">
        <f>+IF(H167=J$8,G167,0)</f>
        <v>0</v>
      </c>
      <c r="K167" s="140">
        <f>+IF(H167=K$8,G167,0)</f>
        <v>0</v>
      </c>
      <c r="L167" s="140">
        <f>+IF(H167=L$8,G167,0)</f>
        <v>0</v>
      </c>
      <c r="M167" s="140">
        <f>+IF(H167=M$8,G167,0)</f>
        <v>0</v>
      </c>
      <c r="N167" s="140">
        <f>+IF(H167=N$8,G167,0)</f>
        <v>0</v>
      </c>
      <c r="O167" s="140">
        <f>+IF(H167=O$8,G167,0)</f>
        <v>0</v>
      </c>
      <c r="P167" s="140">
        <f>+IF(H167=P$8,G167,0)</f>
        <v>0</v>
      </c>
      <c r="Q167" s="140">
        <f>+IF(H167=Q$8,G167,0)</f>
        <v>0</v>
      </c>
      <c r="R167" s="140">
        <f>+IF(H167=R$8,G167,0)</f>
        <v>0</v>
      </c>
      <c r="S167" s="140">
        <f>+IF(H167=S$8,G167,0)</f>
        <v>0</v>
      </c>
      <c r="T167" s="140">
        <f>+IF(H167=T$8,G167,0)</f>
        <v>0</v>
      </c>
      <c r="U167" s="140">
        <f>+IF(H167=U$8,G167,0)</f>
        <v>0</v>
      </c>
      <c r="V167" s="140">
        <f>+IF(H167=V$8,G167,0)</f>
        <v>0</v>
      </c>
      <c r="X167" s="140">
        <f>+IF(H167=X$8,G167,0)</f>
        <v>0</v>
      </c>
      <c r="Y167" s="140">
        <f>+IF(H167=Y$8,G167,0)</f>
        <v>0</v>
      </c>
      <c r="Z167" s="140">
        <f>+IF(H167=Z$8,G167,0)</f>
        <v>0</v>
      </c>
      <c r="AA167" s="140">
        <f>+IF(H167=AA$8,G167,0)</f>
        <v>0</v>
      </c>
      <c r="AB167" s="140">
        <f>+IF(H167=AB$8,G167,0)</f>
        <v>0</v>
      </c>
      <c r="AC167" s="140">
        <f>+IF(H167=AC$8,G167,0)</f>
        <v>0</v>
      </c>
      <c r="AD167" s="140">
        <f>+IF(H167=AD$8,G167,0)</f>
        <v>0</v>
      </c>
      <c r="AE167" s="140">
        <f>+IF(H167=AE$8,G167,0)</f>
        <v>0</v>
      </c>
      <c r="AF167" s="140">
        <f>+IF(H167=AF$8,G167,0)</f>
        <v>0</v>
      </c>
      <c r="AG167" s="140">
        <f>+IF(H167=AG$8,G167,0)</f>
        <v>0</v>
      </c>
      <c r="AH167" s="140">
        <f>+IF(H167=AH$8,G167,0)</f>
        <v>0</v>
      </c>
      <c r="AI167" s="140">
        <f>+IF(H167=AI$8,G167,0)</f>
        <v>0</v>
      </c>
      <c r="AJ167" s="140">
        <f>+IF(H167=AJ$8,G167,0)</f>
        <v>0</v>
      </c>
      <c r="AL167" s="140">
        <f>+IF(H167=AL$8,G167,0)</f>
        <v>0</v>
      </c>
      <c r="AM167" s="140">
        <f>+IF(H167=AM$8,G167,0)</f>
        <v>0</v>
      </c>
      <c r="AN167" s="140">
        <f>+IF(H167=AN$8,G167,0)</f>
        <v>0</v>
      </c>
      <c r="AO167" s="140">
        <f>+IF(H167=AO$8,G167,0)</f>
        <v>0</v>
      </c>
      <c r="AP167" s="140">
        <f>+IF(H167=AP$8,G167,0)</f>
        <v>0</v>
      </c>
      <c r="AQ167" s="140">
        <f>+IF(H167=AQ$8,G167,0)</f>
        <v>0</v>
      </c>
      <c r="AR167" s="140">
        <f>+IF(H167=AR$8,G167,0)</f>
        <v>0</v>
      </c>
      <c r="AS167" s="140">
        <f>+IF(H167=AS$8,G167,0)</f>
        <v>0</v>
      </c>
      <c r="AT167" s="140">
        <f>+IF(H167=AT$8,G167,0)</f>
        <v>0</v>
      </c>
      <c r="AU167" s="140">
        <f>+IF(H167=AU$8,G167,0)</f>
        <v>0</v>
      </c>
      <c r="AV167" s="140">
        <f>+IF(H167=AV$8,G167,0)</f>
        <v>0</v>
      </c>
      <c r="AW167" s="140">
        <f>+IF(H167=AW$8,G167,0)</f>
        <v>0</v>
      </c>
      <c r="AX167" s="140">
        <f>+IF(H167=AX$8,G167,0)</f>
        <v>2535095</v>
      </c>
      <c r="AZ167" s="140">
        <f>+IF(H167=AZ$8,G167,0)</f>
        <v>0</v>
      </c>
      <c r="BA167" s="140">
        <f>+IF(H167=BA$8,G167,0)</f>
        <v>0</v>
      </c>
      <c r="BB167" s="140">
        <f>+IF(H167=BB$8,G167,0)</f>
        <v>0</v>
      </c>
      <c r="BC167" s="140">
        <f>+IF(H167=BC$8,G167,0)</f>
        <v>0</v>
      </c>
      <c r="BD167" s="140">
        <f>+IF(H167=BD$8,G167,0)</f>
        <v>0</v>
      </c>
      <c r="BE167" s="140">
        <f>+IF(H167=BE$8,G167,0)</f>
        <v>0</v>
      </c>
      <c r="BF167" s="140">
        <f>+IF(H167=BF$8,G167,0)</f>
        <v>0</v>
      </c>
      <c r="BG167" s="140">
        <f>+IF(H167=BG$8,G167,0)</f>
        <v>0</v>
      </c>
      <c r="BH167" s="140">
        <f>+IF(H167=BH$8,G167,0)</f>
        <v>0</v>
      </c>
      <c r="BI167" s="140">
        <f>+IF(H167=BI$8,G167,0)</f>
        <v>0</v>
      </c>
      <c r="BJ167" s="140">
        <f>+IF(H167=BJ$8,G167,0)</f>
        <v>0</v>
      </c>
      <c r="BK167" s="140">
        <f>+IF(H167=BK$8,G167,0)</f>
        <v>0</v>
      </c>
      <c r="BL167" s="140">
        <f>+IF(H167=BL$8,G167,0)</f>
        <v>0</v>
      </c>
      <c r="BM167" s="140">
        <f t="shared" si="226"/>
        <v>2535095</v>
      </c>
      <c r="BN167" s="140">
        <f t="shared" si="372"/>
        <v>0</v>
      </c>
    </row>
    <row r="168" spans="1:67" ht="12.75" customHeight="1" x14ac:dyDescent="0.2">
      <c r="C168" s="141" t="s">
        <v>588</v>
      </c>
      <c r="G168" s="275">
        <v>6946396</v>
      </c>
      <c r="H168" s="131" t="s">
        <v>322</v>
      </c>
      <c r="J168" s="140">
        <f t="shared" si="426"/>
        <v>0</v>
      </c>
      <c r="K168" s="140">
        <f t="shared" si="427"/>
        <v>0</v>
      </c>
      <c r="L168" s="140">
        <f t="shared" si="428"/>
        <v>0</v>
      </c>
      <c r="M168" s="140">
        <f t="shared" si="429"/>
        <v>0</v>
      </c>
      <c r="N168" s="140">
        <f t="shared" si="430"/>
        <v>0</v>
      </c>
      <c r="O168" s="140">
        <f t="shared" si="431"/>
        <v>0</v>
      </c>
      <c r="P168" s="140">
        <f t="shared" si="432"/>
        <v>0</v>
      </c>
      <c r="Q168" s="140">
        <f t="shared" si="433"/>
        <v>0</v>
      </c>
      <c r="R168" s="140">
        <f t="shared" si="434"/>
        <v>0</v>
      </c>
      <c r="S168" s="140">
        <f t="shared" si="435"/>
        <v>0</v>
      </c>
      <c r="T168" s="140">
        <f t="shared" si="436"/>
        <v>0</v>
      </c>
      <c r="U168" s="140">
        <f t="shared" si="437"/>
        <v>0</v>
      </c>
      <c r="V168" s="140">
        <f t="shared" si="438"/>
        <v>0</v>
      </c>
      <c r="X168" s="140">
        <f t="shared" si="439"/>
        <v>0</v>
      </c>
      <c r="Y168" s="140">
        <f t="shared" si="440"/>
        <v>0</v>
      </c>
      <c r="Z168" s="140">
        <f t="shared" si="441"/>
        <v>0</v>
      </c>
      <c r="AA168" s="140">
        <f t="shared" si="442"/>
        <v>0</v>
      </c>
      <c r="AB168" s="140">
        <f t="shared" si="443"/>
        <v>0</v>
      </c>
      <c r="AC168" s="140">
        <f t="shared" si="444"/>
        <v>0</v>
      </c>
      <c r="AD168" s="140">
        <f t="shared" si="445"/>
        <v>0</v>
      </c>
      <c r="AE168" s="140">
        <f t="shared" si="446"/>
        <v>0</v>
      </c>
      <c r="AF168" s="140">
        <f t="shared" si="447"/>
        <v>0</v>
      </c>
      <c r="AG168" s="140">
        <f t="shared" si="448"/>
        <v>0</v>
      </c>
      <c r="AH168" s="140">
        <f t="shared" si="449"/>
        <v>0</v>
      </c>
      <c r="AI168" s="140">
        <f t="shared" si="450"/>
        <v>0</v>
      </c>
      <c r="AJ168" s="140">
        <f t="shared" si="451"/>
        <v>0</v>
      </c>
      <c r="AL168" s="140">
        <f t="shared" si="452"/>
        <v>0</v>
      </c>
      <c r="AM168" s="140">
        <f t="shared" si="453"/>
        <v>0</v>
      </c>
      <c r="AN168" s="140">
        <f t="shared" si="454"/>
        <v>0</v>
      </c>
      <c r="AO168" s="140">
        <f t="shared" si="455"/>
        <v>6946396</v>
      </c>
      <c r="AP168" s="140">
        <f t="shared" si="456"/>
        <v>0</v>
      </c>
      <c r="AQ168" s="140">
        <f t="shared" si="457"/>
        <v>0</v>
      </c>
      <c r="AR168" s="140">
        <f t="shared" si="458"/>
        <v>0</v>
      </c>
      <c r="AS168" s="140">
        <f t="shared" si="459"/>
        <v>0</v>
      </c>
      <c r="AT168" s="140">
        <f t="shared" si="460"/>
        <v>0</v>
      </c>
      <c r="AU168" s="140">
        <f t="shared" si="461"/>
        <v>0</v>
      </c>
      <c r="AV168" s="140">
        <f t="shared" si="462"/>
        <v>0</v>
      </c>
      <c r="AW168" s="140">
        <f t="shared" si="463"/>
        <v>0</v>
      </c>
      <c r="AX168" s="140">
        <f t="shared" si="464"/>
        <v>0</v>
      </c>
      <c r="AZ168" s="140">
        <f t="shared" si="465"/>
        <v>0</v>
      </c>
      <c r="BA168" s="140">
        <f t="shared" si="466"/>
        <v>0</v>
      </c>
      <c r="BB168" s="140">
        <f t="shared" si="467"/>
        <v>0</v>
      </c>
      <c r="BC168" s="140">
        <f t="shared" si="468"/>
        <v>0</v>
      </c>
      <c r="BD168" s="140">
        <f t="shared" si="469"/>
        <v>0</v>
      </c>
      <c r="BE168" s="140">
        <f t="shared" si="470"/>
        <v>0</v>
      </c>
      <c r="BF168" s="140">
        <f t="shared" si="471"/>
        <v>0</v>
      </c>
      <c r="BG168" s="140">
        <f t="shared" si="472"/>
        <v>0</v>
      </c>
      <c r="BH168" s="140">
        <f t="shared" si="473"/>
        <v>0</v>
      </c>
      <c r="BI168" s="140">
        <f t="shared" si="474"/>
        <v>0</v>
      </c>
      <c r="BJ168" s="140">
        <f t="shared" si="475"/>
        <v>0</v>
      </c>
      <c r="BK168" s="140">
        <f t="shared" si="476"/>
        <v>0</v>
      </c>
      <c r="BL168" s="140">
        <f t="shared" si="477"/>
        <v>0</v>
      </c>
      <c r="BM168" s="140">
        <f t="shared" si="226"/>
        <v>6946396</v>
      </c>
      <c r="BN168" s="140">
        <f t="shared" si="372"/>
        <v>0</v>
      </c>
    </row>
    <row r="169" spans="1:67" ht="12.75" customHeight="1" x14ac:dyDescent="0.2">
      <c r="C169" s="141" t="s">
        <v>682</v>
      </c>
      <c r="G169" s="275">
        <v>351364</v>
      </c>
      <c r="H169" s="131" t="s">
        <v>331</v>
      </c>
      <c r="J169" s="140">
        <f t="shared" ref="J169:J174" si="478">+IF(H169=J$8,G169,0)</f>
        <v>0</v>
      </c>
      <c r="K169" s="140">
        <f t="shared" ref="K169:K174" si="479">+IF(H169=K$8,G169,0)</f>
        <v>0</v>
      </c>
      <c r="L169" s="140">
        <f t="shared" ref="L169:L174" si="480">+IF(H169=L$8,G169,0)</f>
        <v>0</v>
      </c>
      <c r="M169" s="140">
        <f t="shared" ref="M169:M174" si="481">+IF(H169=M$8,G169,0)</f>
        <v>0</v>
      </c>
      <c r="N169" s="140">
        <f t="shared" ref="N169:N174" si="482">+IF(H169=N$8,G169,0)</f>
        <v>0</v>
      </c>
      <c r="O169" s="140">
        <f t="shared" ref="O169:O174" si="483">+IF(H169=O$8,G169,0)</f>
        <v>0</v>
      </c>
      <c r="P169" s="140">
        <f t="shared" ref="P169:P174" si="484">+IF(H169=P$8,G169,0)</f>
        <v>0</v>
      </c>
      <c r="Q169" s="140">
        <f t="shared" ref="Q169:Q174" si="485">+IF(H169=Q$8,G169,0)</f>
        <v>0</v>
      </c>
      <c r="R169" s="140">
        <f t="shared" ref="R169:R174" si="486">+IF(H169=R$8,G169,0)</f>
        <v>0</v>
      </c>
      <c r="S169" s="140">
        <f t="shared" ref="S169:S174" si="487">+IF(H169=S$8,G169,0)</f>
        <v>0</v>
      </c>
      <c r="T169" s="140">
        <f t="shared" ref="T169:T174" si="488">+IF(H169=T$8,G169,0)</f>
        <v>0</v>
      </c>
      <c r="U169" s="140">
        <f t="shared" ref="U169:U174" si="489">+IF(H169=U$8,G169,0)</f>
        <v>0</v>
      </c>
      <c r="V169" s="140">
        <f t="shared" ref="V169:V174" si="490">+IF(H169=V$8,G169,0)</f>
        <v>0</v>
      </c>
      <c r="X169" s="140">
        <f t="shared" ref="X169:X174" si="491">+IF(H169=X$8,G169,0)</f>
        <v>0</v>
      </c>
      <c r="Y169" s="140">
        <f t="shared" ref="Y169:Y174" si="492">+IF(H169=Y$8,G169,0)</f>
        <v>0</v>
      </c>
      <c r="Z169" s="140">
        <f t="shared" ref="Z169:Z174" si="493">+IF(H169=Z$8,G169,0)</f>
        <v>0</v>
      </c>
      <c r="AA169" s="140">
        <f t="shared" ref="AA169:AA174" si="494">+IF(H169=AA$8,G169,0)</f>
        <v>0</v>
      </c>
      <c r="AB169" s="140">
        <f t="shared" ref="AB169:AB174" si="495">+IF(H169=AB$8,G169,0)</f>
        <v>0</v>
      </c>
      <c r="AC169" s="140">
        <f t="shared" ref="AC169:AC174" si="496">+IF(H169=AC$8,G169,0)</f>
        <v>0</v>
      </c>
      <c r="AD169" s="140">
        <f t="shared" ref="AD169:AD174" si="497">+IF(H169=AD$8,G169,0)</f>
        <v>0</v>
      </c>
      <c r="AE169" s="140">
        <f t="shared" ref="AE169:AE174" si="498">+IF(H169=AE$8,G169,0)</f>
        <v>0</v>
      </c>
      <c r="AF169" s="140">
        <f t="shared" ref="AF169:AF174" si="499">+IF(H169=AF$8,G169,0)</f>
        <v>0</v>
      </c>
      <c r="AG169" s="140">
        <f t="shared" ref="AG169:AG174" si="500">+IF(H169=AG$8,G169,0)</f>
        <v>0</v>
      </c>
      <c r="AH169" s="140">
        <f t="shared" ref="AH169:AH174" si="501">+IF(H169=AH$8,G169,0)</f>
        <v>0</v>
      </c>
      <c r="AI169" s="140">
        <f t="shared" ref="AI169:AI174" si="502">+IF(H169=AI$8,G169,0)</f>
        <v>0</v>
      </c>
      <c r="AJ169" s="140">
        <f t="shared" ref="AJ169:AJ174" si="503">+IF(H169=AJ$8,G169,0)</f>
        <v>0</v>
      </c>
      <c r="AL169" s="140">
        <f t="shared" ref="AL169:AL174" si="504">+IF(H169=AL$8,G169,0)</f>
        <v>0</v>
      </c>
      <c r="AM169" s="140">
        <f t="shared" ref="AM169:AM174" si="505">+IF(H169=AM$8,G169,0)</f>
        <v>0</v>
      </c>
      <c r="AN169" s="140">
        <f t="shared" ref="AN169:AN174" si="506">+IF(H169=AN$8,G169,0)</f>
        <v>0</v>
      </c>
      <c r="AO169" s="140">
        <f t="shared" ref="AO169:AO174" si="507">+IF(H169=AO$8,G169,0)</f>
        <v>0</v>
      </c>
      <c r="AP169" s="140">
        <f t="shared" ref="AP169:AP174" si="508">+IF(H169=AP$8,G169,0)</f>
        <v>0</v>
      </c>
      <c r="AQ169" s="140">
        <f t="shared" ref="AQ169:AQ174" si="509">+IF(H169=AQ$8,G169,0)</f>
        <v>0</v>
      </c>
      <c r="AR169" s="140">
        <f t="shared" ref="AR169:AR174" si="510">+IF(H169=AR$8,G169,0)</f>
        <v>0</v>
      </c>
      <c r="AS169" s="140">
        <f t="shared" ref="AS169:AS174" si="511">+IF(H169=AS$8,G169,0)</f>
        <v>0</v>
      </c>
      <c r="AT169" s="140">
        <f t="shared" ref="AT169:AT174" si="512">+IF(H169=AT$8,G169,0)</f>
        <v>0</v>
      </c>
      <c r="AU169" s="140">
        <f t="shared" ref="AU169:AU174" si="513">+IF(H169=AU$8,G169,0)</f>
        <v>0</v>
      </c>
      <c r="AV169" s="140">
        <f t="shared" ref="AV169:AV174" si="514">+IF(H169=AV$8,G169,0)</f>
        <v>0</v>
      </c>
      <c r="AW169" s="140">
        <f t="shared" ref="AW169:AW174" si="515">+IF(H169=AW$8,G169,0)</f>
        <v>0</v>
      </c>
      <c r="AX169" s="140">
        <f t="shared" ref="AX169:AX174" si="516">+IF(H169=AX$8,G169,0)</f>
        <v>351364</v>
      </c>
      <c r="AZ169" s="140">
        <f t="shared" ref="AZ169:AZ174" si="517">+IF(H169=AZ$8,G169,0)</f>
        <v>0</v>
      </c>
      <c r="BA169" s="140">
        <f t="shared" ref="BA169:BA174" si="518">+IF(H169=BA$8,G169,0)</f>
        <v>0</v>
      </c>
      <c r="BB169" s="140">
        <f t="shared" ref="BB169:BB174" si="519">+IF(H169=BB$8,G169,0)</f>
        <v>0</v>
      </c>
      <c r="BC169" s="140">
        <f t="shared" ref="BC169:BC174" si="520">+IF(H169=BC$8,G169,0)</f>
        <v>0</v>
      </c>
      <c r="BD169" s="140">
        <f t="shared" ref="BD169:BD174" si="521">+IF(H169=BD$8,G169,0)</f>
        <v>0</v>
      </c>
      <c r="BE169" s="140">
        <f t="shared" ref="BE169:BE174" si="522">+IF(H169=BE$8,G169,0)</f>
        <v>0</v>
      </c>
      <c r="BF169" s="140">
        <f t="shared" ref="BF169:BF174" si="523">+IF(H169=BF$8,G169,0)</f>
        <v>0</v>
      </c>
      <c r="BG169" s="140">
        <f t="shared" ref="BG169:BG174" si="524">+IF(H169=BG$8,G169,0)</f>
        <v>0</v>
      </c>
      <c r="BH169" s="140">
        <f t="shared" ref="BH169:BH174" si="525">+IF(H169=BH$8,G169,0)</f>
        <v>0</v>
      </c>
      <c r="BI169" s="140">
        <f t="shared" ref="BI169:BI174" si="526">+IF(H169=BI$8,G169,0)</f>
        <v>0</v>
      </c>
      <c r="BJ169" s="140">
        <f t="shared" ref="BJ169:BJ174" si="527">+IF(H169=BJ$8,G169,0)</f>
        <v>0</v>
      </c>
      <c r="BK169" s="140">
        <f t="shared" ref="BK169:BK174" si="528">+IF(H169=BK$8,G169,0)</f>
        <v>0</v>
      </c>
      <c r="BL169" s="140">
        <f t="shared" ref="BL169:BL174" si="529">+IF(H169=BL$8,G169,0)</f>
        <v>0</v>
      </c>
      <c r="BM169" s="140">
        <f t="shared" ref="BM169:BM174" si="530">SUM(J169:BL169)</f>
        <v>351364</v>
      </c>
      <c r="BN169" s="140">
        <f t="shared" si="372"/>
        <v>0</v>
      </c>
    </row>
    <row r="170" spans="1:67" ht="12.75" customHeight="1" x14ac:dyDescent="0.2">
      <c r="C170" s="141" t="s">
        <v>684</v>
      </c>
      <c r="E170" s="142"/>
      <c r="G170" s="275"/>
      <c r="H170" s="131" t="s">
        <v>331</v>
      </c>
      <c r="J170" s="140">
        <f t="shared" si="478"/>
        <v>0</v>
      </c>
      <c r="K170" s="140">
        <f t="shared" si="479"/>
        <v>0</v>
      </c>
      <c r="L170" s="140">
        <f t="shared" si="480"/>
        <v>0</v>
      </c>
      <c r="M170" s="140">
        <f t="shared" si="481"/>
        <v>0</v>
      </c>
      <c r="N170" s="140">
        <f t="shared" si="482"/>
        <v>0</v>
      </c>
      <c r="O170" s="140">
        <f t="shared" si="483"/>
        <v>0</v>
      </c>
      <c r="P170" s="140">
        <f t="shared" si="484"/>
        <v>0</v>
      </c>
      <c r="Q170" s="140">
        <f t="shared" si="485"/>
        <v>0</v>
      </c>
      <c r="R170" s="140">
        <f t="shared" si="486"/>
        <v>0</v>
      </c>
      <c r="S170" s="140">
        <f t="shared" si="487"/>
        <v>0</v>
      </c>
      <c r="T170" s="140">
        <f t="shared" si="488"/>
        <v>0</v>
      </c>
      <c r="U170" s="140">
        <f t="shared" si="489"/>
        <v>0</v>
      </c>
      <c r="V170" s="140">
        <f t="shared" si="490"/>
        <v>0</v>
      </c>
      <c r="X170" s="140">
        <f t="shared" si="491"/>
        <v>0</v>
      </c>
      <c r="Y170" s="140">
        <f t="shared" si="492"/>
        <v>0</v>
      </c>
      <c r="Z170" s="140">
        <f t="shared" si="493"/>
        <v>0</v>
      </c>
      <c r="AA170" s="140">
        <f t="shared" si="494"/>
        <v>0</v>
      </c>
      <c r="AB170" s="140">
        <f t="shared" si="495"/>
        <v>0</v>
      </c>
      <c r="AC170" s="140">
        <f t="shared" si="496"/>
        <v>0</v>
      </c>
      <c r="AD170" s="140">
        <f t="shared" si="497"/>
        <v>0</v>
      </c>
      <c r="AE170" s="140">
        <f t="shared" si="498"/>
        <v>0</v>
      </c>
      <c r="AF170" s="140">
        <f t="shared" si="499"/>
        <v>0</v>
      </c>
      <c r="AG170" s="140">
        <f t="shared" si="500"/>
        <v>0</v>
      </c>
      <c r="AH170" s="140">
        <f t="shared" si="501"/>
        <v>0</v>
      </c>
      <c r="AI170" s="140">
        <f t="shared" si="502"/>
        <v>0</v>
      </c>
      <c r="AJ170" s="140">
        <f t="shared" si="503"/>
        <v>0</v>
      </c>
      <c r="AL170" s="140">
        <f t="shared" si="504"/>
        <v>0</v>
      </c>
      <c r="AM170" s="140">
        <f t="shared" si="505"/>
        <v>0</v>
      </c>
      <c r="AN170" s="140">
        <f t="shared" si="506"/>
        <v>0</v>
      </c>
      <c r="AO170" s="140">
        <f t="shared" si="507"/>
        <v>0</v>
      </c>
      <c r="AP170" s="140">
        <f t="shared" si="508"/>
        <v>0</v>
      </c>
      <c r="AQ170" s="140">
        <f t="shared" si="509"/>
        <v>0</v>
      </c>
      <c r="AR170" s="140">
        <f t="shared" si="510"/>
        <v>0</v>
      </c>
      <c r="AS170" s="140">
        <f t="shared" si="511"/>
        <v>0</v>
      </c>
      <c r="AT170" s="140">
        <f t="shared" si="512"/>
        <v>0</v>
      </c>
      <c r="AU170" s="140">
        <f t="shared" si="513"/>
        <v>0</v>
      </c>
      <c r="AV170" s="140">
        <f t="shared" si="514"/>
        <v>0</v>
      </c>
      <c r="AW170" s="140">
        <f t="shared" si="515"/>
        <v>0</v>
      </c>
      <c r="AX170" s="140">
        <f t="shared" si="516"/>
        <v>0</v>
      </c>
      <c r="AZ170" s="140">
        <f t="shared" si="517"/>
        <v>0</v>
      </c>
      <c r="BA170" s="140">
        <f t="shared" si="518"/>
        <v>0</v>
      </c>
      <c r="BB170" s="140">
        <f t="shared" si="519"/>
        <v>0</v>
      </c>
      <c r="BC170" s="140">
        <f t="shared" si="520"/>
        <v>0</v>
      </c>
      <c r="BD170" s="140">
        <f t="shared" si="521"/>
        <v>0</v>
      </c>
      <c r="BE170" s="140">
        <f t="shared" si="522"/>
        <v>0</v>
      </c>
      <c r="BF170" s="140">
        <f t="shared" si="523"/>
        <v>0</v>
      </c>
      <c r="BG170" s="140">
        <f t="shared" si="524"/>
        <v>0</v>
      </c>
      <c r="BH170" s="140">
        <f t="shared" si="525"/>
        <v>0</v>
      </c>
      <c r="BI170" s="140">
        <f t="shared" si="526"/>
        <v>0</v>
      </c>
      <c r="BJ170" s="140">
        <f t="shared" si="527"/>
        <v>0</v>
      </c>
      <c r="BK170" s="140">
        <f t="shared" si="528"/>
        <v>0</v>
      </c>
      <c r="BL170" s="140">
        <f t="shared" si="529"/>
        <v>0</v>
      </c>
      <c r="BM170" s="140">
        <f t="shared" si="530"/>
        <v>0</v>
      </c>
      <c r="BN170" s="140">
        <f t="shared" si="372"/>
        <v>0</v>
      </c>
    </row>
    <row r="171" spans="1:67" ht="12.75" customHeight="1" x14ac:dyDescent="0.2">
      <c r="C171" s="141" t="s">
        <v>474</v>
      </c>
      <c r="E171" s="142"/>
      <c r="G171" s="275">
        <v>5733981</v>
      </c>
      <c r="H171" s="131" t="s">
        <v>331</v>
      </c>
      <c r="J171" s="140">
        <f t="shared" si="478"/>
        <v>0</v>
      </c>
      <c r="K171" s="140">
        <f t="shared" si="479"/>
        <v>0</v>
      </c>
      <c r="L171" s="140">
        <f t="shared" si="480"/>
        <v>0</v>
      </c>
      <c r="M171" s="140">
        <f t="shared" si="481"/>
        <v>0</v>
      </c>
      <c r="N171" s="140">
        <f t="shared" si="482"/>
        <v>0</v>
      </c>
      <c r="O171" s="140">
        <f t="shared" si="483"/>
        <v>0</v>
      </c>
      <c r="P171" s="140">
        <f t="shared" si="484"/>
        <v>0</v>
      </c>
      <c r="Q171" s="140">
        <f t="shared" si="485"/>
        <v>0</v>
      </c>
      <c r="R171" s="140">
        <f t="shared" si="486"/>
        <v>0</v>
      </c>
      <c r="S171" s="140">
        <f t="shared" si="487"/>
        <v>0</v>
      </c>
      <c r="T171" s="140">
        <f t="shared" si="488"/>
        <v>0</v>
      </c>
      <c r="U171" s="140">
        <f t="shared" si="489"/>
        <v>0</v>
      </c>
      <c r="V171" s="140">
        <f t="shared" si="490"/>
        <v>0</v>
      </c>
      <c r="X171" s="140">
        <f t="shared" si="491"/>
        <v>0</v>
      </c>
      <c r="Y171" s="140">
        <f t="shared" si="492"/>
        <v>0</v>
      </c>
      <c r="Z171" s="140">
        <f t="shared" si="493"/>
        <v>0</v>
      </c>
      <c r="AA171" s="140">
        <f t="shared" si="494"/>
        <v>0</v>
      </c>
      <c r="AB171" s="140">
        <f t="shared" si="495"/>
        <v>0</v>
      </c>
      <c r="AC171" s="140">
        <f t="shared" si="496"/>
        <v>0</v>
      </c>
      <c r="AD171" s="140">
        <f t="shared" si="497"/>
        <v>0</v>
      </c>
      <c r="AE171" s="140">
        <f t="shared" si="498"/>
        <v>0</v>
      </c>
      <c r="AF171" s="140">
        <f t="shared" si="499"/>
        <v>0</v>
      </c>
      <c r="AG171" s="140">
        <f t="shared" si="500"/>
        <v>0</v>
      </c>
      <c r="AH171" s="140">
        <f t="shared" si="501"/>
        <v>0</v>
      </c>
      <c r="AI171" s="140">
        <f t="shared" si="502"/>
        <v>0</v>
      </c>
      <c r="AJ171" s="140">
        <f t="shared" si="503"/>
        <v>0</v>
      </c>
      <c r="AL171" s="140">
        <f t="shared" si="504"/>
        <v>0</v>
      </c>
      <c r="AM171" s="140">
        <f t="shared" si="505"/>
        <v>0</v>
      </c>
      <c r="AN171" s="140">
        <f t="shared" si="506"/>
        <v>0</v>
      </c>
      <c r="AO171" s="140">
        <f t="shared" si="507"/>
        <v>0</v>
      </c>
      <c r="AP171" s="140">
        <f t="shared" si="508"/>
        <v>0</v>
      </c>
      <c r="AQ171" s="140">
        <f t="shared" si="509"/>
        <v>0</v>
      </c>
      <c r="AR171" s="140">
        <f t="shared" si="510"/>
        <v>0</v>
      </c>
      <c r="AS171" s="140">
        <f t="shared" si="511"/>
        <v>0</v>
      </c>
      <c r="AT171" s="140">
        <f t="shared" si="512"/>
        <v>0</v>
      </c>
      <c r="AU171" s="140">
        <f t="shared" si="513"/>
        <v>0</v>
      </c>
      <c r="AV171" s="140">
        <f t="shared" si="514"/>
        <v>0</v>
      </c>
      <c r="AW171" s="140">
        <f t="shared" si="515"/>
        <v>0</v>
      </c>
      <c r="AX171" s="140">
        <f t="shared" si="516"/>
        <v>5733981</v>
      </c>
      <c r="AZ171" s="140">
        <f t="shared" si="517"/>
        <v>0</v>
      </c>
      <c r="BA171" s="140">
        <f t="shared" si="518"/>
        <v>0</v>
      </c>
      <c r="BB171" s="140">
        <f t="shared" si="519"/>
        <v>0</v>
      </c>
      <c r="BC171" s="140">
        <f t="shared" si="520"/>
        <v>0</v>
      </c>
      <c r="BD171" s="140">
        <f t="shared" si="521"/>
        <v>0</v>
      </c>
      <c r="BE171" s="140">
        <f t="shared" si="522"/>
        <v>0</v>
      </c>
      <c r="BF171" s="140">
        <f t="shared" si="523"/>
        <v>0</v>
      </c>
      <c r="BG171" s="140">
        <f t="shared" si="524"/>
        <v>0</v>
      </c>
      <c r="BH171" s="140">
        <f t="shared" si="525"/>
        <v>0</v>
      </c>
      <c r="BI171" s="140">
        <f t="shared" si="526"/>
        <v>0</v>
      </c>
      <c r="BJ171" s="140">
        <f t="shared" si="527"/>
        <v>0</v>
      </c>
      <c r="BK171" s="140">
        <f t="shared" si="528"/>
        <v>0</v>
      </c>
      <c r="BL171" s="140">
        <f t="shared" si="529"/>
        <v>0</v>
      </c>
      <c r="BM171" s="140">
        <f t="shared" si="530"/>
        <v>5733981</v>
      </c>
      <c r="BN171" s="140">
        <f t="shared" si="372"/>
        <v>0</v>
      </c>
    </row>
    <row r="172" spans="1:67" s="141" customFormat="1" ht="12.75" customHeight="1" x14ac:dyDescent="0.2">
      <c r="A172" s="129"/>
      <c r="B172" s="129"/>
      <c r="C172" s="141" t="s">
        <v>392</v>
      </c>
      <c r="D172" s="129"/>
      <c r="E172" s="142"/>
      <c r="F172" s="129"/>
      <c r="G172" s="275">
        <v>52273</v>
      </c>
      <c r="H172" s="131" t="s">
        <v>305</v>
      </c>
      <c r="I172" s="129"/>
      <c r="J172" s="140">
        <f t="shared" si="478"/>
        <v>0</v>
      </c>
      <c r="K172" s="140">
        <f t="shared" si="479"/>
        <v>0</v>
      </c>
      <c r="L172" s="140">
        <f t="shared" si="480"/>
        <v>0</v>
      </c>
      <c r="M172" s="140">
        <f t="shared" si="481"/>
        <v>0</v>
      </c>
      <c r="N172" s="140">
        <f t="shared" si="482"/>
        <v>0</v>
      </c>
      <c r="O172" s="140">
        <f t="shared" si="483"/>
        <v>0</v>
      </c>
      <c r="P172" s="140">
        <f t="shared" si="484"/>
        <v>0</v>
      </c>
      <c r="Q172" s="140">
        <f t="shared" si="485"/>
        <v>0</v>
      </c>
      <c r="R172" s="140">
        <f t="shared" si="486"/>
        <v>0</v>
      </c>
      <c r="S172" s="140">
        <f t="shared" si="487"/>
        <v>0</v>
      </c>
      <c r="T172" s="140">
        <f t="shared" si="488"/>
        <v>0</v>
      </c>
      <c r="U172" s="140">
        <f t="shared" si="489"/>
        <v>0</v>
      </c>
      <c r="V172" s="140">
        <f t="shared" si="490"/>
        <v>52273</v>
      </c>
      <c r="W172" s="129"/>
      <c r="X172" s="140">
        <f t="shared" si="491"/>
        <v>0</v>
      </c>
      <c r="Y172" s="140">
        <f t="shared" si="492"/>
        <v>0</v>
      </c>
      <c r="Z172" s="140">
        <f t="shared" si="493"/>
        <v>0</v>
      </c>
      <c r="AA172" s="140">
        <f t="shared" si="494"/>
        <v>0</v>
      </c>
      <c r="AB172" s="140">
        <f t="shared" si="495"/>
        <v>0</v>
      </c>
      <c r="AC172" s="140">
        <f t="shared" si="496"/>
        <v>0</v>
      </c>
      <c r="AD172" s="140">
        <f t="shared" si="497"/>
        <v>0</v>
      </c>
      <c r="AE172" s="140">
        <f t="shared" si="498"/>
        <v>0</v>
      </c>
      <c r="AF172" s="140">
        <f t="shared" si="499"/>
        <v>0</v>
      </c>
      <c r="AG172" s="140">
        <f t="shared" si="500"/>
        <v>0</v>
      </c>
      <c r="AH172" s="140">
        <f t="shared" si="501"/>
        <v>0</v>
      </c>
      <c r="AI172" s="140">
        <f t="shared" si="502"/>
        <v>0</v>
      </c>
      <c r="AJ172" s="140">
        <f t="shared" si="503"/>
        <v>0</v>
      </c>
      <c r="AK172" s="129"/>
      <c r="AL172" s="140">
        <f t="shared" si="504"/>
        <v>0</v>
      </c>
      <c r="AM172" s="140">
        <f t="shared" si="505"/>
        <v>0</v>
      </c>
      <c r="AN172" s="140">
        <f t="shared" si="506"/>
        <v>0</v>
      </c>
      <c r="AO172" s="140">
        <f t="shared" si="507"/>
        <v>0</v>
      </c>
      <c r="AP172" s="140">
        <f t="shared" si="508"/>
        <v>0</v>
      </c>
      <c r="AQ172" s="140">
        <f t="shared" si="509"/>
        <v>0</v>
      </c>
      <c r="AR172" s="140">
        <f t="shared" si="510"/>
        <v>0</v>
      </c>
      <c r="AS172" s="140">
        <f t="shared" si="511"/>
        <v>0</v>
      </c>
      <c r="AT172" s="140">
        <f t="shared" si="512"/>
        <v>0</v>
      </c>
      <c r="AU172" s="140">
        <f t="shared" si="513"/>
        <v>0</v>
      </c>
      <c r="AV172" s="140">
        <f t="shared" si="514"/>
        <v>0</v>
      </c>
      <c r="AW172" s="140">
        <f t="shared" si="515"/>
        <v>0</v>
      </c>
      <c r="AX172" s="140">
        <f t="shared" si="516"/>
        <v>0</v>
      </c>
      <c r="AY172" s="129"/>
      <c r="AZ172" s="140">
        <f t="shared" si="517"/>
        <v>0</v>
      </c>
      <c r="BA172" s="140">
        <f t="shared" si="518"/>
        <v>0</v>
      </c>
      <c r="BB172" s="140">
        <f t="shared" si="519"/>
        <v>0</v>
      </c>
      <c r="BC172" s="140">
        <f t="shared" si="520"/>
        <v>0</v>
      </c>
      <c r="BD172" s="140">
        <f t="shared" si="521"/>
        <v>0</v>
      </c>
      <c r="BE172" s="140">
        <f t="shared" si="522"/>
        <v>0</v>
      </c>
      <c r="BF172" s="140">
        <f t="shared" si="523"/>
        <v>0</v>
      </c>
      <c r="BG172" s="140">
        <f t="shared" si="524"/>
        <v>0</v>
      </c>
      <c r="BH172" s="140">
        <f t="shared" si="525"/>
        <v>0</v>
      </c>
      <c r="BI172" s="140">
        <f t="shared" si="526"/>
        <v>0</v>
      </c>
      <c r="BJ172" s="140">
        <f t="shared" si="527"/>
        <v>0</v>
      </c>
      <c r="BK172" s="140">
        <f t="shared" si="528"/>
        <v>0</v>
      </c>
      <c r="BL172" s="140">
        <f t="shared" si="529"/>
        <v>0</v>
      </c>
      <c r="BM172" s="140">
        <f t="shared" si="530"/>
        <v>52273</v>
      </c>
      <c r="BN172" s="140">
        <f>+BM172-G172</f>
        <v>0</v>
      </c>
      <c r="BO172" s="129"/>
    </row>
    <row r="173" spans="1:67" ht="12.75" customHeight="1" x14ac:dyDescent="0.2">
      <c r="C173" s="141" t="s">
        <v>556</v>
      </c>
      <c r="G173" s="275">
        <v>698100</v>
      </c>
      <c r="H173" s="131" t="s">
        <v>331</v>
      </c>
      <c r="J173" s="140">
        <f t="shared" si="478"/>
        <v>0</v>
      </c>
      <c r="K173" s="140">
        <f t="shared" si="479"/>
        <v>0</v>
      </c>
      <c r="L173" s="140">
        <f t="shared" si="480"/>
        <v>0</v>
      </c>
      <c r="M173" s="140">
        <f t="shared" si="481"/>
        <v>0</v>
      </c>
      <c r="N173" s="140">
        <f t="shared" si="482"/>
        <v>0</v>
      </c>
      <c r="O173" s="140">
        <f t="shared" si="483"/>
        <v>0</v>
      </c>
      <c r="P173" s="140">
        <f t="shared" si="484"/>
        <v>0</v>
      </c>
      <c r="Q173" s="140">
        <f t="shared" si="485"/>
        <v>0</v>
      </c>
      <c r="R173" s="140">
        <f t="shared" si="486"/>
        <v>0</v>
      </c>
      <c r="S173" s="140">
        <f t="shared" si="487"/>
        <v>0</v>
      </c>
      <c r="T173" s="140">
        <f t="shared" si="488"/>
        <v>0</v>
      </c>
      <c r="U173" s="140">
        <f t="shared" si="489"/>
        <v>0</v>
      </c>
      <c r="V173" s="140">
        <f t="shared" si="490"/>
        <v>0</v>
      </c>
      <c r="X173" s="140">
        <f t="shared" si="491"/>
        <v>0</v>
      </c>
      <c r="Y173" s="140">
        <f t="shared" si="492"/>
        <v>0</v>
      </c>
      <c r="Z173" s="140">
        <f t="shared" si="493"/>
        <v>0</v>
      </c>
      <c r="AA173" s="140">
        <f t="shared" si="494"/>
        <v>0</v>
      </c>
      <c r="AB173" s="140">
        <f t="shared" si="495"/>
        <v>0</v>
      </c>
      <c r="AC173" s="140">
        <f t="shared" si="496"/>
        <v>0</v>
      </c>
      <c r="AD173" s="140">
        <f t="shared" si="497"/>
        <v>0</v>
      </c>
      <c r="AE173" s="140">
        <f t="shared" si="498"/>
        <v>0</v>
      </c>
      <c r="AF173" s="140">
        <f t="shared" si="499"/>
        <v>0</v>
      </c>
      <c r="AG173" s="140">
        <f t="shared" si="500"/>
        <v>0</v>
      </c>
      <c r="AH173" s="140">
        <f t="shared" si="501"/>
        <v>0</v>
      </c>
      <c r="AI173" s="140">
        <f t="shared" si="502"/>
        <v>0</v>
      </c>
      <c r="AJ173" s="140">
        <f t="shared" si="503"/>
        <v>0</v>
      </c>
      <c r="AL173" s="140">
        <f t="shared" si="504"/>
        <v>0</v>
      </c>
      <c r="AM173" s="140">
        <f t="shared" si="505"/>
        <v>0</v>
      </c>
      <c r="AN173" s="140">
        <f t="shared" si="506"/>
        <v>0</v>
      </c>
      <c r="AO173" s="140">
        <f t="shared" si="507"/>
        <v>0</v>
      </c>
      <c r="AP173" s="140">
        <f t="shared" si="508"/>
        <v>0</v>
      </c>
      <c r="AQ173" s="140">
        <f t="shared" si="509"/>
        <v>0</v>
      </c>
      <c r="AR173" s="140">
        <f t="shared" si="510"/>
        <v>0</v>
      </c>
      <c r="AS173" s="140">
        <f t="shared" si="511"/>
        <v>0</v>
      </c>
      <c r="AT173" s="140">
        <f t="shared" si="512"/>
        <v>0</v>
      </c>
      <c r="AU173" s="140">
        <f t="shared" si="513"/>
        <v>0</v>
      </c>
      <c r="AV173" s="140">
        <f t="shared" si="514"/>
        <v>0</v>
      </c>
      <c r="AW173" s="140">
        <f t="shared" si="515"/>
        <v>0</v>
      </c>
      <c r="AX173" s="140">
        <f t="shared" si="516"/>
        <v>698100</v>
      </c>
      <c r="AZ173" s="140">
        <f t="shared" si="517"/>
        <v>0</v>
      </c>
      <c r="BA173" s="140">
        <f t="shared" si="518"/>
        <v>0</v>
      </c>
      <c r="BB173" s="140">
        <f t="shared" si="519"/>
        <v>0</v>
      </c>
      <c r="BC173" s="140">
        <f t="shared" si="520"/>
        <v>0</v>
      </c>
      <c r="BD173" s="140">
        <f t="shared" si="521"/>
        <v>0</v>
      </c>
      <c r="BE173" s="140">
        <f t="shared" si="522"/>
        <v>0</v>
      </c>
      <c r="BF173" s="140">
        <f t="shared" si="523"/>
        <v>0</v>
      </c>
      <c r="BG173" s="140">
        <f t="shared" si="524"/>
        <v>0</v>
      </c>
      <c r="BH173" s="140">
        <f t="shared" si="525"/>
        <v>0</v>
      </c>
      <c r="BI173" s="140">
        <f t="shared" si="526"/>
        <v>0</v>
      </c>
      <c r="BJ173" s="140">
        <f t="shared" si="527"/>
        <v>0</v>
      </c>
      <c r="BK173" s="140">
        <f t="shared" si="528"/>
        <v>0</v>
      </c>
      <c r="BL173" s="140">
        <f t="shared" si="529"/>
        <v>0</v>
      </c>
      <c r="BM173" s="140">
        <f t="shared" si="530"/>
        <v>698100</v>
      </c>
      <c r="BN173" s="140">
        <f t="shared" si="372"/>
        <v>0</v>
      </c>
    </row>
    <row r="174" spans="1:67" ht="12.75" customHeight="1" x14ac:dyDescent="0.2">
      <c r="C174" s="141" t="s">
        <v>705</v>
      </c>
      <c r="E174" s="275"/>
      <c r="G174" s="275">
        <v>522729</v>
      </c>
      <c r="H174" s="131" t="s">
        <v>331</v>
      </c>
      <c r="J174" s="140">
        <f t="shared" si="478"/>
        <v>0</v>
      </c>
      <c r="K174" s="140">
        <f t="shared" si="479"/>
        <v>0</v>
      </c>
      <c r="L174" s="140">
        <f t="shared" si="480"/>
        <v>0</v>
      </c>
      <c r="M174" s="140">
        <f t="shared" si="481"/>
        <v>0</v>
      </c>
      <c r="N174" s="140">
        <f t="shared" si="482"/>
        <v>0</v>
      </c>
      <c r="O174" s="140">
        <f t="shared" si="483"/>
        <v>0</v>
      </c>
      <c r="P174" s="140">
        <f t="shared" si="484"/>
        <v>0</v>
      </c>
      <c r="Q174" s="140">
        <f t="shared" si="485"/>
        <v>0</v>
      </c>
      <c r="R174" s="140">
        <f t="shared" si="486"/>
        <v>0</v>
      </c>
      <c r="S174" s="140">
        <f t="shared" si="487"/>
        <v>0</v>
      </c>
      <c r="T174" s="140">
        <f t="shared" si="488"/>
        <v>0</v>
      </c>
      <c r="U174" s="140">
        <f t="shared" si="489"/>
        <v>0</v>
      </c>
      <c r="V174" s="140">
        <f t="shared" si="490"/>
        <v>0</v>
      </c>
      <c r="X174" s="140">
        <f t="shared" si="491"/>
        <v>0</v>
      </c>
      <c r="Y174" s="140">
        <f t="shared" si="492"/>
        <v>0</v>
      </c>
      <c r="Z174" s="140">
        <f t="shared" si="493"/>
        <v>0</v>
      </c>
      <c r="AA174" s="140">
        <f t="shared" si="494"/>
        <v>0</v>
      </c>
      <c r="AB174" s="140">
        <f t="shared" si="495"/>
        <v>0</v>
      </c>
      <c r="AC174" s="140">
        <f t="shared" si="496"/>
        <v>0</v>
      </c>
      <c r="AD174" s="140">
        <f t="shared" si="497"/>
        <v>0</v>
      </c>
      <c r="AE174" s="140">
        <f t="shared" si="498"/>
        <v>0</v>
      </c>
      <c r="AF174" s="140">
        <f t="shared" si="499"/>
        <v>0</v>
      </c>
      <c r="AG174" s="140">
        <f t="shared" si="500"/>
        <v>0</v>
      </c>
      <c r="AH174" s="140">
        <f t="shared" si="501"/>
        <v>0</v>
      </c>
      <c r="AI174" s="140">
        <f t="shared" si="502"/>
        <v>0</v>
      </c>
      <c r="AJ174" s="140">
        <f t="shared" si="503"/>
        <v>0</v>
      </c>
      <c r="AL174" s="140">
        <f t="shared" si="504"/>
        <v>0</v>
      </c>
      <c r="AM174" s="140">
        <f t="shared" si="505"/>
        <v>0</v>
      </c>
      <c r="AN174" s="140">
        <f t="shared" si="506"/>
        <v>0</v>
      </c>
      <c r="AO174" s="140">
        <f t="shared" si="507"/>
        <v>0</v>
      </c>
      <c r="AP174" s="140">
        <f t="shared" si="508"/>
        <v>0</v>
      </c>
      <c r="AQ174" s="140">
        <f t="shared" si="509"/>
        <v>0</v>
      </c>
      <c r="AR174" s="140">
        <f t="shared" si="510"/>
        <v>0</v>
      </c>
      <c r="AS174" s="140">
        <f t="shared" si="511"/>
        <v>0</v>
      </c>
      <c r="AT174" s="140">
        <f t="shared" si="512"/>
        <v>0</v>
      </c>
      <c r="AU174" s="140">
        <f t="shared" si="513"/>
        <v>0</v>
      </c>
      <c r="AV174" s="140">
        <f t="shared" si="514"/>
        <v>0</v>
      </c>
      <c r="AW174" s="140">
        <f t="shared" si="515"/>
        <v>0</v>
      </c>
      <c r="AX174" s="140">
        <f t="shared" si="516"/>
        <v>522729</v>
      </c>
      <c r="AZ174" s="140">
        <f t="shared" si="517"/>
        <v>0</v>
      </c>
      <c r="BA174" s="140">
        <f t="shared" si="518"/>
        <v>0</v>
      </c>
      <c r="BB174" s="140">
        <f t="shared" si="519"/>
        <v>0</v>
      </c>
      <c r="BC174" s="140">
        <f t="shared" si="520"/>
        <v>0</v>
      </c>
      <c r="BD174" s="140">
        <f t="shared" si="521"/>
        <v>0</v>
      </c>
      <c r="BE174" s="140">
        <f t="shared" si="522"/>
        <v>0</v>
      </c>
      <c r="BF174" s="140">
        <f t="shared" si="523"/>
        <v>0</v>
      </c>
      <c r="BG174" s="140">
        <f t="shared" si="524"/>
        <v>0</v>
      </c>
      <c r="BH174" s="140">
        <f t="shared" si="525"/>
        <v>0</v>
      </c>
      <c r="BI174" s="140">
        <f t="shared" si="526"/>
        <v>0</v>
      </c>
      <c r="BJ174" s="140">
        <f t="shared" si="527"/>
        <v>0</v>
      </c>
      <c r="BK174" s="140">
        <f t="shared" si="528"/>
        <v>0</v>
      </c>
      <c r="BL174" s="140">
        <f t="shared" si="529"/>
        <v>0</v>
      </c>
      <c r="BM174" s="140">
        <f t="shared" si="530"/>
        <v>522729</v>
      </c>
      <c r="BN174" s="140">
        <f t="shared" si="372"/>
        <v>0</v>
      </c>
    </row>
    <row r="175" spans="1:67" s="141" customFormat="1" ht="12.75" customHeight="1" x14ac:dyDescent="0.2">
      <c r="B175" s="211" t="s">
        <v>489</v>
      </c>
      <c r="E175" s="212"/>
      <c r="G175" s="275"/>
      <c r="H175" s="209"/>
      <c r="J175" s="210"/>
      <c r="K175" s="210"/>
      <c r="L175" s="210"/>
      <c r="M175" s="210"/>
      <c r="N175" s="210"/>
      <c r="O175" s="210"/>
      <c r="P175" s="210"/>
      <c r="Q175" s="210"/>
      <c r="R175" s="210"/>
      <c r="S175" s="210"/>
      <c r="T175" s="210"/>
      <c r="U175" s="210"/>
      <c r="V175" s="210"/>
      <c r="X175" s="210"/>
      <c r="Y175" s="210"/>
      <c r="Z175" s="210"/>
      <c r="AA175" s="210"/>
      <c r="AB175" s="210"/>
      <c r="AC175" s="210"/>
      <c r="AD175" s="210"/>
      <c r="AE175" s="210"/>
      <c r="AF175" s="210"/>
      <c r="AG175" s="210"/>
      <c r="AH175" s="210"/>
      <c r="AI175" s="210"/>
      <c r="AJ175" s="210"/>
      <c r="AL175" s="210"/>
      <c r="AM175" s="210"/>
      <c r="AN175" s="210"/>
      <c r="AO175" s="210"/>
      <c r="AP175" s="210"/>
      <c r="AQ175" s="210"/>
      <c r="AR175" s="210"/>
      <c r="AS175" s="210"/>
      <c r="AT175" s="210"/>
      <c r="AU175" s="210"/>
      <c r="AV175" s="210"/>
      <c r="AW175" s="210"/>
      <c r="AX175" s="210"/>
      <c r="AZ175" s="210"/>
      <c r="BA175" s="210"/>
      <c r="BB175" s="210"/>
      <c r="BC175" s="210"/>
      <c r="BD175" s="210"/>
      <c r="BE175" s="210"/>
      <c r="BF175" s="210"/>
      <c r="BG175" s="210"/>
      <c r="BH175" s="210"/>
      <c r="BI175" s="210"/>
      <c r="BJ175" s="210"/>
      <c r="BK175" s="210"/>
      <c r="BL175" s="210"/>
      <c r="BM175" s="140">
        <f t="shared" si="226"/>
        <v>0</v>
      </c>
      <c r="BN175" s="140">
        <f t="shared" si="372"/>
        <v>0</v>
      </c>
    </row>
    <row r="176" spans="1:67" ht="12.75" customHeight="1" x14ac:dyDescent="0.2">
      <c r="C176" s="141" t="s">
        <v>455</v>
      </c>
      <c r="E176" s="142"/>
      <c r="G176" s="275"/>
      <c r="H176" s="131" t="s">
        <v>331</v>
      </c>
      <c r="J176" s="140">
        <f t="shared" ref="J176:J188" si="531">+IF(H176=J$8,G176,0)</f>
        <v>0</v>
      </c>
      <c r="K176" s="140">
        <f t="shared" ref="K176:K188" si="532">+IF(H176=K$8,G176,0)</f>
        <v>0</v>
      </c>
      <c r="L176" s="140">
        <f t="shared" ref="L176:L188" si="533">+IF(H176=L$8,G176,0)</f>
        <v>0</v>
      </c>
      <c r="M176" s="140">
        <f t="shared" ref="M176:M188" si="534">+IF(H176=M$8,G176,0)</f>
        <v>0</v>
      </c>
      <c r="N176" s="140">
        <f t="shared" ref="N176:N188" si="535">+IF(H176=N$8,G176,0)</f>
        <v>0</v>
      </c>
      <c r="O176" s="140">
        <f t="shared" ref="O176:O188" si="536">+IF(H176=O$8,G176,0)</f>
        <v>0</v>
      </c>
      <c r="P176" s="140">
        <f t="shared" ref="P176:P188" si="537">+IF(H176=P$8,G176,0)</f>
        <v>0</v>
      </c>
      <c r="Q176" s="140">
        <f t="shared" ref="Q176:Q188" si="538">+IF(H176=Q$8,G176,0)</f>
        <v>0</v>
      </c>
      <c r="R176" s="140">
        <f t="shared" ref="R176:R188" si="539">+IF(H176=R$8,G176,0)</f>
        <v>0</v>
      </c>
      <c r="S176" s="140">
        <f t="shared" ref="S176:S188" si="540">+IF(H176=S$8,G176,0)</f>
        <v>0</v>
      </c>
      <c r="T176" s="140">
        <f t="shared" ref="T176:T188" si="541">+IF(H176=T$8,G176,0)</f>
        <v>0</v>
      </c>
      <c r="U176" s="140">
        <f t="shared" ref="U176:U188" si="542">+IF(H176=U$8,G176,0)</f>
        <v>0</v>
      </c>
      <c r="V176" s="140">
        <f t="shared" ref="V176:V188" si="543">+IF(H176=V$8,G176,0)</f>
        <v>0</v>
      </c>
      <c r="X176" s="140">
        <f t="shared" ref="X176:X188" si="544">+IF(H176=X$8,G176,0)</f>
        <v>0</v>
      </c>
      <c r="Y176" s="140">
        <f t="shared" ref="Y176:Y188" si="545">+IF(H176=Y$8,G176,0)</f>
        <v>0</v>
      </c>
      <c r="Z176" s="140">
        <f t="shared" ref="Z176:Z188" si="546">+IF(H176=Z$8,G176,0)</f>
        <v>0</v>
      </c>
      <c r="AA176" s="140">
        <f t="shared" ref="AA176:AA188" si="547">+IF(H176=AA$8,G176,0)</f>
        <v>0</v>
      </c>
      <c r="AB176" s="140">
        <f t="shared" ref="AB176:AB188" si="548">+IF(H176=AB$8,G176,0)</f>
        <v>0</v>
      </c>
      <c r="AC176" s="140">
        <f t="shared" ref="AC176:AC188" si="549">+IF(H176=AC$8,G176,0)</f>
        <v>0</v>
      </c>
      <c r="AD176" s="140">
        <f t="shared" ref="AD176:AD188" si="550">+IF(H176=AD$8,G176,0)</f>
        <v>0</v>
      </c>
      <c r="AE176" s="140">
        <f t="shared" ref="AE176:AE188" si="551">+IF(H176=AE$8,G176,0)</f>
        <v>0</v>
      </c>
      <c r="AF176" s="140">
        <f t="shared" ref="AF176:AF188" si="552">+IF(H176=AF$8,G176,0)</f>
        <v>0</v>
      </c>
      <c r="AG176" s="140">
        <f t="shared" ref="AG176:AG188" si="553">+IF(H176=AG$8,G176,0)</f>
        <v>0</v>
      </c>
      <c r="AH176" s="140">
        <f t="shared" ref="AH176:AH188" si="554">+IF(H176=AH$8,G176,0)</f>
        <v>0</v>
      </c>
      <c r="AI176" s="140">
        <f t="shared" ref="AI176:AI188" si="555">+IF(H176=AI$8,G176,0)</f>
        <v>0</v>
      </c>
      <c r="AJ176" s="140">
        <f t="shared" ref="AJ176:AJ188" si="556">+IF(H176=AJ$8,G176,0)</f>
        <v>0</v>
      </c>
      <c r="AL176" s="140">
        <f t="shared" ref="AL176:AL188" si="557">+IF(H176=AL$8,G176,0)</f>
        <v>0</v>
      </c>
      <c r="AM176" s="140">
        <f t="shared" ref="AM176:AM188" si="558">+IF(H176=AM$8,G176,0)</f>
        <v>0</v>
      </c>
      <c r="AN176" s="140">
        <f t="shared" ref="AN176:AN188" si="559">+IF(H176=AN$8,G176,0)</f>
        <v>0</v>
      </c>
      <c r="AO176" s="140">
        <f t="shared" ref="AO176:AO188" si="560">+IF(H176=AO$8,G176,0)</f>
        <v>0</v>
      </c>
      <c r="AP176" s="140">
        <f t="shared" ref="AP176:AP188" si="561">+IF(H176=AP$8,G176,0)</f>
        <v>0</v>
      </c>
      <c r="AQ176" s="140">
        <f t="shared" ref="AQ176:AQ188" si="562">+IF(H176=AQ$8,G176,0)</f>
        <v>0</v>
      </c>
      <c r="AR176" s="140">
        <f t="shared" ref="AR176:AR188" si="563">+IF(H176=AR$8,G176,0)</f>
        <v>0</v>
      </c>
      <c r="AS176" s="140">
        <f t="shared" ref="AS176:AS188" si="564">+IF(H176=AS$8,G176,0)</f>
        <v>0</v>
      </c>
      <c r="AT176" s="140">
        <f t="shared" ref="AT176:AT188" si="565">+IF(H176=AT$8,G176,0)</f>
        <v>0</v>
      </c>
      <c r="AU176" s="140">
        <f t="shared" ref="AU176:AU188" si="566">+IF(H176=AU$8,G176,0)</f>
        <v>0</v>
      </c>
      <c r="AV176" s="140">
        <f t="shared" ref="AV176:AV188" si="567">+IF(H176=AV$8,G176,0)</f>
        <v>0</v>
      </c>
      <c r="AW176" s="140">
        <f t="shared" ref="AW176:AW188" si="568">+IF(H176=AW$8,G176,0)</f>
        <v>0</v>
      </c>
      <c r="AX176" s="140">
        <f t="shared" ref="AX176:AX188" si="569">+IF(H176=AX$8,G176,0)</f>
        <v>0</v>
      </c>
      <c r="AZ176" s="140">
        <f t="shared" ref="AZ176:AZ188" si="570">+IF(H176=AZ$8,G176,0)</f>
        <v>0</v>
      </c>
      <c r="BA176" s="140">
        <f t="shared" ref="BA176:BA188" si="571">+IF(H176=BA$8,G176,0)</f>
        <v>0</v>
      </c>
      <c r="BB176" s="140">
        <f t="shared" ref="BB176:BB188" si="572">+IF(H176=BB$8,G176,0)</f>
        <v>0</v>
      </c>
      <c r="BC176" s="140">
        <f t="shared" ref="BC176:BC188" si="573">+IF(H176=BC$8,G176,0)</f>
        <v>0</v>
      </c>
      <c r="BD176" s="140">
        <f t="shared" ref="BD176:BD188" si="574">+IF(H176=BD$8,G176,0)</f>
        <v>0</v>
      </c>
      <c r="BE176" s="140">
        <f t="shared" ref="BE176:BE188" si="575">+IF(H176=BE$8,G176,0)</f>
        <v>0</v>
      </c>
      <c r="BF176" s="140">
        <f t="shared" ref="BF176:BF188" si="576">+IF(H176=BF$8,G176,0)</f>
        <v>0</v>
      </c>
      <c r="BG176" s="140">
        <f t="shared" ref="BG176:BG188" si="577">+IF(H176=BG$8,G176,0)</f>
        <v>0</v>
      </c>
      <c r="BH176" s="140">
        <f t="shared" ref="BH176:BH188" si="578">+IF(H176=BH$8,G176,0)</f>
        <v>0</v>
      </c>
      <c r="BI176" s="140">
        <f t="shared" ref="BI176:BI188" si="579">+IF(H176=BI$8,G176,0)</f>
        <v>0</v>
      </c>
      <c r="BJ176" s="140">
        <f t="shared" ref="BJ176:BJ188" si="580">+IF(H176=BJ$8,G176,0)</f>
        <v>0</v>
      </c>
      <c r="BK176" s="140">
        <f t="shared" ref="BK176:BK188" si="581">+IF(H176=BK$8,G176,0)</f>
        <v>0</v>
      </c>
      <c r="BL176" s="140">
        <f t="shared" ref="BL176:BL188" si="582">+IF(H176=BL$8,G176,0)</f>
        <v>0</v>
      </c>
      <c r="BM176" s="140">
        <f t="shared" si="226"/>
        <v>0</v>
      </c>
      <c r="BN176" s="140">
        <f t="shared" si="372"/>
        <v>0</v>
      </c>
    </row>
    <row r="177" spans="3:66" ht="12.75" customHeight="1" x14ac:dyDescent="0.2">
      <c r="C177" s="141" t="s">
        <v>379</v>
      </c>
      <c r="G177" s="275">
        <v>210794276</v>
      </c>
      <c r="H177" s="131" t="s">
        <v>320</v>
      </c>
      <c r="J177" s="140">
        <f t="shared" si="531"/>
        <v>0</v>
      </c>
      <c r="K177" s="140">
        <f t="shared" si="532"/>
        <v>0</v>
      </c>
      <c r="L177" s="140">
        <f t="shared" si="533"/>
        <v>0</v>
      </c>
      <c r="M177" s="140">
        <f t="shared" si="534"/>
        <v>0</v>
      </c>
      <c r="N177" s="140">
        <f t="shared" si="535"/>
        <v>0</v>
      </c>
      <c r="O177" s="140">
        <f t="shared" si="536"/>
        <v>0</v>
      </c>
      <c r="P177" s="140">
        <f t="shared" si="537"/>
        <v>0</v>
      </c>
      <c r="Q177" s="140">
        <f t="shared" si="538"/>
        <v>0</v>
      </c>
      <c r="R177" s="140">
        <f t="shared" si="539"/>
        <v>0</v>
      </c>
      <c r="S177" s="140">
        <f t="shared" si="540"/>
        <v>0</v>
      </c>
      <c r="T177" s="140">
        <f t="shared" si="541"/>
        <v>0</v>
      </c>
      <c r="U177" s="140">
        <f t="shared" si="542"/>
        <v>0</v>
      </c>
      <c r="V177" s="140">
        <f t="shared" si="543"/>
        <v>0</v>
      </c>
      <c r="X177" s="140">
        <f t="shared" si="544"/>
        <v>0</v>
      </c>
      <c r="Y177" s="140">
        <f t="shared" si="545"/>
        <v>0</v>
      </c>
      <c r="Z177" s="140">
        <f t="shared" si="546"/>
        <v>0</v>
      </c>
      <c r="AA177" s="140">
        <f t="shared" si="547"/>
        <v>0</v>
      </c>
      <c r="AB177" s="140">
        <f t="shared" si="548"/>
        <v>0</v>
      </c>
      <c r="AC177" s="140">
        <f t="shared" si="549"/>
        <v>0</v>
      </c>
      <c r="AD177" s="140">
        <f t="shared" si="550"/>
        <v>0</v>
      </c>
      <c r="AE177" s="140">
        <f t="shared" si="551"/>
        <v>0</v>
      </c>
      <c r="AF177" s="140">
        <f t="shared" si="552"/>
        <v>0</v>
      </c>
      <c r="AG177" s="140">
        <f t="shared" si="553"/>
        <v>0</v>
      </c>
      <c r="AH177" s="140">
        <f t="shared" si="554"/>
        <v>0</v>
      </c>
      <c r="AI177" s="140">
        <f t="shared" si="555"/>
        <v>0</v>
      </c>
      <c r="AJ177" s="140">
        <f t="shared" si="556"/>
        <v>0</v>
      </c>
      <c r="AL177" s="140">
        <f t="shared" si="557"/>
        <v>0</v>
      </c>
      <c r="AM177" s="140">
        <f t="shared" si="558"/>
        <v>210794276</v>
      </c>
      <c r="AN177" s="140">
        <f t="shared" si="559"/>
        <v>0</v>
      </c>
      <c r="AO177" s="140">
        <f t="shared" si="560"/>
        <v>0</v>
      </c>
      <c r="AP177" s="140">
        <f t="shared" si="561"/>
        <v>0</v>
      </c>
      <c r="AQ177" s="140">
        <f t="shared" si="562"/>
        <v>0</v>
      </c>
      <c r="AR177" s="140">
        <f t="shared" si="563"/>
        <v>0</v>
      </c>
      <c r="AS177" s="140">
        <f t="shared" si="564"/>
        <v>0</v>
      </c>
      <c r="AT177" s="140">
        <f t="shared" si="565"/>
        <v>0</v>
      </c>
      <c r="AU177" s="140">
        <f t="shared" si="566"/>
        <v>0</v>
      </c>
      <c r="AV177" s="140">
        <f t="shared" si="567"/>
        <v>0</v>
      </c>
      <c r="AW177" s="140">
        <f t="shared" si="568"/>
        <v>0</v>
      </c>
      <c r="AX177" s="140">
        <f t="shared" si="569"/>
        <v>0</v>
      </c>
      <c r="AZ177" s="140">
        <f t="shared" si="570"/>
        <v>0</v>
      </c>
      <c r="BA177" s="140">
        <f t="shared" si="571"/>
        <v>0</v>
      </c>
      <c r="BB177" s="140">
        <f t="shared" si="572"/>
        <v>0</v>
      </c>
      <c r="BC177" s="140">
        <f t="shared" si="573"/>
        <v>0</v>
      </c>
      <c r="BD177" s="140">
        <f t="shared" si="574"/>
        <v>0</v>
      </c>
      <c r="BE177" s="140">
        <f t="shared" si="575"/>
        <v>0</v>
      </c>
      <c r="BF177" s="140">
        <f t="shared" si="576"/>
        <v>0</v>
      </c>
      <c r="BG177" s="140">
        <f t="shared" si="577"/>
        <v>0</v>
      </c>
      <c r="BH177" s="140">
        <f t="shared" si="578"/>
        <v>0</v>
      </c>
      <c r="BI177" s="140">
        <f t="shared" si="579"/>
        <v>0</v>
      </c>
      <c r="BJ177" s="140">
        <f t="shared" si="580"/>
        <v>0</v>
      </c>
      <c r="BK177" s="140">
        <f t="shared" si="581"/>
        <v>0</v>
      </c>
      <c r="BL177" s="140">
        <f t="shared" si="582"/>
        <v>0</v>
      </c>
      <c r="BM177" s="140">
        <f t="shared" si="226"/>
        <v>210794276</v>
      </c>
      <c r="BN177" s="140">
        <f t="shared" si="372"/>
        <v>0</v>
      </c>
    </row>
    <row r="178" spans="3:66" ht="12.75" customHeight="1" x14ac:dyDescent="0.2">
      <c r="C178" s="141" t="s">
        <v>490</v>
      </c>
      <c r="G178" s="275">
        <v>17341497</v>
      </c>
      <c r="H178" s="131" t="s">
        <v>322</v>
      </c>
      <c r="J178" s="140">
        <f t="shared" si="531"/>
        <v>0</v>
      </c>
      <c r="K178" s="140">
        <f t="shared" si="532"/>
        <v>0</v>
      </c>
      <c r="L178" s="140">
        <f t="shared" si="533"/>
        <v>0</v>
      </c>
      <c r="M178" s="140">
        <f t="shared" si="534"/>
        <v>0</v>
      </c>
      <c r="N178" s="140">
        <f t="shared" si="535"/>
        <v>0</v>
      </c>
      <c r="O178" s="140">
        <f t="shared" si="536"/>
        <v>0</v>
      </c>
      <c r="P178" s="140">
        <f t="shared" si="537"/>
        <v>0</v>
      </c>
      <c r="Q178" s="140">
        <f t="shared" si="538"/>
        <v>0</v>
      </c>
      <c r="R178" s="140">
        <f t="shared" si="539"/>
        <v>0</v>
      </c>
      <c r="S178" s="140">
        <f t="shared" si="540"/>
        <v>0</v>
      </c>
      <c r="T178" s="140">
        <f t="shared" si="541"/>
        <v>0</v>
      </c>
      <c r="U178" s="140">
        <f t="shared" si="542"/>
        <v>0</v>
      </c>
      <c r="V178" s="140">
        <f t="shared" si="543"/>
        <v>0</v>
      </c>
      <c r="X178" s="140">
        <f t="shared" si="544"/>
        <v>0</v>
      </c>
      <c r="Y178" s="140">
        <f t="shared" si="545"/>
        <v>0</v>
      </c>
      <c r="Z178" s="140">
        <f t="shared" si="546"/>
        <v>0</v>
      </c>
      <c r="AA178" s="140">
        <f t="shared" si="547"/>
        <v>0</v>
      </c>
      <c r="AB178" s="140">
        <f t="shared" si="548"/>
        <v>0</v>
      </c>
      <c r="AC178" s="140">
        <f t="shared" si="549"/>
        <v>0</v>
      </c>
      <c r="AD178" s="140">
        <f t="shared" si="550"/>
        <v>0</v>
      </c>
      <c r="AE178" s="140">
        <f t="shared" si="551"/>
        <v>0</v>
      </c>
      <c r="AF178" s="140">
        <f t="shared" si="552"/>
        <v>0</v>
      </c>
      <c r="AG178" s="140">
        <f t="shared" si="553"/>
        <v>0</v>
      </c>
      <c r="AH178" s="140">
        <f t="shared" si="554"/>
        <v>0</v>
      </c>
      <c r="AI178" s="140">
        <f t="shared" si="555"/>
        <v>0</v>
      </c>
      <c r="AJ178" s="140">
        <f t="shared" si="556"/>
        <v>0</v>
      </c>
      <c r="AL178" s="140">
        <f t="shared" si="557"/>
        <v>0</v>
      </c>
      <c r="AM178" s="140">
        <f t="shared" si="558"/>
        <v>0</v>
      </c>
      <c r="AN178" s="140">
        <f t="shared" si="559"/>
        <v>0</v>
      </c>
      <c r="AO178" s="140">
        <f t="shared" si="560"/>
        <v>17341497</v>
      </c>
      <c r="AP178" s="140">
        <f t="shared" si="561"/>
        <v>0</v>
      </c>
      <c r="AQ178" s="140">
        <f t="shared" si="562"/>
        <v>0</v>
      </c>
      <c r="AR178" s="140">
        <f t="shared" si="563"/>
        <v>0</v>
      </c>
      <c r="AS178" s="140">
        <f t="shared" si="564"/>
        <v>0</v>
      </c>
      <c r="AT178" s="140">
        <f t="shared" si="565"/>
        <v>0</v>
      </c>
      <c r="AU178" s="140">
        <f t="shared" si="566"/>
        <v>0</v>
      </c>
      <c r="AV178" s="140">
        <f t="shared" si="567"/>
        <v>0</v>
      </c>
      <c r="AW178" s="140">
        <f t="shared" si="568"/>
        <v>0</v>
      </c>
      <c r="AX178" s="140">
        <f t="shared" si="569"/>
        <v>0</v>
      </c>
      <c r="AZ178" s="140">
        <f t="shared" si="570"/>
        <v>0</v>
      </c>
      <c r="BA178" s="140">
        <f t="shared" si="571"/>
        <v>0</v>
      </c>
      <c r="BB178" s="140">
        <f t="shared" si="572"/>
        <v>0</v>
      </c>
      <c r="BC178" s="140">
        <f t="shared" si="573"/>
        <v>0</v>
      </c>
      <c r="BD178" s="140">
        <f t="shared" si="574"/>
        <v>0</v>
      </c>
      <c r="BE178" s="140">
        <f t="shared" si="575"/>
        <v>0</v>
      </c>
      <c r="BF178" s="140">
        <f t="shared" si="576"/>
        <v>0</v>
      </c>
      <c r="BG178" s="140">
        <f t="shared" si="577"/>
        <v>0</v>
      </c>
      <c r="BH178" s="140">
        <f t="shared" si="578"/>
        <v>0</v>
      </c>
      <c r="BI178" s="140">
        <f t="shared" si="579"/>
        <v>0</v>
      </c>
      <c r="BJ178" s="140">
        <f t="shared" si="580"/>
        <v>0</v>
      </c>
      <c r="BK178" s="140">
        <f t="shared" si="581"/>
        <v>0</v>
      </c>
      <c r="BL178" s="140">
        <f t="shared" si="582"/>
        <v>0</v>
      </c>
      <c r="BM178" s="140">
        <f t="shared" si="226"/>
        <v>17341497</v>
      </c>
      <c r="BN178" s="140">
        <f t="shared" si="372"/>
        <v>0</v>
      </c>
    </row>
    <row r="179" spans="3:66" ht="12.75" customHeight="1" x14ac:dyDescent="0.2">
      <c r="C179" s="141" t="s">
        <v>382</v>
      </c>
      <c r="G179" s="275">
        <v>19523960</v>
      </c>
      <c r="H179" s="131" t="s">
        <v>331</v>
      </c>
      <c r="J179" s="140">
        <f t="shared" si="531"/>
        <v>0</v>
      </c>
      <c r="K179" s="140">
        <f t="shared" si="532"/>
        <v>0</v>
      </c>
      <c r="L179" s="140">
        <f t="shared" si="533"/>
        <v>0</v>
      </c>
      <c r="M179" s="140">
        <f t="shared" si="534"/>
        <v>0</v>
      </c>
      <c r="N179" s="140">
        <f t="shared" si="535"/>
        <v>0</v>
      </c>
      <c r="O179" s="140">
        <f t="shared" si="536"/>
        <v>0</v>
      </c>
      <c r="P179" s="140">
        <f t="shared" si="537"/>
        <v>0</v>
      </c>
      <c r="Q179" s="140">
        <f t="shared" si="538"/>
        <v>0</v>
      </c>
      <c r="R179" s="140">
        <f t="shared" si="539"/>
        <v>0</v>
      </c>
      <c r="S179" s="140">
        <f t="shared" si="540"/>
        <v>0</v>
      </c>
      <c r="T179" s="140">
        <f t="shared" si="541"/>
        <v>0</v>
      </c>
      <c r="U179" s="140">
        <f t="shared" si="542"/>
        <v>0</v>
      </c>
      <c r="V179" s="140">
        <f t="shared" si="543"/>
        <v>0</v>
      </c>
      <c r="X179" s="140">
        <f t="shared" si="544"/>
        <v>0</v>
      </c>
      <c r="Y179" s="140">
        <f t="shared" si="545"/>
        <v>0</v>
      </c>
      <c r="Z179" s="140">
        <f t="shared" si="546"/>
        <v>0</v>
      </c>
      <c r="AA179" s="140">
        <f t="shared" si="547"/>
        <v>0</v>
      </c>
      <c r="AB179" s="140">
        <f t="shared" si="548"/>
        <v>0</v>
      </c>
      <c r="AC179" s="140">
        <f t="shared" si="549"/>
        <v>0</v>
      </c>
      <c r="AD179" s="140">
        <f t="shared" si="550"/>
        <v>0</v>
      </c>
      <c r="AE179" s="140">
        <f t="shared" si="551"/>
        <v>0</v>
      </c>
      <c r="AF179" s="140">
        <f t="shared" si="552"/>
        <v>0</v>
      </c>
      <c r="AG179" s="140">
        <f t="shared" si="553"/>
        <v>0</v>
      </c>
      <c r="AH179" s="140">
        <f t="shared" si="554"/>
        <v>0</v>
      </c>
      <c r="AI179" s="140">
        <f t="shared" si="555"/>
        <v>0</v>
      </c>
      <c r="AJ179" s="140">
        <f t="shared" si="556"/>
        <v>0</v>
      </c>
      <c r="AL179" s="140">
        <f t="shared" si="557"/>
        <v>0</v>
      </c>
      <c r="AM179" s="140">
        <f t="shared" si="558"/>
        <v>0</v>
      </c>
      <c r="AN179" s="140">
        <f t="shared" si="559"/>
        <v>0</v>
      </c>
      <c r="AO179" s="140">
        <f t="shared" si="560"/>
        <v>0</v>
      </c>
      <c r="AP179" s="140">
        <f t="shared" si="561"/>
        <v>0</v>
      </c>
      <c r="AQ179" s="140">
        <f t="shared" si="562"/>
        <v>0</v>
      </c>
      <c r="AR179" s="140">
        <f t="shared" si="563"/>
        <v>0</v>
      </c>
      <c r="AS179" s="140">
        <f t="shared" si="564"/>
        <v>0</v>
      </c>
      <c r="AT179" s="140">
        <f t="shared" si="565"/>
        <v>0</v>
      </c>
      <c r="AU179" s="140">
        <f t="shared" si="566"/>
        <v>0</v>
      </c>
      <c r="AV179" s="140">
        <f t="shared" si="567"/>
        <v>0</v>
      </c>
      <c r="AW179" s="140">
        <f t="shared" si="568"/>
        <v>0</v>
      </c>
      <c r="AX179" s="140">
        <f t="shared" si="569"/>
        <v>19523960</v>
      </c>
      <c r="AZ179" s="140">
        <f t="shared" si="570"/>
        <v>0</v>
      </c>
      <c r="BA179" s="140">
        <f t="shared" si="571"/>
        <v>0</v>
      </c>
      <c r="BB179" s="140">
        <f t="shared" si="572"/>
        <v>0</v>
      </c>
      <c r="BC179" s="140">
        <f t="shared" si="573"/>
        <v>0</v>
      </c>
      <c r="BD179" s="140">
        <f t="shared" si="574"/>
        <v>0</v>
      </c>
      <c r="BE179" s="140">
        <f t="shared" si="575"/>
        <v>0</v>
      </c>
      <c r="BF179" s="140">
        <f t="shared" si="576"/>
        <v>0</v>
      </c>
      <c r="BG179" s="140">
        <f t="shared" si="577"/>
        <v>0</v>
      </c>
      <c r="BH179" s="140">
        <f t="shared" si="578"/>
        <v>0</v>
      </c>
      <c r="BI179" s="140">
        <f t="shared" si="579"/>
        <v>0</v>
      </c>
      <c r="BJ179" s="140">
        <f t="shared" si="580"/>
        <v>0</v>
      </c>
      <c r="BK179" s="140">
        <f t="shared" si="581"/>
        <v>0</v>
      </c>
      <c r="BL179" s="140">
        <f t="shared" si="582"/>
        <v>0</v>
      </c>
      <c r="BM179" s="140">
        <f t="shared" si="226"/>
        <v>19523960</v>
      </c>
      <c r="BN179" s="140">
        <f t="shared" si="372"/>
        <v>0</v>
      </c>
    </row>
    <row r="180" spans="3:66" ht="12.75" customHeight="1" x14ac:dyDescent="0.2">
      <c r="C180" s="141" t="s">
        <v>403</v>
      </c>
      <c r="G180" s="275">
        <v>40039864</v>
      </c>
      <c r="H180" s="131" t="s">
        <v>321</v>
      </c>
      <c r="J180" s="140">
        <f t="shared" si="531"/>
        <v>0</v>
      </c>
      <c r="K180" s="140">
        <f t="shared" si="532"/>
        <v>0</v>
      </c>
      <c r="L180" s="140">
        <f t="shared" si="533"/>
        <v>0</v>
      </c>
      <c r="M180" s="140">
        <f t="shared" si="534"/>
        <v>0</v>
      </c>
      <c r="N180" s="140">
        <f t="shared" si="535"/>
        <v>0</v>
      </c>
      <c r="O180" s="140">
        <f t="shared" si="536"/>
        <v>0</v>
      </c>
      <c r="P180" s="140">
        <f t="shared" si="537"/>
        <v>0</v>
      </c>
      <c r="Q180" s="140">
        <f t="shared" si="538"/>
        <v>0</v>
      </c>
      <c r="R180" s="140">
        <f t="shared" si="539"/>
        <v>0</v>
      </c>
      <c r="S180" s="140">
        <f t="shared" si="540"/>
        <v>0</v>
      </c>
      <c r="T180" s="140">
        <f t="shared" si="541"/>
        <v>0</v>
      </c>
      <c r="U180" s="140">
        <f t="shared" si="542"/>
        <v>0</v>
      </c>
      <c r="V180" s="140">
        <f t="shared" si="543"/>
        <v>0</v>
      </c>
      <c r="X180" s="140">
        <f t="shared" si="544"/>
        <v>0</v>
      </c>
      <c r="Y180" s="140">
        <f t="shared" si="545"/>
        <v>0</v>
      </c>
      <c r="Z180" s="140">
        <f t="shared" si="546"/>
        <v>0</v>
      </c>
      <c r="AA180" s="140">
        <f t="shared" si="547"/>
        <v>0</v>
      </c>
      <c r="AB180" s="140">
        <f t="shared" si="548"/>
        <v>0</v>
      </c>
      <c r="AC180" s="140">
        <f t="shared" si="549"/>
        <v>0</v>
      </c>
      <c r="AD180" s="140">
        <f t="shared" si="550"/>
        <v>0</v>
      </c>
      <c r="AE180" s="140">
        <f t="shared" si="551"/>
        <v>0</v>
      </c>
      <c r="AF180" s="140">
        <f t="shared" si="552"/>
        <v>0</v>
      </c>
      <c r="AG180" s="140">
        <f t="shared" si="553"/>
        <v>0</v>
      </c>
      <c r="AH180" s="140">
        <f t="shared" si="554"/>
        <v>0</v>
      </c>
      <c r="AI180" s="140">
        <f t="shared" si="555"/>
        <v>0</v>
      </c>
      <c r="AJ180" s="140">
        <f t="shared" si="556"/>
        <v>0</v>
      </c>
      <c r="AL180" s="140">
        <f t="shared" si="557"/>
        <v>0</v>
      </c>
      <c r="AM180" s="140">
        <f t="shared" si="558"/>
        <v>0</v>
      </c>
      <c r="AN180" s="140">
        <f t="shared" si="559"/>
        <v>40039864</v>
      </c>
      <c r="AO180" s="140">
        <f t="shared" si="560"/>
        <v>0</v>
      </c>
      <c r="AP180" s="140">
        <f t="shared" si="561"/>
        <v>0</v>
      </c>
      <c r="AQ180" s="140">
        <f t="shared" si="562"/>
        <v>0</v>
      </c>
      <c r="AR180" s="140">
        <f t="shared" si="563"/>
        <v>0</v>
      </c>
      <c r="AS180" s="140">
        <f t="shared" si="564"/>
        <v>0</v>
      </c>
      <c r="AT180" s="140">
        <f t="shared" si="565"/>
        <v>0</v>
      </c>
      <c r="AU180" s="140">
        <f t="shared" si="566"/>
        <v>0</v>
      </c>
      <c r="AV180" s="140">
        <f t="shared" si="567"/>
        <v>0</v>
      </c>
      <c r="AW180" s="140">
        <f t="shared" si="568"/>
        <v>0</v>
      </c>
      <c r="AX180" s="140">
        <f t="shared" si="569"/>
        <v>0</v>
      </c>
      <c r="AZ180" s="140">
        <f t="shared" si="570"/>
        <v>0</v>
      </c>
      <c r="BA180" s="140">
        <f t="shared" si="571"/>
        <v>0</v>
      </c>
      <c r="BB180" s="140">
        <f t="shared" si="572"/>
        <v>0</v>
      </c>
      <c r="BC180" s="140">
        <f t="shared" si="573"/>
        <v>0</v>
      </c>
      <c r="BD180" s="140">
        <f t="shared" si="574"/>
        <v>0</v>
      </c>
      <c r="BE180" s="140">
        <f t="shared" si="575"/>
        <v>0</v>
      </c>
      <c r="BF180" s="140">
        <f t="shared" si="576"/>
        <v>0</v>
      </c>
      <c r="BG180" s="140">
        <f t="shared" si="577"/>
        <v>0</v>
      </c>
      <c r="BH180" s="140">
        <f t="shared" si="578"/>
        <v>0</v>
      </c>
      <c r="BI180" s="140">
        <f t="shared" si="579"/>
        <v>0</v>
      </c>
      <c r="BJ180" s="140">
        <f t="shared" si="580"/>
        <v>0</v>
      </c>
      <c r="BK180" s="140">
        <f t="shared" si="581"/>
        <v>0</v>
      </c>
      <c r="BL180" s="140">
        <f t="shared" si="582"/>
        <v>0</v>
      </c>
      <c r="BM180" s="140">
        <f t="shared" si="226"/>
        <v>40039864</v>
      </c>
      <c r="BN180" s="140">
        <f t="shared" si="372"/>
        <v>0</v>
      </c>
    </row>
    <row r="181" spans="3:66" ht="12.75" customHeight="1" x14ac:dyDescent="0.2">
      <c r="C181" s="141" t="s">
        <v>404</v>
      </c>
      <c r="G181" s="498">
        <v>33320391</v>
      </c>
      <c r="H181" s="131" t="s">
        <v>329</v>
      </c>
      <c r="J181" s="140">
        <f t="shared" si="531"/>
        <v>0</v>
      </c>
      <c r="K181" s="140">
        <f t="shared" si="532"/>
        <v>0</v>
      </c>
      <c r="L181" s="140">
        <f t="shared" si="533"/>
        <v>0</v>
      </c>
      <c r="M181" s="140">
        <f t="shared" si="534"/>
        <v>0</v>
      </c>
      <c r="N181" s="140">
        <f t="shared" si="535"/>
        <v>0</v>
      </c>
      <c r="O181" s="140">
        <f t="shared" si="536"/>
        <v>0</v>
      </c>
      <c r="P181" s="140">
        <f t="shared" si="537"/>
        <v>0</v>
      </c>
      <c r="Q181" s="140">
        <f t="shared" si="538"/>
        <v>0</v>
      </c>
      <c r="R181" s="140">
        <f t="shared" si="539"/>
        <v>0</v>
      </c>
      <c r="S181" s="140">
        <f t="shared" si="540"/>
        <v>0</v>
      </c>
      <c r="T181" s="140">
        <f t="shared" si="541"/>
        <v>0</v>
      </c>
      <c r="U181" s="140">
        <f t="shared" si="542"/>
        <v>0</v>
      </c>
      <c r="V181" s="140">
        <f t="shared" si="543"/>
        <v>0</v>
      </c>
      <c r="X181" s="140">
        <f t="shared" si="544"/>
        <v>0</v>
      </c>
      <c r="Y181" s="140">
        <f t="shared" si="545"/>
        <v>0</v>
      </c>
      <c r="Z181" s="140">
        <f t="shared" si="546"/>
        <v>0</v>
      </c>
      <c r="AA181" s="140">
        <f t="shared" si="547"/>
        <v>0</v>
      </c>
      <c r="AB181" s="140">
        <f t="shared" si="548"/>
        <v>0</v>
      </c>
      <c r="AC181" s="140">
        <f t="shared" si="549"/>
        <v>0</v>
      </c>
      <c r="AD181" s="140">
        <f t="shared" si="550"/>
        <v>0</v>
      </c>
      <c r="AE181" s="140">
        <f t="shared" si="551"/>
        <v>0</v>
      </c>
      <c r="AF181" s="140">
        <f t="shared" si="552"/>
        <v>0</v>
      </c>
      <c r="AG181" s="140">
        <f t="shared" si="553"/>
        <v>0</v>
      </c>
      <c r="AH181" s="140">
        <f t="shared" si="554"/>
        <v>0</v>
      </c>
      <c r="AI181" s="140">
        <f t="shared" si="555"/>
        <v>0</v>
      </c>
      <c r="AJ181" s="140">
        <f t="shared" si="556"/>
        <v>0</v>
      </c>
      <c r="AL181" s="140">
        <f t="shared" si="557"/>
        <v>0</v>
      </c>
      <c r="AM181" s="140">
        <f t="shared" si="558"/>
        <v>0</v>
      </c>
      <c r="AN181" s="140">
        <f t="shared" si="559"/>
        <v>0</v>
      </c>
      <c r="AO181" s="140">
        <f t="shared" si="560"/>
        <v>0</v>
      </c>
      <c r="AP181" s="140">
        <f t="shared" si="561"/>
        <v>0</v>
      </c>
      <c r="AQ181" s="140">
        <f t="shared" si="562"/>
        <v>0</v>
      </c>
      <c r="AR181" s="140">
        <f t="shared" si="563"/>
        <v>0</v>
      </c>
      <c r="AS181" s="140">
        <f t="shared" si="564"/>
        <v>0</v>
      </c>
      <c r="AT181" s="140">
        <f t="shared" si="565"/>
        <v>0</v>
      </c>
      <c r="AU181" s="140">
        <f t="shared" si="566"/>
        <v>0</v>
      </c>
      <c r="AV181" s="140">
        <f t="shared" si="567"/>
        <v>33320391</v>
      </c>
      <c r="AW181" s="140">
        <f t="shared" si="568"/>
        <v>0</v>
      </c>
      <c r="AX181" s="140">
        <f t="shared" si="569"/>
        <v>0</v>
      </c>
      <c r="AZ181" s="140">
        <f t="shared" si="570"/>
        <v>0</v>
      </c>
      <c r="BA181" s="140">
        <f t="shared" si="571"/>
        <v>0</v>
      </c>
      <c r="BB181" s="140">
        <f t="shared" si="572"/>
        <v>0</v>
      </c>
      <c r="BC181" s="140">
        <f t="shared" si="573"/>
        <v>0</v>
      </c>
      <c r="BD181" s="140">
        <f t="shared" si="574"/>
        <v>0</v>
      </c>
      <c r="BE181" s="140">
        <f t="shared" si="575"/>
        <v>0</v>
      </c>
      <c r="BF181" s="140">
        <f t="shared" si="576"/>
        <v>0</v>
      </c>
      <c r="BG181" s="140">
        <f t="shared" si="577"/>
        <v>0</v>
      </c>
      <c r="BH181" s="140">
        <f t="shared" si="578"/>
        <v>0</v>
      </c>
      <c r="BI181" s="140">
        <f t="shared" si="579"/>
        <v>0</v>
      </c>
      <c r="BJ181" s="140">
        <f t="shared" si="580"/>
        <v>0</v>
      </c>
      <c r="BK181" s="140">
        <f t="shared" si="581"/>
        <v>0</v>
      </c>
      <c r="BL181" s="140">
        <f t="shared" si="582"/>
        <v>0</v>
      </c>
      <c r="BM181" s="140">
        <f t="shared" si="226"/>
        <v>33320391</v>
      </c>
      <c r="BN181" s="140">
        <f t="shared" si="372"/>
        <v>0</v>
      </c>
    </row>
    <row r="182" spans="3:66" ht="12.75" customHeight="1" x14ac:dyDescent="0.2">
      <c r="C182" s="141" t="s">
        <v>470</v>
      </c>
      <c r="G182" s="275"/>
      <c r="H182" s="131" t="s">
        <v>331</v>
      </c>
      <c r="J182" s="140">
        <f t="shared" si="531"/>
        <v>0</v>
      </c>
      <c r="K182" s="140">
        <f t="shared" si="532"/>
        <v>0</v>
      </c>
      <c r="L182" s="140">
        <f t="shared" si="533"/>
        <v>0</v>
      </c>
      <c r="M182" s="140">
        <f t="shared" si="534"/>
        <v>0</v>
      </c>
      <c r="N182" s="140">
        <f t="shared" si="535"/>
        <v>0</v>
      </c>
      <c r="O182" s="140">
        <f t="shared" si="536"/>
        <v>0</v>
      </c>
      <c r="P182" s="140">
        <f t="shared" si="537"/>
        <v>0</v>
      </c>
      <c r="Q182" s="140">
        <f t="shared" si="538"/>
        <v>0</v>
      </c>
      <c r="R182" s="140">
        <f t="shared" si="539"/>
        <v>0</v>
      </c>
      <c r="S182" s="140">
        <f t="shared" si="540"/>
        <v>0</v>
      </c>
      <c r="T182" s="140">
        <f t="shared" si="541"/>
        <v>0</v>
      </c>
      <c r="U182" s="140">
        <f t="shared" si="542"/>
        <v>0</v>
      </c>
      <c r="V182" s="140">
        <f t="shared" si="543"/>
        <v>0</v>
      </c>
      <c r="X182" s="140">
        <f t="shared" si="544"/>
        <v>0</v>
      </c>
      <c r="Y182" s="140">
        <f t="shared" si="545"/>
        <v>0</v>
      </c>
      <c r="Z182" s="140">
        <f t="shared" si="546"/>
        <v>0</v>
      </c>
      <c r="AA182" s="140">
        <f t="shared" si="547"/>
        <v>0</v>
      </c>
      <c r="AB182" s="140">
        <f t="shared" si="548"/>
        <v>0</v>
      </c>
      <c r="AC182" s="140">
        <f t="shared" si="549"/>
        <v>0</v>
      </c>
      <c r="AD182" s="140">
        <f t="shared" si="550"/>
        <v>0</v>
      </c>
      <c r="AE182" s="140">
        <f t="shared" si="551"/>
        <v>0</v>
      </c>
      <c r="AF182" s="140">
        <f t="shared" si="552"/>
        <v>0</v>
      </c>
      <c r="AG182" s="140">
        <f t="shared" si="553"/>
        <v>0</v>
      </c>
      <c r="AH182" s="140">
        <f t="shared" si="554"/>
        <v>0</v>
      </c>
      <c r="AI182" s="140">
        <f t="shared" si="555"/>
        <v>0</v>
      </c>
      <c r="AJ182" s="140">
        <f t="shared" si="556"/>
        <v>0</v>
      </c>
      <c r="AL182" s="140">
        <f t="shared" si="557"/>
        <v>0</v>
      </c>
      <c r="AM182" s="140">
        <f t="shared" si="558"/>
        <v>0</v>
      </c>
      <c r="AN182" s="140">
        <f t="shared" si="559"/>
        <v>0</v>
      </c>
      <c r="AO182" s="140">
        <f t="shared" si="560"/>
        <v>0</v>
      </c>
      <c r="AP182" s="140">
        <f t="shared" si="561"/>
        <v>0</v>
      </c>
      <c r="AQ182" s="140">
        <f t="shared" si="562"/>
        <v>0</v>
      </c>
      <c r="AR182" s="140">
        <f t="shared" si="563"/>
        <v>0</v>
      </c>
      <c r="AS182" s="140">
        <f t="shared" si="564"/>
        <v>0</v>
      </c>
      <c r="AT182" s="140">
        <f t="shared" si="565"/>
        <v>0</v>
      </c>
      <c r="AU182" s="140">
        <f t="shared" si="566"/>
        <v>0</v>
      </c>
      <c r="AV182" s="140">
        <f t="shared" si="567"/>
        <v>0</v>
      </c>
      <c r="AW182" s="140">
        <f t="shared" si="568"/>
        <v>0</v>
      </c>
      <c r="AX182" s="140">
        <f t="shared" si="569"/>
        <v>0</v>
      </c>
      <c r="AZ182" s="140">
        <f t="shared" si="570"/>
        <v>0</v>
      </c>
      <c r="BA182" s="140">
        <f t="shared" si="571"/>
        <v>0</v>
      </c>
      <c r="BB182" s="140">
        <f t="shared" si="572"/>
        <v>0</v>
      </c>
      <c r="BC182" s="140">
        <f t="shared" si="573"/>
        <v>0</v>
      </c>
      <c r="BD182" s="140">
        <f t="shared" si="574"/>
        <v>0</v>
      </c>
      <c r="BE182" s="140">
        <f t="shared" si="575"/>
        <v>0</v>
      </c>
      <c r="BF182" s="140">
        <f t="shared" si="576"/>
        <v>0</v>
      </c>
      <c r="BG182" s="140">
        <f t="shared" si="577"/>
        <v>0</v>
      </c>
      <c r="BH182" s="140">
        <f t="shared" si="578"/>
        <v>0</v>
      </c>
      <c r="BI182" s="140">
        <f t="shared" si="579"/>
        <v>0</v>
      </c>
      <c r="BJ182" s="140">
        <f t="shared" si="580"/>
        <v>0</v>
      </c>
      <c r="BK182" s="140">
        <f t="shared" si="581"/>
        <v>0</v>
      </c>
      <c r="BL182" s="140">
        <f t="shared" si="582"/>
        <v>0</v>
      </c>
      <c r="BM182" s="140">
        <f t="shared" si="226"/>
        <v>0</v>
      </c>
      <c r="BN182" s="140">
        <f t="shared" si="372"/>
        <v>0</v>
      </c>
    </row>
    <row r="183" spans="3:66" ht="12.75" customHeight="1" x14ac:dyDescent="0.2">
      <c r="C183" s="141" t="s">
        <v>491</v>
      </c>
      <c r="G183" s="275">
        <v>1562464</v>
      </c>
      <c r="H183" s="131" t="s">
        <v>331</v>
      </c>
      <c r="J183" s="140">
        <f t="shared" si="531"/>
        <v>0</v>
      </c>
      <c r="K183" s="140">
        <f t="shared" si="532"/>
        <v>0</v>
      </c>
      <c r="L183" s="140">
        <f t="shared" si="533"/>
        <v>0</v>
      </c>
      <c r="M183" s="140">
        <f t="shared" si="534"/>
        <v>0</v>
      </c>
      <c r="N183" s="140">
        <f t="shared" si="535"/>
        <v>0</v>
      </c>
      <c r="O183" s="140">
        <f t="shared" si="536"/>
        <v>0</v>
      </c>
      <c r="P183" s="140">
        <f t="shared" si="537"/>
        <v>0</v>
      </c>
      <c r="Q183" s="140">
        <f t="shared" si="538"/>
        <v>0</v>
      </c>
      <c r="R183" s="140">
        <f t="shared" si="539"/>
        <v>0</v>
      </c>
      <c r="S183" s="140">
        <f t="shared" si="540"/>
        <v>0</v>
      </c>
      <c r="T183" s="140">
        <f t="shared" si="541"/>
        <v>0</v>
      </c>
      <c r="U183" s="140">
        <f t="shared" si="542"/>
        <v>0</v>
      </c>
      <c r="V183" s="140">
        <f t="shared" si="543"/>
        <v>0</v>
      </c>
      <c r="X183" s="140">
        <f t="shared" si="544"/>
        <v>0</v>
      </c>
      <c r="Y183" s="140">
        <f t="shared" si="545"/>
        <v>0</v>
      </c>
      <c r="Z183" s="140">
        <f t="shared" si="546"/>
        <v>0</v>
      </c>
      <c r="AA183" s="140">
        <f t="shared" si="547"/>
        <v>0</v>
      </c>
      <c r="AB183" s="140">
        <f t="shared" si="548"/>
        <v>0</v>
      </c>
      <c r="AC183" s="140">
        <f t="shared" si="549"/>
        <v>0</v>
      </c>
      <c r="AD183" s="140">
        <f t="shared" si="550"/>
        <v>0</v>
      </c>
      <c r="AE183" s="140">
        <f t="shared" si="551"/>
        <v>0</v>
      </c>
      <c r="AF183" s="140">
        <f t="shared" si="552"/>
        <v>0</v>
      </c>
      <c r="AG183" s="140">
        <f t="shared" si="553"/>
        <v>0</v>
      </c>
      <c r="AH183" s="140">
        <f t="shared" si="554"/>
        <v>0</v>
      </c>
      <c r="AI183" s="140">
        <f t="shared" si="555"/>
        <v>0</v>
      </c>
      <c r="AJ183" s="140">
        <f t="shared" si="556"/>
        <v>0</v>
      </c>
      <c r="AL183" s="140">
        <f t="shared" si="557"/>
        <v>0</v>
      </c>
      <c r="AM183" s="140">
        <f t="shared" si="558"/>
        <v>0</v>
      </c>
      <c r="AN183" s="140">
        <f t="shared" si="559"/>
        <v>0</v>
      </c>
      <c r="AO183" s="140">
        <f t="shared" si="560"/>
        <v>0</v>
      </c>
      <c r="AP183" s="140">
        <f t="shared" si="561"/>
        <v>0</v>
      </c>
      <c r="AQ183" s="140">
        <f t="shared" si="562"/>
        <v>0</v>
      </c>
      <c r="AR183" s="140">
        <f t="shared" si="563"/>
        <v>0</v>
      </c>
      <c r="AS183" s="140">
        <f t="shared" si="564"/>
        <v>0</v>
      </c>
      <c r="AT183" s="140">
        <f t="shared" si="565"/>
        <v>0</v>
      </c>
      <c r="AU183" s="140">
        <f t="shared" si="566"/>
        <v>0</v>
      </c>
      <c r="AV183" s="140">
        <f t="shared" si="567"/>
        <v>0</v>
      </c>
      <c r="AW183" s="140">
        <f t="shared" si="568"/>
        <v>0</v>
      </c>
      <c r="AX183" s="140">
        <f t="shared" si="569"/>
        <v>1562464</v>
      </c>
      <c r="AZ183" s="140">
        <f t="shared" si="570"/>
        <v>0</v>
      </c>
      <c r="BA183" s="140">
        <f t="shared" si="571"/>
        <v>0</v>
      </c>
      <c r="BB183" s="140">
        <f t="shared" si="572"/>
        <v>0</v>
      </c>
      <c r="BC183" s="140">
        <f t="shared" si="573"/>
        <v>0</v>
      </c>
      <c r="BD183" s="140">
        <f t="shared" si="574"/>
        <v>0</v>
      </c>
      <c r="BE183" s="140">
        <f t="shared" si="575"/>
        <v>0</v>
      </c>
      <c r="BF183" s="140">
        <f t="shared" si="576"/>
        <v>0</v>
      </c>
      <c r="BG183" s="140">
        <f t="shared" si="577"/>
        <v>0</v>
      </c>
      <c r="BH183" s="140">
        <f t="shared" si="578"/>
        <v>0</v>
      </c>
      <c r="BI183" s="140">
        <f t="shared" si="579"/>
        <v>0</v>
      </c>
      <c r="BJ183" s="140">
        <f t="shared" si="580"/>
        <v>0</v>
      </c>
      <c r="BK183" s="140">
        <f t="shared" si="581"/>
        <v>0</v>
      </c>
      <c r="BL183" s="140">
        <f t="shared" si="582"/>
        <v>0</v>
      </c>
      <c r="BM183" s="140">
        <f t="shared" si="226"/>
        <v>1562464</v>
      </c>
      <c r="BN183" s="140">
        <f t="shared" si="372"/>
        <v>0</v>
      </c>
    </row>
    <row r="184" spans="3:66" ht="12.75" customHeight="1" x14ac:dyDescent="0.2">
      <c r="C184" s="141" t="s">
        <v>346</v>
      </c>
      <c r="G184" s="275"/>
      <c r="H184" s="131" t="s">
        <v>331</v>
      </c>
      <c r="J184" s="140">
        <f t="shared" si="531"/>
        <v>0</v>
      </c>
      <c r="K184" s="140">
        <f t="shared" si="532"/>
        <v>0</v>
      </c>
      <c r="L184" s="140">
        <f t="shared" si="533"/>
        <v>0</v>
      </c>
      <c r="M184" s="140">
        <f t="shared" si="534"/>
        <v>0</v>
      </c>
      <c r="N184" s="140">
        <f t="shared" si="535"/>
        <v>0</v>
      </c>
      <c r="O184" s="140">
        <f t="shared" si="536"/>
        <v>0</v>
      </c>
      <c r="P184" s="140">
        <f t="shared" si="537"/>
        <v>0</v>
      </c>
      <c r="Q184" s="140">
        <f t="shared" si="538"/>
        <v>0</v>
      </c>
      <c r="R184" s="140">
        <f t="shared" si="539"/>
        <v>0</v>
      </c>
      <c r="S184" s="140">
        <f t="shared" si="540"/>
        <v>0</v>
      </c>
      <c r="T184" s="140">
        <f t="shared" si="541"/>
        <v>0</v>
      </c>
      <c r="U184" s="140">
        <f t="shared" si="542"/>
        <v>0</v>
      </c>
      <c r="V184" s="140">
        <f t="shared" si="543"/>
        <v>0</v>
      </c>
      <c r="X184" s="140">
        <f t="shared" si="544"/>
        <v>0</v>
      </c>
      <c r="Y184" s="140">
        <f t="shared" si="545"/>
        <v>0</v>
      </c>
      <c r="Z184" s="140">
        <f t="shared" si="546"/>
        <v>0</v>
      </c>
      <c r="AA184" s="140">
        <f t="shared" si="547"/>
        <v>0</v>
      </c>
      <c r="AB184" s="140">
        <f t="shared" si="548"/>
        <v>0</v>
      </c>
      <c r="AC184" s="140">
        <f t="shared" si="549"/>
        <v>0</v>
      </c>
      <c r="AD184" s="140">
        <f t="shared" si="550"/>
        <v>0</v>
      </c>
      <c r="AE184" s="140">
        <f t="shared" si="551"/>
        <v>0</v>
      </c>
      <c r="AF184" s="140">
        <f t="shared" si="552"/>
        <v>0</v>
      </c>
      <c r="AG184" s="140">
        <f t="shared" si="553"/>
        <v>0</v>
      </c>
      <c r="AH184" s="140">
        <f t="shared" si="554"/>
        <v>0</v>
      </c>
      <c r="AI184" s="140">
        <f t="shared" si="555"/>
        <v>0</v>
      </c>
      <c r="AJ184" s="140">
        <f t="shared" si="556"/>
        <v>0</v>
      </c>
      <c r="AL184" s="140">
        <f t="shared" si="557"/>
        <v>0</v>
      </c>
      <c r="AM184" s="140">
        <f t="shared" si="558"/>
        <v>0</v>
      </c>
      <c r="AN184" s="140">
        <f t="shared" si="559"/>
        <v>0</v>
      </c>
      <c r="AO184" s="140">
        <f t="shared" si="560"/>
        <v>0</v>
      </c>
      <c r="AP184" s="140">
        <f t="shared" si="561"/>
        <v>0</v>
      </c>
      <c r="AQ184" s="140">
        <f t="shared" si="562"/>
        <v>0</v>
      </c>
      <c r="AR184" s="140">
        <f t="shared" si="563"/>
        <v>0</v>
      </c>
      <c r="AS184" s="140">
        <f t="shared" si="564"/>
        <v>0</v>
      </c>
      <c r="AT184" s="140">
        <f t="shared" si="565"/>
        <v>0</v>
      </c>
      <c r="AU184" s="140">
        <f t="shared" si="566"/>
        <v>0</v>
      </c>
      <c r="AV184" s="140">
        <f t="shared" si="567"/>
        <v>0</v>
      </c>
      <c r="AW184" s="140">
        <f t="shared" si="568"/>
        <v>0</v>
      </c>
      <c r="AX184" s="140">
        <f t="shared" si="569"/>
        <v>0</v>
      </c>
      <c r="AZ184" s="140">
        <f t="shared" si="570"/>
        <v>0</v>
      </c>
      <c r="BA184" s="140">
        <f t="shared" si="571"/>
        <v>0</v>
      </c>
      <c r="BB184" s="140">
        <f t="shared" si="572"/>
        <v>0</v>
      </c>
      <c r="BC184" s="140">
        <f t="shared" si="573"/>
        <v>0</v>
      </c>
      <c r="BD184" s="140">
        <f t="shared" si="574"/>
        <v>0</v>
      </c>
      <c r="BE184" s="140">
        <f t="shared" si="575"/>
        <v>0</v>
      </c>
      <c r="BF184" s="140">
        <f t="shared" si="576"/>
        <v>0</v>
      </c>
      <c r="BG184" s="140">
        <f t="shared" si="577"/>
        <v>0</v>
      </c>
      <c r="BH184" s="140">
        <f t="shared" si="578"/>
        <v>0</v>
      </c>
      <c r="BI184" s="140">
        <f t="shared" si="579"/>
        <v>0</v>
      </c>
      <c r="BJ184" s="140">
        <f t="shared" si="580"/>
        <v>0</v>
      </c>
      <c r="BK184" s="140">
        <f t="shared" si="581"/>
        <v>0</v>
      </c>
      <c r="BL184" s="140">
        <f t="shared" si="582"/>
        <v>0</v>
      </c>
      <c r="BM184" s="140">
        <f t="shared" si="226"/>
        <v>0</v>
      </c>
      <c r="BN184" s="140">
        <f t="shared" si="372"/>
        <v>0</v>
      </c>
    </row>
    <row r="185" spans="3:66" ht="12.75" customHeight="1" x14ac:dyDescent="0.2">
      <c r="C185" s="141" t="s">
        <v>492</v>
      </c>
      <c r="G185" s="275">
        <v>1833666</v>
      </c>
      <c r="H185" s="131" t="s">
        <v>322</v>
      </c>
      <c r="J185" s="140">
        <f t="shared" si="531"/>
        <v>0</v>
      </c>
      <c r="K185" s="140">
        <f t="shared" si="532"/>
        <v>0</v>
      </c>
      <c r="L185" s="140">
        <f t="shared" si="533"/>
        <v>0</v>
      </c>
      <c r="M185" s="140">
        <f t="shared" si="534"/>
        <v>0</v>
      </c>
      <c r="N185" s="140">
        <f t="shared" si="535"/>
        <v>0</v>
      </c>
      <c r="O185" s="140">
        <f t="shared" si="536"/>
        <v>0</v>
      </c>
      <c r="P185" s="140">
        <f t="shared" si="537"/>
        <v>0</v>
      </c>
      <c r="Q185" s="140">
        <f t="shared" si="538"/>
        <v>0</v>
      </c>
      <c r="R185" s="140">
        <f t="shared" si="539"/>
        <v>0</v>
      </c>
      <c r="S185" s="140">
        <f t="shared" si="540"/>
        <v>0</v>
      </c>
      <c r="T185" s="140">
        <f t="shared" si="541"/>
        <v>0</v>
      </c>
      <c r="U185" s="140">
        <f t="shared" si="542"/>
        <v>0</v>
      </c>
      <c r="V185" s="140">
        <f t="shared" si="543"/>
        <v>0</v>
      </c>
      <c r="X185" s="140">
        <f t="shared" si="544"/>
        <v>0</v>
      </c>
      <c r="Y185" s="140">
        <f t="shared" si="545"/>
        <v>0</v>
      </c>
      <c r="Z185" s="140">
        <f t="shared" si="546"/>
        <v>0</v>
      </c>
      <c r="AA185" s="140">
        <f t="shared" si="547"/>
        <v>0</v>
      </c>
      <c r="AB185" s="140">
        <f t="shared" si="548"/>
        <v>0</v>
      </c>
      <c r="AC185" s="140">
        <f t="shared" si="549"/>
        <v>0</v>
      </c>
      <c r="AD185" s="140">
        <f t="shared" si="550"/>
        <v>0</v>
      </c>
      <c r="AE185" s="140">
        <f t="shared" si="551"/>
        <v>0</v>
      </c>
      <c r="AF185" s="140">
        <f t="shared" si="552"/>
        <v>0</v>
      </c>
      <c r="AG185" s="140">
        <f t="shared" si="553"/>
        <v>0</v>
      </c>
      <c r="AH185" s="140">
        <f t="shared" si="554"/>
        <v>0</v>
      </c>
      <c r="AI185" s="140">
        <f t="shared" si="555"/>
        <v>0</v>
      </c>
      <c r="AJ185" s="140">
        <f t="shared" si="556"/>
        <v>0</v>
      </c>
      <c r="AL185" s="140">
        <f t="shared" si="557"/>
        <v>0</v>
      </c>
      <c r="AM185" s="140">
        <f t="shared" si="558"/>
        <v>0</v>
      </c>
      <c r="AN185" s="140">
        <f t="shared" si="559"/>
        <v>0</v>
      </c>
      <c r="AO185" s="140">
        <f t="shared" si="560"/>
        <v>1833666</v>
      </c>
      <c r="AP185" s="140">
        <f t="shared" si="561"/>
        <v>0</v>
      </c>
      <c r="AQ185" s="140">
        <f t="shared" si="562"/>
        <v>0</v>
      </c>
      <c r="AR185" s="140">
        <f t="shared" si="563"/>
        <v>0</v>
      </c>
      <c r="AS185" s="140">
        <f t="shared" si="564"/>
        <v>0</v>
      </c>
      <c r="AT185" s="140">
        <f t="shared" si="565"/>
        <v>0</v>
      </c>
      <c r="AU185" s="140">
        <f t="shared" si="566"/>
        <v>0</v>
      </c>
      <c r="AV185" s="140">
        <f t="shared" si="567"/>
        <v>0</v>
      </c>
      <c r="AW185" s="140">
        <f t="shared" si="568"/>
        <v>0</v>
      </c>
      <c r="AX185" s="140">
        <f t="shared" si="569"/>
        <v>0</v>
      </c>
      <c r="AZ185" s="140">
        <f t="shared" si="570"/>
        <v>0</v>
      </c>
      <c r="BA185" s="140">
        <f t="shared" si="571"/>
        <v>0</v>
      </c>
      <c r="BB185" s="140">
        <f t="shared" si="572"/>
        <v>0</v>
      </c>
      <c r="BC185" s="140">
        <f t="shared" si="573"/>
        <v>0</v>
      </c>
      <c r="BD185" s="140">
        <f t="shared" si="574"/>
        <v>0</v>
      </c>
      <c r="BE185" s="140">
        <f t="shared" si="575"/>
        <v>0</v>
      </c>
      <c r="BF185" s="140">
        <f t="shared" si="576"/>
        <v>0</v>
      </c>
      <c r="BG185" s="140">
        <f t="shared" si="577"/>
        <v>0</v>
      </c>
      <c r="BH185" s="140">
        <f t="shared" si="578"/>
        <v>0</v>
      </c>
      <c r="BI185" s="140">
        <f t="shared" si="579"/>
        <v>0</v>
      </c>
      <c r="BJ185" s="140">
        <f t="shared" si="580"/>
        <v>0</v>
      </c>
      <c r="BK185" s="140">
        <f t="shared" si="581"/>
        <v>0</v>
      </c>
      <c r="BL185" s="140">
        <f t="shared" si="582"/>
        <v>0</v>
      </c>
      <c r="BM185" s="140">
        <f t="shared" si="226"/>
        <v>1833666</v>
      </c>
      <c r="BN185" s="140">
        <f t="shared" si="372"/>
        <v>0</v>
      </c>
    </row>
    <row r="186" spans="3:66" ht="12.75" customHeight="1" x14ac:dyDescent="0.2">
      <c r="C186" s="141" t="s">
        <v>455</v>
      </c>
      <c r="G186" s="275">
        <v>21648196</v>
      </c>
      <c r="H186" s="131" t="s">
        <v>323</v>
      </c>
      <c r="J186" s="140">
        <f t="shared" si="531"/>
        <v>0</v>
      </c>
      <c r="K186" s="140">
        <f t="shared" si="532"/>
        <v>0</v>
      </c>
      <c r="L186" s="140">
        <f t="shared" si="533"/>
        <v>0</v>
      </c>
      <c r="M186" s="140">
        <f t="shared" si="534"/>
        <v>0</v>
      </c>
      <c r="N186" s="140">
        <f t="shared" si="535"/>
        <v>0</v>
      </c>
      <c r="O186" s="140">
        <f t="shared" si="536"/>
        <v>0</v>
      </c>
      <c r="P186" s="140">
        <f t="shared" si="537"/>
        <v>0</v>
      </c>
      <c r="Q186" s="140">
        <f t="shared" si="538"/>
        <v>0</v>
      </c>
      <c r="R186" s="140">
        <f t="shared" si="539"/>
        <v>0</v>
      </c>
      <c r="S186" s="140">
        <f t="shared" si="540"/>
        <v>0</v>
      </c>
      <c r="T186" s="140">
        <f t="shared" si="541"/>
        <v>0</v>
      </c>
      <c r="U186" s="140">
        <f t="shared" si="542"/>
        <v>0</v>
      </c>
      <c r="V186" s="140">
        <f t="shared" si="543"/>
        <v>0</v>
      </c>
      <c r="X186" s="140">
        <f t="shared" si="544"/>
        <v>0</v>
      </c>
      <c r="Y186" s="140">
        <f t="shared" si="545"/>
        <v>0</v>
      </c>
      <c r="Z186" s="140">
        <f t="shared" si="546"/>
        <v>0</v>
      </c>
      <c r="AA186" s="140">
        <f t="shared" si="547"/>
        <v>0</v>
      </c>
      <c r="AB186" s="140">
        <f t="shared" si="548"/>
        <v>0</v>
      </c>
      <c r="AC186" s="140">
        <f t="shared" si="549"/>
        <v>0</v>
      </c>
      <c r="AD186" s="140">
        <f t="shared" si="550"/>
        <v>0</v>
      </c>
      <c r="AE186" s="140">
        <f t="shared" si="551"/>
        <v>0</v>
      </c>
      <c r="AF186" s="140">
        <f t="shared" si="552"/>
        <v>0</v>
      </c>
      <c r="AG186" s="140">
        <f t="shared" si="553"/>
        <v>0</v>
      </c>
      <c r="AH186" s="140">
        <f t="shared" si="554"/>
        <v>0</v>
      </c>
      <c r="AI186" s="140">
        <f t="shared" si="555"/>
        <v>0</v>
      </c>
      <c r="AJ186" s="140">
        <f t="shared" si="556"/>
        <v>0</v>
      </c>
      <c r="AL186" s="140">
        <f t="shared" si="557"/>
        <v>0</v>
      </c>
      <c r="AM186" s="140">
        <f t="shared" si="558"/>
        <v>0</v>
      </c>
      <c r="AN186" s="140">
        <f t="shared" si="559"/>
        <v>0</v>
      </c>
      <c r="AO186" s="140">
        <f t="shared" si="560"/>
        <v>0</v>
      </c>
      <c r="AP186" s="140">
        <f t="shared" si="561"/>
        <v>21648196</v>
      </c>
      <c r="AQ186" s="140">
        <f t="shared" si="562"/>
        <v>0</v>
      </c>
      <c r="AR186" s="140">
        <f t="shared" si="563"/>
        <v>0</v>
      </c>
      <c r="AS186" s="140">
        <f t="shared" si="564"/>
        <v>0</v>
      </c>
      <c r="AT186" s="140">
        <f t="shared" si="565"/>
        <v>0</v>
      </c>
      <c r="AU186" s="140">
        <f t="shared" si="566"/>
        <v>0</v>
      </c>
      <c r="AV186" s="140">
        <f t="shared" si="567"/>
        <v>0</v>
      </c>
      <c r="AW186" s="140">
        <f t="shared" si="568"/>
        <v>0</v>
      </c>
      <c r="AX186" s="140">
        <f t="shared" si="569"/>
        <v>0</v>
      </c>
      <c r="AZ186" s="140">
        <f t="shared" si="570"/>
        <v>0</v>
      </c>
      <c r="BA186" s="140">
        <f t="shared" si="571"/>
        <v>0</v>
      </c>
      <c r="BB186" s="140">
        <f t="shared" si="572"/>
        <v>0</v>
      </c>
      <c r="BC186" s="140">
        <f t="shared" si="573"/>
        <v>0</v>
      </c>
      <c r="BD186" s="140">
        <f t="shared" si="574"/>
        <v>0</v>
      </c>
      <c r="BE186" s="140">
        <f t="shared" si="575"/>
        <v>0</v>
      </c>
      <c r="BF186" s="140">
        <f t="shared" si="576"/>
        <v>0</v>
      </c>
      <c r="BG186" s="140">
        <f t="shared" si="577"/>
        <v>0</v>
      </c>
      <c r="BH186" s="140">
        <f t="shared" si="578"/>
        <v>0</v>
      </c>
      <c r="BI186" s="140">
        <f t="shared" si="579"/>
        <v>0</v>
      </c>
      <c r="BJ186" s="140">
        <f t="shared" si="580"/>
        <v>0</v>
      </c>
      <c r="BK186" s="140">
        <f t="shared" si="581"/>
        <v>0</v>
      </c>
      <c r="BL186" s="140">
        <f t="shared" si="582"/>
        <v>0</v>
      </c>
      <c r="BM186" s="140">
        <f t="shared" si="226"/>
        <v>21648196</v>
      </c>
      <c r="BN186" s="140">
        <f t="shared" si="372"/>
        <v>0</v>
      </c>
    </row>
    <row r="187" spans="3:66" ht="12.75" customHeight="1" x14ac:dyDescent="0.2">
      <c r="C187" s="141" t="s">
        <v>471</v>
      </c>
      <c r="G187" s="275">
        <v>10345833</v>
      </c>
      <c r="H187" s="131" t="s">
        <v>322</v>
      </c>
      <c r="J187" s="140">
        <f t="shared" si="531"/>
        <v>0</v>
      </c>
      <c r="K187" s="140">
        <f t="shared" si="532"/>
        <v>0</v>
      </c>
      <c r="L187" s="140">
        <f t="shared" si="533"/>
        <v>0</v>
      </c>
      <c r="M187" s="140">
        <f t="shared" si="534"/>
        <v>0</v>
      </c>
      <c r="N187" s="140">
        <f t="shared" si="535"/>
        <v>0</v>
      </c>
      <c r="O187" s="140">
        <f t="shared" si="536"/>
        <v>0</v>
      </c>
      <c r="P187" s="140">
        <f t="shared" si="537"/>
        <v>0</v>
      </c>
      <c r="Q187" s="140">
        <f t="shared" si="538"/>
        <v>0</v>
      </c>
      <c r="R187" s="140">
        <f t="shared" si="539"/>
        <v>0</v>
      </c>
      <c r="S187" s="140">
        <f t="shared" si="540"/>
        <v>0</v>
      </c>
      <c r="T187" s="140">
        <f t="shared" si="541"/>
        <v>0</v>
      </c>
      <c r="U187" s="140">
        <f t="shared" si="542"/>
        <v>0</v>
      </c>
      <c r="V187" s="140">
        <f t="shared" si="543"/>
        <v>0</v>
      </c>
      <c r="X187" s="140">
        <f t="shared" si="544"/>
        <v>0</v>
      </c>
      <c r="Y187" s="140">
        <f t="shared" si="545"/>
        <v>0</v>
      </c>
      <c r="Z187" s="140">
        <f t="shared" si="546"/>
        <v>0</v>
      </c>
      <c r="AA187" s="140">
        <f t="shared" si="547"/>
        <v>0</v>
      </c>
      <c r="AB187" s="140">
        <f t="shared" si="548"/>
        <v>0</v>
      </c>
      <c r="AC187" s="140">
        <f t="shared" si="549"/>
        <v>0</v>
      </c>
      <c r="AD187" s="140">
        <f t="shared" si="550"/>
        <v>0</v>
      </c>
      <c r="AE187" s="140">
        <f t="shared" si="551"/>
        <v>0</v>
      </c>
      <c r="AF187" s="140">
        <f t="shared" si="552"/>
        <v>0</v>
      </c>
      <c r="AG187" s="140">
        <f t="shared" si="553"/>
        <v>0</v>
      </c>
      <c r="AH187" s="140">
        <f t="shared" si="554"/>
        <v>0</v>
      </c>
      <c r="AI187" s="140">
        <f t="shared" si="555"/>
        <v>0</v>
      </c>
      <c r="AJ187" s="140">
        <f t="shared" si="556"/>
        <v>0</v>
      </c>
      <c r="AL187" s="140">
        <f t="shared" si="557"/>
        <v>0</v>
      </c>
      <c r="AM187" s="140">
        <f t="shared" si="558"/>
        <v>0</v>
      </c>
      <c r="AN187" s="140">
        <f t="shared" si="559"/>
        <v>0</v>
      </c>
      <c r="AO187" s="140">
        <f t="shared" si="560"/>
        <v>10345833</v>
      </c>
      <c r="AP187" s="140">
        <f t="shared" si="561"/>
        <v>0</v>
      </c>
      <c r="AQ187" s="140">
        <f t="shared" si="562"/>
        <v>0</v>
      </c>
      <c r="AR187" s="140">
        <f t="shared" si="563"/>
        <v>0</v>
      </c>
      <c r="AS187" s="140">
        <f t="shared" si="564"/>
        <v>0</v>
      </c>
      <c r="AT187" s="140">
        <f t="shared" si="565"/>
        <v>0</v>
      </c>
      <c r="AU187" s="140">
        <f t="shared" si="566"/>
        <v>0</v>
      </c>
      <c r="AV187" s="140">
        <f t="shared" si="567"/>
        <v>0</v>
      </c>
      <c r="AW187" s="140">
        <f t="shared" si="568"/>
        <v>0</v>
      </c>
      <c r="AX187" s="140">
        <f t="shared" si="569"/>
        <v>0</v>
      </c>
      <c r="AZ187" s="140">
        <f t="shared" si="570"/>
        <v>0</v>
      </c>
      <c r="BA187" s="140">
        <f t="shared" si="571"/>
        <v>0</v>
      </c>
      <c r="BB187" s="140">
        <f t="shared" si="572"/>
        <v>0</v>
      </c>
      <c r="BC187" s="140">
        <f t="shared" si="573"/>
        <v>0</v>
      </c>
      <c r="BD187" s="140">
        <f t="shared" si="574"/>
        <v>0</v>
      </c>
      <c r="BE187" s="140">
        <f t="shared" si="575"/>
        <v>0</v>
      </c>
      <c r="BF187" s="140">
        <f t="shared" si="576"/>
        <v>0</v>
      </c>
      <c r="BG187" s="140">
        <f t="shared" si="577"/>
        <v>0</v>
      </c>
      <c r="BH187" s="140">
        <f t="shared" si="578"/>
        <v>0</v>
      </c>
      <c r="BI187" s="140">
        <f t="shared" si="579"/>
        <v>0</v>
      </c>
      <c r="BJ187" s="140">
        <f t="shared" si="580"/>
        <v>0</v>
      </c>
      <c r="BK187" s="140">
        <f t="shared" si="581"/>
        <v>0</v>
      </c>
      <c r="BL187" s="140">
        <f t="shared" si="582"/>
        <v>0</v>
      </c>
      <c r="BM187" s="140">
        <f t="shared" si="226"/>
        <v>10345833</v>
      </c>
      <c r="BN187" s="140">
        <f t="shared" si="372"/>
        <v>0</v>
      </c>
    </row>
    <row r="188" spans="3:66" ht="12.75" customHeight="1" x14ac:dyDescent="0.2">
      <c r="C188" s="141" t="s">
        <v>475</v>
      </c>
      <c r="G188" s="275"/>
      <c r="H188" s="131" t="s">
        <v>322</v>
      </c>
      <c r="J188" s="140">
        <f t="shared" si="531"/>
        <v>0</v>
      </c>
      <c r="K188" s="140">
        <f t="shared" si="532"/>
        <v>0</v>
      </c>
      <c r="L188" s="140">
        <f t="shared" si="533"/>
        <v>0</v>
      </c>
      <c r="M188" s="140">
        <f t="shared" si="534"/>
        <v>0</v>
      </c>
      <c r="N188" s="140">
        <f t="shared" si="535"/>
        <v>0</v>
      </c>
      <c r="O188" s="140">
        <f t="shared" si="536"/>
        <v>0</v>
      </c>
      <c r="P188" s="140">
        <f t="shared" si="537"/>
        <v>0</v>
      </c>
      <c r="Q188" s="140">
        <f t="shared" si="538"/>
        <v>0</v>
      </c>
      <c r="R188" s="140">
        <f t="shared" si="539"/>
        <v>0</v>
      </c>
      <c r="S188" s="140">
        <f t="shared" si="540"/>
        <v>0</v>
      </c>
      <c r="T188" s="140">
        <f t="shared" si="541"/>
        <v>0</v>
      </c>
      <c r="U188" s="140">
        <f t="shared" si="542"/>
        <v>0</v>
      </c>
      <c r="V188" s="140">
        <f t="shared" si="543"/>
        <v>0</v>
      </c>
      <c r="X188" s="140">
        <f t="shared" si="544"/>
        <v>0</v>
      </c>
      <c r="Y188" s="140">
        <f t="shared" si="545"/>
        <v>0</v>
      </c>
      <c r="Z188" s="140">
        <f t="shared" si="546"/>
        <v>0</v>
      </c>
      <c r="AA188" s="140">
        <f t="shared" si="547"/>
        <v>0</v>
      </c>
      <c r="AB188" s="140">
        <f t="shared" si="548"/>
        <v>0</v>
      </c>
      <c r="AC188" s="140">
        <f t="shared" si="549"/>
        <v>0</v>
      </c>
      <c r="AD188" s="140">
        <f t="shared" si="550"/>
        <v>0</v>
      </c>
      <c r="AE188" s="140">
        <f t="shared" si="551"/>
        <v>0</v>
      </c>
      <c r="AF188" s="140">
        <f t="shared" si="552"/>
        <v>0</v>
      </c>
      <c r="AG188" s="140">
        <f t="shared" si="553"/>
        <v>0</v>
      </c>
      <c r="AH188" s="140">
        <f t="shared" si="554"/>
        <v>0</v>
      </c>
      <c r="AI188" s="140">
        <f t="shared" si="555"/>
        <v>0</v>
      </c>
      <c r="AJ188" s="140">
        <f t="shared" si="556"/>
        <v>0</v>
      </c>
      <c r="AL188" s="140">
        <f t="shared" si="557"/>
        <v>0</v>
      </c>
      <c r="AM188" s="140">
        <f t="shared" si="558"/>
        <v>0</v>
      </c>
      <c r="AN188" s="140">
        <f t="shared" si="559"/>
        <v>0</v>
      </c>
      <c r="AO188" s="140">
        <f t="shared" si="560"/>
        <v>0</v>
      </c>
      <c r="AP188" s="140">
        <f t="shared" si="561"/>
        <v>0</v>
      </c>
      <c r="AQ188" s="140">
        <f t="shared" si="562"/>
        <v>0</v>
      </c>
      <c r="AR188" s="140">
        <f t="shared" si="563"/>
        <v>0</v>
      </c>
      <c r="AS188" s="140">
        <f t="shared" si="564"/>
        <v>0</v>
      </c>
      <c r="AT188" s="140">
        <f t="shared" si="565"/>
        <v>0</v>
      </c>
      <c r="AU188" s="140">
        <f t="shared" si="566"/>
        <v>0</v>
      </c>
      <c r="AV188" s="140">
        <f t="shared" si="567"/>
        <v>0</v>
      </c>
      <c r="AW188" s="140">
        <f t="shared" si="568"/>
        <v>0</v>
      </c>
      <c r="AX188" s="140">
        <f t="shared" si="569"/>
        <v>0</v>
      </c>
      <c r="AZ188" s="140">
        <f t="shared" si="570"/>
        <v>0</v>
      </c>
      <c r="BA188" s="140">
        <f t="shared" si="571"/>
        <v>0</v>
      </c>
      <c r="BB188" s="140">
        <f t="shared" si="572"/>
        <v>0</v>
      </c>
      <c r="BC188" s="140">
        <f t="shared" si="573"/>
        <v>0</v>
      </c>
      <c r="BD188" s="140">
        <f t="shared" si="574"/>
        <v>0</v>
      </c>
      <c r="BE188" s="140">
        <f t="shared" si="575"/>
        <v>0</v>
      </c>
      <c r="BF188" s="140">
        <f t="shared" si="576"/>
        <v>0</v>
      </c>
      <c r="BG188" s="140">
        <f t="shared" si="577"/>
        <v>0</v>
      </c>
      <c r="BH188" s="140">
        <f t="shared" si="578"/>
        <v>0</v>
      </c>
      <c r="BI188" s="140">
        <f t="shared" si="579"/>
        <v>0</v>
      </c>
      <c r="BJ188" s="140">
        <f t="shared" si="580"/>
        <v>0</v>
      </c>
      <c r="BK188" s="140">
        <f t="shared" si="581"/>
        <v>0</v>
      </c>
      <c r="BL188" s="140">
        <f t="shared" si="582"/>
        <v>0</v>
      </c>
      <c r="BM188" s="140">
        <f t="shared" si="226"/>
        <v>0</v>
      </c>
      <c r="BN188" s="140">
        <f t="shared" si="372"/>
        <v>0</v>
      </c>
    </row>
    <row r="189" spans="3:66" ht="12.75" customHeight="1" x14ac:dyDescent="0.2">
      <c r="C189" s="141" t="s">
        <v>531</v>
      </c>
      <c r="G189" s="275">
        <v>3997826</v>
      </c>
      <c r="H189" s="131" t="s">
        <v>331</v>
      </c>
      <c r="J189" s="140">
        <f t="shared" ref="J189:J194" si="583">+IF(H189=J$8,G189,0)</f>
        <v>0</v>
      </c>
      <c r="K189" s="140">
        <f t="shared" ref="K189:K194" si="584">+IF(H189=K$8,G189,0)</f>
        <v>0</v>
      </c>
      <c r="L189" s="140">
        <f t="shared" ref="L189:L194" si="585">+IF(H189=L$8,G189,0)</f>
        <v>0</v>
      </c>
      <c r="M189" s="140">
        <f t="shared" ref="M189:M194" si="586">+IF(H189=M$8,G189,0)</f>
        <v>0</v>
      </c>
      <c r="N189" s="140">
        <f t="shared" ref="N189:N194" si="587">+IF(H189=N$8,G189,0)</f>
        <v>0</v>
      </c>
      <c r="O189" s="140">
        <f t="shared" ref="O189:O194" si="588">+IF(H189=O$8,G189,0)</f>
        <v>0</v>
      </c>
      <c r="P189" s="140">
        <f t="shared" ref="P189:P194" si="589">+IF(H189=P$8,G189,0)</f>
        <v>0</v>
      </c>
      <c r="Q189" s="140">
        <f t="shared" ref="Q189:Q194" si="590">+IF(H189=Q$8,G189,0)</f>
        <v>0</v>
      </c>
      <c r="R189" s="140">
        <f t="shared" ref="R189:R194" si="591">+IF(H189=R$8,G189,0)</f>
        <v>0</v>
      </c>
      <c r="S189" s="140">
        <f t="shared" ref="S189:S194" si="592">+IF(H189=S$8,G189,0)</f>
        <v>0</v>
      </c>
      <c r="T189" s="140">
        <f t="shared" ref="T189:T194" si="593">+IF(H189=T$8,G189,0)</f>
        <v>0</v>
      </c>
      <c r="U189" s="140">
        <f t="shared" ref="U189:U194" si="594">+IF(H189=U$8,G189,0)</f>
        <v>0</v>
      </c>
      <c r="V189" s="140">
        <f t="shared" ref="V189:V194" si="595">+IF(H189=V$8,G189,0)</f>
        <v>0</v>
      </c>
      <c r="X189" s="140">
        <f t="shared" ref="X189:X194" si="596">+IF(H189=X$8,G189,0)</f>
        <v>0</v>
      </c>
      <c r="Y189" s="140">
        <f t="shared" ref="Y189:Y194" si="597">+IF(H189=Y$8,G189,0)</f>
        <v>0</v>
      </c>
      <c r="Z189" s="140">
        <f t="shared" ref="Z189:Z194" si="598">+IF(H189=Z$8,G189,0)</f>
        <v>0</v>
      </c>
      <c r="AA189" s="140">
        <f t="shared" ref="AA189:AA194" si="599">+IF(H189=AA$8,G189,0)</f>
        <v>0</v>
      </c>
      <c r="AB189" s="140">
        <f t="shared" ref="AB189:AB194" si="600">+IF(H189=AB$8,G189,0)</f>
        <v>0</v>
      </c>
      <c r="AC189" s="140">
        <f t="shared" ref="AC189:AC194" si="601">+IF(H189=AC$8,G189,0)</f>
        <v>0</v>
      </c>
      <c r="AD189" s="140">
        <f t="shared" ref="AD189:AD194" si="602">+IF(H189=AD$8,G189,0)</f>
        <v>0</v>
      </c>
      <c r="AE189" s="140">
        <f t="shared" ref="AE189:AE194" si="603">+IF(H189=AE$8,G189,0)</f>
        <v>0</v>
      </c>
      <c r="AF189" s="140">
        <f t="shared" ref="AF189:AF194" si="604">+IF(H189=AF$8,G189,0)</f>
        <v>0</v>
      </c>
      <c r="AG189" s="140">
        <f t="shared" ref="AG189:AG194" si="605">+IF(H189=AG$8,G189,0)</f>
        <v>0</v>
      </c>
      <c r="AH189" s="140">
        <f t="shared" ref="AH189:AH194" si="606">+IF(H189=AH$8,G189,0)</f>
        <v>0</v>
      </c>
      <c r="AI189" s="140">
        <f t="shared" ref="AI189:AI194" si="607">+IF(H189=AI$8,G189,0)</f>
        <v>0</v>
      </c>
      <c r="AJ189" s="140">
        <f t="shared" ref="AJ189:AJ194" si="608">+IF(H189=AJ$8,G189,0)</f>
        <v>0</v>
      </c>
      <c r="AL189" s="140">
        <f t="shared" ref="AL189:AL194" si="609">+IF(H189=AL$8,G189,0)</f>
        <v>0</v>
      </c>
      <c r="AM189" s="140">
        <f t="shared" ref="AM189:AM194" si="610">+IF(H189=AM$8,G189,0)</f>
        <v>0</v>
      </c>
      <c r="AN189" s="140">
        <f t="shared" ref="AN189:AN194" si="611">+IF(H189=AN$8,G189,0)</f>
        <v>0</v>
      </c>
      <c r="AO189" s="140">
        <f t="shared" ref="AO189:AO194" si="612">+IF(H189=AO$8,G189,0)</f>
        <v>0</v>
      </c>
      <c r="AP189" s="140">
        <f t="shared" ref="AP189:AP194" si="613">+IF(H189=AP$8,G189,0)</f>
        <v>0</v>
      </c>
      <c r="AQ189" s="140">
        <f t="shared" ref="AQ189:AQ194" si="614">+IF(H189=AQ$8,G189,0)</f>
        <v>0</v>
      </c>
      <c r="AR189" s="140">
        <f t="shared" ref="AR189:AR194" si="615">+IF(H189=AR$8,G189,0)</f>
        <v>0</v>
      </c>
      <c r="AS189" s="140">
        <f t="shared" ref="AS189:AS194" si="616">+IF(H189=AS$8,G189,0)</f>
        <v>0</v>
      </c>
      <c r="AT189" s="140">
        <f t="shared" ref="AT189:AT194" si="617">+IF(H189=AT$8,G189,0)</f>
        <v>0</v>
      </c>
      <c r="AU189" s="140">
        <f t="shared" ref="AU189:AU194" si="618">+IF(H189=AU$8,G189,0)</f>
        <v>0</v>
      </c>
      <c r="AV189" s="140">
        <f t="shared" ref="AV189:AV194" si="619">+IF(H189=AV$8,G189,0)</f>
        <v>0</v>
      </c>
      <c r="AW189" s="140">
        <f t="shared" ref="AW189:AW194" si="620">+IF(H189=AW$8,G189,0)</f>
        <v>0</v>
      </c>
      <c r="AX189" s="140">
        <f t="shared" ref="AX189:AX194" si="621">+IF(H189=AX$8,G189,0)</f>
        <v>3997826</v>
      </c>
      <c r="AZ189" s="140">
        <f t="shared" ref="AZ189:AZ194" si="622">+IF(H189=AZ$8,G189,0)</f>
        <v>0</v>
      </c>
      <c r="BA189" s="140">
        <f t="shared" ref="BA189:BA194" si="623">+IF(H189=BA$8,G189,0)</f>
        <v>0</v>
      </c>
      <c r="BB189" s="140">
        <f t="shared" ref="BB189:BB194" si="624">+IF(H189=BB$8,G189,0)</f>
        <v>0</v>
      </c>
      <c r="BC189" s="140">
        <f t="shared" ref="BC189:BC194" si="625">+IF(H189=BC$8,G189,0)</f>
        <v>0</v>
      </c>
      <c r="BD189" s="140">
        <f t="shared" ref="BD189:BD194" si="626">+IF(H189=BD$8,G189,0)</f>
        <v>0</v>
      </c>
      <c r="BE189" s="140">
        <f t="shared" ref="BE189:BE194" si="627">+IF(H189=BE$8,G189,0)</f>
        <v>0</v>
      </c>
      <c r="BF189" s="140">
        <f t="shared" ref="BF189:BF194" si="628">+IF(H189=BF$8,G189,0)</f>
        <v>0</v>
      </c>
      <c r="BG189" s="140">
        <f t="shared" ref="BG189:BG194" si="629">+IF(H189=BG$8,G189,0)</f>
        <v>0</v>
      </c>
      <c r="BH189" s="140">
        <f t="shared" ref="BH189:BH194" si="630">+IF(H189=BH$8,G189,0)</f>
        <v>0</v>
      </c>
      <c r="BI189" s="140">
        <f t="shared" ref="BI189:BI194" si="631">+IF(H189=BI$8,G189,0)</f>
        <v>0</v>
      </c>
      <c r="BJ189" s="140">
        <f t="shared" ref="BJ189:BJ194" si="632">+IF(H189=BJ$8,G189,0)</f>
        <v>0</v>
      </c>
      <c r="BK189" s="140">
        <f t="shared" ref="BK189:BK194" si="633">+IF(H189=BK$8,G189,0)</f>
        <v>0</v>
      </c>
      <c r="BL189" s="140">
        <f t="shared" ref="BL189:BL194" si="634">+IF(H189=BL$8,G189,0)</f>
        <v>0</v>
      </c>
      <c r="BM189" s="140">
        <f t="shared" si="226"/>
        <v>3997826</v>
      </c>
      <c r="BN189" s="140">
        <f t="shared" si="372"/>
        <v>0</v>
      </c>
    </row>
    <row r="190" spans="3:66" ht="12.75" customHeight="1" x14ac:dyDescent="0.2">
      <c r="C190" s="141" t="s">
        <v>570</v>
      </c>
      <c r="G190" s="275">
        <v>25909090</v>
      </c>
      <c r="H190" s="131" t="s">
        <v>331</v>
      </c>
      <c r="J190" s="140">
        <f t="shared" si="583"/>
        <v>0</v>
      </c>
      <c r="K190" s="140">
        <f t="shared" si="584"/>
        <v>0</v>
      </c>
      <c r="L190" s="140">
        <f t="shared" si="585"/>
        <v>0</v>
      </c>
      <c r="M190" s="140">
        <f t="shared" si="586"/>
        <v>0</v>
      </c>
      <c r="N190" s="140">
        <f t="shared" si="587"/>
        <v>0</v>
      </c>
      <c r="O190" s="140">
        <f t="shared" si="588"/>
        <v>0</v>
      </c>
      <c r="P190" s="140">
        <f t="shared" si="589"/>
        <v>0</v>
      </c>
      <c r="Q190" s="140">
        <f t="shared" si="590"/>
        <v>0</v>
      </c>
      <c r="R190" s="140">
        <f t="shared" si="591"/>
        <v>0</v>
      </c>
      <c r="S190" s="140">
        <f t="shared" si="592"/>
        <v>0</v>
      </c>
      <c r="T190" s="140">
        <f t="shared" si="593"/>
        <v>0</v>
      </c>
      <c r="U190" s="140">
        <f t="shared" si="594"/>
        <v>0</v>
      </c>
      <c r="V190" s="140">
        <f t="shared" si="595"/>
        <v>0</v>
      </c>
      <c r="X190" s="140">
        <f t="shared" si="596"/>
        <v>0</v>
      </c>
      <c r="Y190" s="140">
        <f t="shared" si="597"/>
        <v>0</v>
      </c>
      <c r="Z190" s="140">
        <f t="shared" si="598"/>
        <v>0</v>
      </c>
      <c r="AA190" s="140">
        <f t="shared" si="599"/>
        <v>0</v>
      </c>
      <c r="AB190" s="140">
        <f t="shared" si="600"/>
        <v>0</v>
      </c>
      <c r="AC190" s="140">
        <f t="shared" si="601"/>
        <v>0</v>
      </c>
      <c r="AD190" s="140">
        <f t="shared" si="602"/>
        <v>0</v>
      </c>
      <c r="AE190" s="140">
        <f t="shared" si="603"/>
        <v>0</v>
      </c>
      <c r="AF190" s="140">
        <f t="shared" si="604"/>
        <v>0</v>
      </c>
      <c r="AG190" s="140">
        <f t="shared" si="605"/>
        <v>0</v>
      </c>
      <c r="AH190" s="140">
        <f t="shared" si="606"/>
        <v>0</v>
      </c>
      <c r="AI190" s="140">
        <f t="shared" si="607"/>
        <v>0</v>
      </c>
      <c r="AJ190" s="140">
        <f t="shared" si="608"/>
        <v>0</v>
      </c>
      <c r="AL190" s="140">
        <f t="shared" si="609"/>
        <v>0</v>
      </c>
      <c r="AM190" s="140">
        <f t="shared" si="610"/>
        <v>0</v>
      </c>
      <c r="AN190" s="140">
        <f t="shared" si="611"/>
        <v>0</v>
      </c>
      <c r="AO190" s="140">
        <f t="shared" si="612"/>
        <v>0</v>
      </c>
      <c r="AP190" s="140">
        <f t="shared" si="613"/>
        <v>0</v>
      </c>
      <c r="AQ190" s="140">
        <f t="shared" si="614"/>
        <v>0</v>
      </c>
      <c r="AR190" s="140">
        <f t="shared" si="615"/>
        <v>0</v>
      </c>
      <c r="AS190" s="140">
        <f t="shared" si="616"/>
        <v>0</v>
      </c>
      <c r="AT190" s="140">
        <f t="shared" si="617"/>
        <v>0</v>
      </c>
      <c r="AU190" s="140">
        <f t="shared" si="618"/>
        <v>0</v>
      </c>
      <c r="AV190" s="140">
        <f t="shared" si="619"/>
        <v>0</v>
      </c>
      <c r="AW190" s="140">
        <f t="shared" si="620"/>
        <v>0</v>
      </c>
      <c r="AX190" s="140">
        <f t="shared" si="621"/>
        <v>25909090</v>
      </c>
      <c r="AZ190" s="140">
        <f t="shared" si="622"/>
        <v>0</v>
      </c>
      <c r="BA190" s="140">
        <f t="shared" si="623"/>
        <v>0</v>
      </c>
      <c r="BB190" s="140">
        <f t="shared" si="624"/>
        <v>0</v>
      </c>
      <c r="BC190" s="140">
        <f t="shared" si="625"/>
        <v>0</v>
      </c>
      <c r="BD190" s="140">
        <f t="shared" si="626"/>
        <v>0</v>
      </c>
      <c r="BE190" s="140">
        <f t="shared" si="627"/>
        <v>0</v>
      </c>
      <c r="BF190" s="140">
        <f t="shared" si="628"/>
        <v>0</v>
      </c>
      <c r="BG190" s="140">
        <f t="shared" si="629"/>
        <v>0</v>
      </c>
      <c r="BH190" s="140">
        <f t="shared" si="630"/>
        <v>0</v>
      </c>
      <c r="BI190" s="140">
        <f t="shared" si="631"/>
        <v>0</v>
      </c>
      <c r="BJ190" s="140">
        <f t="shared" si="632"/>
        <v>0</v>
      </c>
      <c r="BK190" s="140">
        <f t="shared" si="633"/>
        <v>0</v>
      </c>
      <c r="BL190" s="140">
        <f t="shared" si="634"/>
        <v>0</v>
      </c>
      <c r="BM190" s="140">
        <f t="shared" si="226"/>
        <v>25909090</v>
      </c>
      <c r="BN190" s="140">
        <f t="shared" si="372"/>
        <v>0</v>
      </c>
    </row>
    <row r="191" spans="3:66" ht="12.75" customHeight="1" x14ac:dyDescent="0.2">
      <c r="C191" s="141" t="s">
        <v>534</v>
      </c>
      <c r="G191" s="275">
        <v>1405626</v>
      </c>
      <c r="H191" s="131" t="s">
        <v>331</v>
      </c>
      <c r="J191" s="140">
        <f t="shared" si="583"/>
        <v>0</v>
      </c>
      <c r="K191" s="140">
        <f t="shared" si="584"/>
        <v>0</v>
      </c>
      <c r="L191" s="140">
        <f t="shared" si="585"/>
        <v>0</v>
      </c>
      <c r="M191" s="140">
        <f t="shared" si="586"/>
        <v>0</v>
      </c>
      <c r="N191" s="140">
        <f t="shared" si="587"/>
        <v>0</v>
      </c>
      <c r="O191" s="140">
        <f t="shared" si="588"/>
        <v>0</v>
      </c>
      <c r="P191" s="140">
        <f t="shared" si="589"/>
        <v>0</v>
      </c>
      <c r="Q191" s="140">
        <f t="shared" si="590"/>
        <v>0</v>
      </c>
      <c r="R191" s="140">
        <f t="shared" si="591"/>
        <v>0</v>
      </c>
      <c r="S191" s="140">
        <f t="shared" si="592"/>
        <v>0</v>
      </c>
      <c r="T191" s="140">
        <f t="shared" si="593"/>
        <v>0</v>
      </c>
      <c r="U191" s="140">
        <f t="shared" si="594"/>
        <v>0</v>
      </c>
      <c r="V191" s="140">
        <f t="shared" si="595"/>
        <v>0</v>
      </c>
      <c r="X191" s="140">
        <f t="shared" si="596"/>
        <v>0</v>
      </c>
      <c r="Y191" s="140">
        <f t="shared" si="597"/>
        <v>0</v>
      </c>
      <c r="Z191" s="140">
        <f t="shared" si="598"/>
        <v>0</v>
      </c>
      <c r="AA191" s="140">
        <f t="shared" si="599"/>
        <v>0</v>
      </c>
      <c r="AB191" s="140">
        <f t="shared" si="600"/>
        <v>0</v>
      </c>
      <c r="AC191" s="140">
        <f t="shared" si="601"/>
        <v>0</v>
      </c>
      <c r="AD191" s="140">
        <f t="shared" si="602"/>
        <v>0</v>
      </c>
      <c r="AE191" s="140">
        <f t="shared" si="603"/>
        <v>0</v>
      </c>
      <c r="AF191" s="140">
        <f t="shared" si="604"/>
        <v>0</v>
      </c>
      <c r="AG191" s="140">
        <f t="shared" si="605"/>
        <v>0</v>
      </c>
      <c r="AH191" s="140">
        <f t="shared" si="606"/>
        <v>0</v>
      </c>
      <c r="AI191" s="140">
        <f t="shared" si="607"/>
        <v>0</v>
      </c>
      <c r="AJ191" s="140">
        <f t="shared" si="608"/>
        <v>0</v>
      </c>
      <c r="AL191" s="140">
        <f t="shared" si="609"/>
        <v>0</v>
      </c>
      <c r="AM191" s="140">
        <f t="shared" si="610"/>
        <v>0</v>
      </c>
      <c r="AN191" s="140">
        <f t="shared" si="611"/>
        <v>0</v>
      </c>
      <c r="AO191" s="140">
        <f t="shared" si="612"/>
        <v>0</v>
      </c>
      <c r="AP191" s="140">
        <f t="shared" si="613"/>
        <v>0</v>
      </c>
      <c r="AQ191" s="140">
        <f t="shared" si="614"/>
        <v>0</v>
      </c>
      <c r="AR191" s="140">
        <f t="shared" si="615"/>
        <v>0</v>
      </c>
      <c r="AS191" s="140">
        <f t="shared" si="616"/>
        <v>0</v>
      </c>
      <c r="AT191" s="140">
        <f t="shared" si="617"/>
        <v>0</v>
      </c>
      <c r="AU191" s="140">
        <f t="shared" si="618"/>
        <v>0</v>
      </c>
      <c r="AV191" s="140">
        <f t="shared" si="619"/>
        <v>0</v>
      </c>
      <c r="AW191" s="140">
        <f t="shared" si="620"/>
        <v>0</v>
      </c>
      <c r="AX191" s="140">
        <f t="shared" si="621"/>
        <v>1405626</v>
      </c>
      <c r="AZ191" s="140">
        <f t="shared" si="622"/>
        <v>0</v>
      </c>
      <c r="BA191" s="140">
        <f t="shared" si="623"/>
        <v>0</v>
      </c>
      <c r="BB191" s="140">
        <f t="shared" si="624"/>
        <v>0</v>
      </c>
      <c r="BC191" s="140">
        <f t="shared" si="625"/>
        <v>0</v>
      </c>
      <c r="BD191" s="140">
        <f t="shared" si="626"/>
        <v>0</v>
      </c>
      <c r="BE191" s="140">
        <f t="shared" si="627"/>
        <v>0</v>
      </c>
      <c r="BF191" s="140">
        <f t="shared" si="628"/>
        <v>0</v>
      </c>
      <c r="BG191" s="140">
        <f t="shared" si="629"/>
        <v>0</v>
      </c>
      <c r="BH191" s="140">
        <f t="shared" si="630"/>
        <v>0</v>
      </c>
      <c r="BI191" s="140">
        <f t="shared" si="631"/>
        <v>0</v>
      </c>
      <c r="BJ191" s="140">
        <f t="shared" si="632"/>
        <v>0</v>
      </c>
      <c r="BK191" s="140">
        <f t="shared" si="633"/>
        <v>0</v>
      </c>
      <c r="BL191" s="140">
        <f t="shared" si="634"/>
        <v>0</v>
      </c>
      <c r="BM191" s="140">
        <f t="shared" si="226"/>
        <v>1405626</v>
      </c>
      <c r="BN191" s="140">
        <f t="shared" si="372"/>
        <v>0</v>
      </c>
    </row>
    <row r="192" spans="3:66" ht="12.75" customHeight="1" x14ac:dyDescent="0.2">
      <c r="C192" s="141" t="s">
        <v>608</v>
      </c>
      <c r="E192" s="142"/>
      <c r="G192" s="275">
        <v>304545</v>
      </c>
      <c r="H192" s="131" t="s">
        <v>331</v>
      </c>
      <c r="J192" s="140">
        <f t="shared" si="583"/>
        <v>0</v>
      </c>
      <c r="K192" s="140">
        <f t="shared" si="584"/>
        <v>0</v>
      </c>
      <c r="L192" s="140">
        <f t="shared" si="585"/>
        <v>0</v>
      </c>
      <c r="M192" s="140">
        <f t="shared" si="586"/>
        <v>0</v>
      </c>
      <c r="N192" s="140">
        <f t="shared" si="587"/>
        <v>0</v>
      </c>
      <c r="O192" s="140">
        <f t="shared" si="588"/>
        <v>0</v>
      </c>
      <c r="P192" s="140">
        <f t="shared" si="589"/>
        <v>0</v>
      </c>
      <c r="Q192" s="140">
        <f t="shared" si="590"/>
        <v>0</v>
      </c>
      <c r="R192" s="140">
        <f t="shared" si="591"/>
        <v>0</v>
      </c>
      <c r="S192" s="140">
        <f t="shared" si="592"/>
        <v>0</v>
      </c>
      <c r="T192" s="140">
        <f t="shared" si="593"/>
        <v>0</v>
      </c>
      <c r="U192" s="140">
        <f t="shared" si="594"/>
        <v>0</v>
      </c>
      <c r="V192" s="140">
        <f t="shared" si="595"/>
        <v>0</v>
      </c>
      <c r="X192" s="140">
        <f t="shared" si="596"/>
        <v>0</v>
      </c>
      <c r="Y192" s="140">
        <f t="shared" si="597"/>
        <v>0</v>
      </c>
      <c r="Z192" s="140">
        <f t="shared" si="598"/>
        <v>0</v>
      </c>
      <c r="AA192" s="140">
        <f t="shared" si="599"/>
        <v>0</v>
      </c>
      <c r="AB192" s="140">
        <f t="shared" si="600"/>
        <v>0</v>
      </c>
      <c r="AC192" s="140">
        <f t="shared" si="601"/>
        <v>0</v>
      </c>
      <c r="AD192" s="140">
        <f t="shared" si="602"/>
        <v>0</v>
      </c>
      <c r="AE192" s="140">
        <f t="shared" si="603"/>
        <v>0</v>
      </c>
      <c r="AF192" s="140">
        <f t="shared" si="604"/>
        <v>0</v>
      </c>
      <c r="AG192" s="140">
        <f t="shared" si="605"/>
        <v>0</v>
      </c>
      <c r="AH192" s="140">
        <f t="shared" si="606"/>
        <v>0</v>
      </c>
      <c r="AI192" s="140">
        <f t="shared" si="607"/>
        <v>0</v>
      </c>
      <c r="AJ192" s="140">
        <f t="shared" si="608"/>
        <v>0</v>
      </c>
      <c r="AL192" s="140">
        <f t="shared" si="609"/>
        <v>0</v>
      </c>
      <c r="AM192" s="140">
        <f t="shared" si="610"/>
        <v>0</v>
      </c>
      <c r="AN192" s="140">
        <f t="shared" si="611"/>
        <v>0</v>
      </c>
      <c r="AO192" s="140">
        <f t="shared" si="612"/>
        <v>0</v>
      </c>
      <c r="AP192" s="140">
        <f t="shared" si="613"/>
        <v>0</v>
      </c>
      <c r="AQ192" s="140">
        <f t="shared" si="614"/>
        <v>0</v>
      </c>
      <c r="AR192" s="140">
        <f t="shared" si="615"/>
        <v>0</v>
      </c>
      <c r="AS192" s="140">
        <f t="shared" si="616"/>
        <v>0</v>
      </c>
      <c r="AT192" s="140">
        <f t="shared" si="617"/>
        <v>0</v>
      </c>
      <c r="AU192" s="140">
        <f t="shared" si="618"/>
        <v>0</v>
      </c>
      <c r="AV192" s="140">
        <f t="shared" si="619"/>
        <v>0</v>
      </c>
      <c r="AW192" s="140">
        <f t="shared" si="620"/>
        <v>0</v>
      </c>
      <c r="AX192" s="140">
        <f t="shared" si="621"/>
        <v>304545</v>
      </c>
      <c r="AZ192" s="140">
        <f t="shared" si="622"/>
        <v>0</v>
      </c>
      <c r="BA192" s="140">
        <f t="shared" si="623"/>
        <v>0</v>
      </c>
      <c r="BB192" s="140">
        <f t="shared" si="624"/>
        <v>0</v>
      </c>
      <c r="BC192" s="140">
        <f t="shared" si="625"/>
        <v>0</v>
      </c>
      <c r="BD192" s="140">
        <f t="shared" si="626"/>
        <v>0</v>
      </c>
      <c r="BE192" s="140">
        <f t="shared" si="627"/>
        <v>0</v>
      </c>
      <c r="BF192" s="140">
        <f t="shared" si="628"/>
        <v>0</v>
      </c>
      <c r="BG192" s="140">
        <f t="shared" si="629"/>
        <v>0</v>
      </c>
      <c r="BH192" s="140">
        <f t="shared" si="630"/>
        <v>0</v>
      </c>
      <c r="BI192" s="140">
        <f t="shared" si="631"/>
        <v>0</v>
      </c>
      <c r="BJ192" s="140">
        <f t="shared" si="632"/>
        <v>0</v>
      </c>
      <c r="BK192" s="140">
        <f t="shared" si="633"/>
        <v>0</v>
      </c>
      <c r="BL192" s="140">
        <f t="shared" si="634"/>
        <v>0</v>
      </c>
      <c r="BM192" s="140">
        <f t="shared" ref="BM192:BM200" si="635">SUM(J192:BL192)</f>
        <v>304545</v>
      </c>
      <c r="BN192" s="140">
        <f t="shared" si="372"/>
        <v>0</v>
      </c>
    </row>
    <row r="193" spans="2:66" ht="12.75" customHeight="1" x14ac:dyDescent="0.2">
      <c r="C193" s="141" t="s">
        <v>588</v>
      </c>
      <c r="G193" s="275">
        <v>25631020</v>
      </c>
      <c r="H193" s="131" t="s">
        <v>322</v>
      </c>
      <c r="J193" s="140">
        <f>+IF(H193=J$8,G193,0)</f>
        <v>0</v>
      </c>
      <c r="K193" s="140">
        <f>+IF(H193=K$8,G193,0)</f>
        <v>0</v>
      </c>
      <c r="L193" s="140">
        <f>+IF(H193=L$8,G193,0)</f>
        <v>0</v>
      </c>
      <c r="M193" s="140">
        <f>+IF(H193=M$8,G193,0)</f>
        <v>0</v>
      </c>
      <c r="N193" s="140">
        <f>+IF(H193=N$8,G193,0)</f>
        <v>0</v>
      </c>
      <c r="O193" s="140">
        <f>+IF(H193=O$8,G193,0)</f>
        <v>0</v>
      </c>
      <c r="P193" s="140">
        <f>+IF(H193=P$8,G193,0)</f>
        <v>0</v>
      </c>
      <c r="Q193" s="140">
        <f>+IF(H193=Q$8,G193,0)</f>
        <v>0</v>
      </c>
      <c r="R193" s="140">
        <f>+IF(H193=R$8,G193,0)</f>
        <v>0</v>
      </c>
      <c r="S193" s="140">
        <f>+IF(H193=S$8,G193,0)</f>
        <v>0</v>
      </c>
      <c r="T193" s="140">
        <f>+IF(H193=T$8,G193,0)</f>
        <v>0</v>
      </c>
      <c r="U193" s="140">
        <f>+IF(H193=U$8,G193,0)</f>
        <v>0</v>
      </c>
      <c r="V193" s="140">
        <f>+IF(H193=V$8,G193,0)</f>
        <v>0</v>
      </c>
      <c r="X193" s="140">
        <f>+IF(H193=X$8,G193,0)</f>
        <v>0</v>
      </c>
      <c r="Y193" s="140">
        <f>+IF(H193=Y$8,G193,0)</f>
        <v>0</v>
      </c>
      <c r="Z193" s="140">
        <f>+IF(H193=Z$8,G193,0)</f>
        <v>0</v>
      </c>
      <c r="AA193" s="140">
        <f>+IF(H193=AA$8,G193,0)</f>
        <v>0</v>
      </c>
      <c r="AB193" s="140">
        <f>+IF(H193=AB$8,G193,0)</f>
        <v>0</v>
      </c>
      <c r="AC193" s="140">
        <f>+IF(H193=AC$8,G193,0)</f>
        <v>0</v>
      </c>
      <c r="AD193" s="140">
        <f>+IF(H193=AD$8,G193,0)</f>
        <v>0</v>
      </c>
      <c r="AE193" s="140">
        <f>+IF(H193=AE$8,G193,0)</f>
        <v>0</v>
      </c>
      <c r="AF193" s="140">
        <f>+IF(H193=AF$8,G193,0)</f>
        <v>0</v>
      </c>
      <c r="AG193" s="140">
        <f>+IF(H193=AG$8,G193,0)</f>
        <v>0</v>
      </c>
      <c r="AH193" s="140">
        <f>+IF(H193=AH$8,G193,0)</f>
        <v>0</v>
      </c>
      <c r="AI193" s="140">
        <f>+IF(H193=AI$8,G193,0)</f>
        <v>0</v>
      </c>
      <c r="AJ193" s="140">
        <f>+IF(H193=AJ$8,G193,0)</f>
        <v>0</v>
      </c>
      <c r="AL193" s="140">
        <f>+IF(H193=AL$8,G193,0)</f>
        <v>0</v>
      </c>
      <c r="AM193" s="140">
        <f>+IF(H193=AM$8,G193,0)</f>
        <v>0</v>
      </c>
      <c r="AN193" s="140">
        <f>+IF(H193=AN$8,G193,0)</f>
        <v>0</v>
      </c>
      <c r="AO193" s="140">
        <f>+IF(H193=AO$8,G193,0)</f>
        <v>25631020</v>
      </c>
      <c r="AP193" s="140">
        <f>+IF(H193=AP$8,G193,0)</f>
        <v>0</v>
      </c>
      <c r="AQ193" s="140">
        <f>+IF(H193=AQ$8,G193,0)</f>
        <v>0</v>
      </c>
      <c r="AR193" s="140">
        <f>+IF(H193=AR$8,G193,0)</f>
        <v>0</v>
      </c>
      <c r="AS193" s="140">
        <f>+IF(H193=AS$8,G193,0)</f>
        <v>0</v>
      </c>
      <c r="AT193" s="140">
        <f>+IF(H193=AT$8,G193,0)</f>
        <v>0</v>
      </c>
      <c r="AU193" s="140">
        <f>+IF(H193=AU$8,G193,0)</f>
        <v>0</v>
      </c>
      <c r="AV193" s="140">
        <f>+IF(H193=AV$8,G193,0)</f>
        <v>0</v>
      </c>
      <c r="AW193" s="140">
        <f>+IF(H193=AW$8,G193,0)</f>
        <v>0</v>
      </c>
      <c r="AX193" s="140">
        <f>+IF(H193=AX$8,G193,0)</f>
        <v>0</v>
      </c>
      <c r="AZ193" s="140">
        <f>+IF(H193=AZ$8,G193,0)</f>
        <v>0</v>
      </c>
      <c r="BA193" s="140">
        <f>+IF(H193=BA$8,G193,0)</f>
        <v>0</v>
      </c>
      <c r="BB193" s="140">
        <f>+IF(H193=BB$8,G193,0)</f>
        <v>0</v>
      </c>
      <c r="BC193" s="140">
        <f>+IF(H193=BC$8,G193,0)</f>
        <v>0</v>
      </c>
      <c r="BD193" s="140">
        <f>+IF(H193=BD$8,G193,0)</f>
        <v>0</v>
      </c>
      <c r="BE193" s="140">
        <f>+IF(H193=BE$8,G193,0)</f>
        <v>0</v>
      </c>
      <c r="BF193" s="140">
        <f>+IF(H193=BF$8,G193,0)</f>
        <v>0</v>
      </c>
      <c r="BG193" s="140">
        <f>+IF(H193=BG$8,G193,0)</f>
        <v>0</v>
      </c>
      <c r="BH193" s="140">
        <f>+IF(H193=BH$8,G193,0)</f>
        <v>0</v>
      </c>
      <c r="BI193" s="140">
        <f>+IF(H193=BI$8,G193,0)</f>
        <v>0</v>
      </c>
      <c r="BJ193" s="140">
        <f>+IF(H193=BJ$8,G193,0)</f>
        <v>0</v>
      </c>
      <c r="BK193" s="140">
        <f>+IF(H193=BK$8,G193,0)</f>
        <v>0</v>
      </c>
      <c r="BL193" s="140">
        <f>+IF(H193=BL$8,G193,0)</f>
        <v>0</v>
      </c>
      <c r="BM193" s="140">
        <f t="shared" si="635"/>
        <v>25631020</v>
      </c>
      <c r="BN193" s="140">
        <f t="shared" si="372"/>
        <v>0</v>
      </c>
    </row>
    <row r="194" spans="2:66" ht="12.75" customHeight="1" x14ac:dyDescent="0.2">
      <c r="C194" s="141" t="s">
        <v>668</v>
      </c>
      <c r="G194" s="275"/>
      <c r="H194" s="131" t="s">
        <v>322</v>
      </c>
      <c r="J194" s="140">
        <f t="shared" si="583"/>
        <v>0</v>
      </c>
      <c r="K194" s="140">
        <f t="shared" si="584"/>
        <v>0</v>
      </c>
      <c r="L194" s="140">
        <f t="shared" si="585"/>
        <v>0</v>
      </c>
      <c r="M194" s="140">
        <f t="shared" si="586"/>
        <v>0</v>
      </c>
      <c r="N194" s="140">
        <f t="shared" si="587"/>
        <v>0</v>
      </c>
      <c r="O194" s="140">
        <f t="shared" si="588"/>
        <v>0</v>
      </c>
      <c r="P194" s="140">
        <f t="shared" si="589"/>
        <v>0</v>
      </c>
      <c r="Q194" s="140">
        <f t="shared" si="590"/>
        <v>0</v>
      </c>
      <c r="R194" s="140">
        <f t="shared" si="591"/>
        <v>0</v>
      </c>
      <c r="S194" s="140">
        <f t="shared" si="592"/>
        <v>0</v>
      </c>
      <c r="T194" s="140">
        <f t="shared" si="593"/>
        <v>0</v>
      </c>
      <c r="U194" s="140">
        <f t="shared" si="594"/>
        <v>0</v>
      </c>
      <c r="V194" s="140">
        <f t="shared" si="595"/>
        <v>0</v>
      </c>
      <c r="X194" s="140">
        <f t="shared" si="596"/>
        <v>0</v>
      </c>
      <c r="Y194" s="140">
        <f t="shared" si="597"/>
        <v>0</v>
      </c>
      <c r="Z194" s="140">
        <f t="shared" si="598"/>
        <v>0</v>
      </c>
      <c r="AA194" s="140">
        <f t="shared" si="599"/>
        <v>0</v>
      </c>
      <c r="AB194" s="140">
        <f t="shared" si="600"/>
        <v>0</v>
      </c>
      <c r="AC194" s="140">
        <f t="shared" si="601"/>
        <v>0</v>
      </c>
      <c r="AD194" s="140">
        <f t="shared" si="602"/>
        <v>0</v>
      </c>
      <c r="AE194" s="140">
        <f t="shared" si="603"/>
        <v>0</v>
      </c>
      <c r="AF194" s="140">
        <f t="shared" si="604"/>
        <v>0</v>
      </c>
      <c r="AG194" s="140">
        <f t="shared" si="605"/>
        <v>0</v>
      </c>
      <c r="AH194" s="140">
        <f t="shared" si="606"/>
        <v>0</v>
      </c>
      <c r="AI194" s="140">
        <f t="shared" si="607"/>
        <v>0</v>
      </c>
      <c r="AJ194" s="140">
        <f t="shared" si="608"/>
        <v>0</v>
      </c>
      <c r="AL194" s="140">
        <f t="shared" si="609"/>
        <v>0</v>
      </c>
      <c r="AM194" s="140">
        <f t="shared" si="610"/>
        <v>0</v>
      </c>
      <c r="AN194" s="140">
        <f t="shared" si="611"/>
        <v>0</v>
      </c>
      <c r="AO194" s="140">
        <f t="shared" si="612"/>
        <v>0</v>
      </c>
      <c r="AP194" s="140">
        <f t="shared" si="613"/>
        <v>0</v>
      </c>
      <c r="AQ194" s="140">
        <f t="shared" si="614"/>
        <v>0</v>
      </c>
      <c r="AR194" s="140">
        <f t="shared" si="615"/>
        <v>0</v>
      </c>
      <c r="AS194" s="140">
        <f t="shared" si="616"/>
        <v>0</v>
      </c>
      <c r="AT194" s="140">
        <f t="shared" si="617"/>
        <v>0</v>
      </c>
      <c r="AU194" s="140">
        <f t="shared" si="618"/>
        <v>0</v>
      </c>
      <c r="AV194" s="140">
        <f t="shared" si="619"/>
        <v>0</v>
      </c>
      <c r="AW194" s="140">
        <f t="shared" si="620"/>
        <v>0</v>
      </c>
      <c r="AX194" s="140">
        <f t="shared" si="621"/>
        <v>0</v>
      </c>
      <c r="AZ194" s="140">
        <f t="shared" si="622"/>
        <v>0</v>
      </c>
      <c r="BA194" s="140">
        <f t="shared" si="623"/>
        <v>0</v>
      </c>
      <c r="BB194" s="140">
        <f t="shared" si="624"/>
        <v>0</v>
      </c>
      <c r="BC194" s="140">
        <f t="shared" si="625"/>
        <v>0</v>
      </c>
      <c r="BD194" s="140">
        <f t="shared" si="626"/>
        <v>0</v>
      </c>
      <c r="BE194" s="140">
        <f t="shared" si="627"/>
        <v>0</v>
      </c>
      <c r="BF194" s="140">
        <f t="shared" si="628"/>
        <v>0</v>
      </c>
      <c r="BG194" s="140">
        <f t="shared" si="629"/>
        <v>0</v>
      </c>
      <c r="BH194" s="140">
        <f t="shared" si="630"/>
        <v>0</v>
      </c>
      <c r="BI194" s="140">
        <f t="shared" si="631"/>
        <v>0</v>
      </c>
      <c r="BJ194" s="140">
        <f t="shared" si="632"/>
        <v>0</v>
      </c>
      <c r="BK194" s="140">
        <f t="shared" si="633"/>
        <v>0</v>
      </c>
      <c r="BL194" s="140">
        <f t="shared" si="634"/>
        <v>0</v>
      </c>
      <c r="BM194" s="140">
        <f t="shared" si="635"/>
        <v>0</v>
      </c>
      <c r="BN194" s="140">
        <f t="shared" si="372"/>
        <v>0</v>
      </c>
    </row>
    <row r="195" spans="2:66" ht="12.75" customHeight="1" x14ac:dyDescent="0.2">
      <c r="C195" s="141" t="s">
        <v>667</v>
      </c>
      <c r="E195" s="142"/>
      <c r="G195" s="275">
        <v>6389489</v>
      </c>
      <c r="H195" s="131" t="s">
        <v>331</v>
      </c>
      <c r="J195" s="140">
        <f t="shared" ref="J195:J200" si="636">+IF(H195=J$8,G195,0)</f>
        <v>0</v>
      </c>
      <c r="K195" s="140">
        <f t="shared" ref="K195:K200" si="637">+IF(H195=K$8,G195,0)</f>
        <v>0</v>
      </c>
      <c r="L195" s="140">
        <f t="shared" ref="L195:L200" si="638">+IF(H195=L$8,G195,0)</f>
        <v>0</v>
      </c>
      <c r="M195" s="140">
        <f t="shared" ref="M195:M200" si="639">+IF(H195=M$8,G195,0)</f>
        <v>0</v>
      </c>
      <c r="N195" s="140">
        <f t="shared" ref="N195:N200" si="640">+IF(H195=N$8,G195,0)</f>
        <v>0</v>
      </c>
      <c r="O195" s="140">
        <f t="shared" ref="O195:O200" si="641">+IF(H195=O$8,G195,0)</f>
        <v>0</v>
      </c>
      <c r="P195" s="140">
        <f t="shared" ref="P195:P200" si="642">+IF(H195=P$8,G195,0)</f>
        <v>0</v>
      </c>
      <c r="Q195" s="140">
        <f t="shared" ref="Q195:Q200" si="643">+IF(H195=Q$8,G195,0)</f>
        <v>0</v>
      </c>
      <c r="R195" s="140">
        <f t="shared" ref="R195:R200" si="644">+IF(H195=R$8,G195,0)</f>
        <v>0</v>
      </c>
      <c r="S195" s="140">
        <f t="shared" ref="S195:S200" si="645">+IF(H195=S$8,G195,0)</f>
        <v>0</v>
      </c>
      <c r="T195" s="140">
        <f t="shared" ref="T195:T200" si="646">+IF(H195=T$8,G195,0)</f>
        <v>0</v>
      </c>
      <c r="U195" s="140">
        <f t="shared" ref="U195:U200" si="647">+IF(H195=U$8,G195,0)</f>
        <v>0</v>
      </c>
      <c r="V195" s="140">
        <f t="shared" ref="V195:V200" si="648">+IF(H195=V$8,G195,0)</f>
        <v>0</v>
      </c>
      <c r="X195" s="140">
        <f t="shared" ref="X195:X200" si="649">+IF(H195=X$8,G195,0)</f>
        <v>0</v>
      </c>
      <c r="Y195" s="140">
        <f t="shared" ref="Y195:Y200" si="650">+IF(H195=Y$8,G195,0)</f>
        <v>0</v>
      </c>
      <c r="Z195" s="140">
        <f t="shared" ref="Z195:Z200" si="651">+IF(H195=Z$8,G195,0)</f>
        <v>0</v>
      </c>
      <c r="AA195" s="140">
        <f t="shared" ref="AA195:AA200" si="652">+IF(H195=AA$8,G195,0)</f>
        <v>0</v>
      </c>
      <c r="AB195" s="140">
        <f t="shared" ref="AB195:AB200" si="653">+IF(H195=AB$8,G195,0)</f>
        <v>0</v>
      </c>
      <c r="AC195" s="140">
        <f t="shared" ref="AC195:AC200" si="654">+IF(H195=AC$8,G195,0)</f>
        <v>0</v>
      </c>
      <c r="AD195" s="140">
        <f t="shared" ref="AD195:AD200" si="655">+IF(H195=AD$8,G195,0)</f>
        <v>0</v>
      </c>
      <c r="AE195" s="140">
        <f t="shared" ref="AE195:AE200" si="656">+IF(H195=AE$8,G195,0)</f>
        <v>0</v>
      </c>
      <c r="AF195" s="140">
        <f t="shared" ref="AF195:AF200" si="657">+IF(H195=AF$8,G195,0)</f>
        <v>0</v>
      </c>
      <c r="AG195" s="140">
        <f t="shared" ref="AG195:AG200" si="658">+IF(H195=AG$8,G195,0)</f>
        <v>0</v>
      </c>
      <c r="AH195" s="140">
        <f t="shared" ref="AH195:AH200" si="659">+IF(H195=AH$8,G195,0)</f>
        <v>0</v>
      </c>
      <c r="AI195" s="140">
        <f t="shared" ref="AI195:AI200" si="660">+IF(H195=AI$8,G195,0)</f>
        <v>0</v>
      </c>
      <c r="AJ195" s="140">
        <f t="shared" ref="AJ195:AJ200" si="661">+IF(H195=AJ$8,G195,0)</f>
        <v>0</v>
      </c>
      <c r="AL195" s="140">
        <f t="shared" ref="AL195:AL200" si="662">+IF(H195=AL$8,G195,0)</f>
        <v>0</v>
      </c>
      <c r="AM195" s="140">
        <f t="shared" ref="AM195:AM200" si="663">+IF(H195=AM$8,G195,0)</f>
        <v>0</v>
      </c>
      <c r="AN195" s="140">
        <f t="shared" ref="AN195:AN200" si="664">+IF(H195=AN$8,G195,0)</f>
        <v>0</v>
      </c>
      <c r="AO195" s="140">
        <f t="shared" ref="AO195:AO200" si="665">+IF(H195=AO$8,G195,0)</f>
        <v>0</v>
      </c>
      <c r="AP195" s="140">
        <f t="shared" ref="AP195:AP200" si="666">+IF(H195=AP$8,G195,0)</f>
        <v>0</v>
      </c>
      <c r="AQ195" s="140">
        <f t="shared" ref="AQ195:AQ200" si="667">+IF(H195=AQ$8,G195,0)</f>
        <v>0</v>
      </c>
      <c r="AR195" s="140">
        <f t="shared" ref="AR195:AR200" si="668">+IF(H195=AR$8,G195,0)</f>
        <v>0</v>
      </c>
      <c r="AS195" s="140">
        <f t="shared" ref="AS195:AS200" si="669">+IF(H195=AS$8,G195,0)</f>
        <v>0</v>
      </c>
      <c r="AT195" s="140">
        <f t="shared" ref="AT195:AT200" si="670">+IF(H195=AT$8,G195,0)</f>
        <v>0</v>
      </c>
      <c r="AU195" s="140">
        <f t="shared" ref="AU195:AU200" si="671">+IF(H195=AU$8,G195,0)</f>
        <v>0</v>
      </c>
      <c r="AV195" s="140">
        <f t="shared" ref="AV195:AV200" si="672">+IF(H195=AV$8,G195,0)</f>
        <v>0</v>
      </c>
      <c r="AW195" s="140">
        <f t="shared" ref="AW195:AW200" si="673">+IF(H195=AW$8,G195,0)</f>
        <v>0</v>
      </c>
      <c r="AX195" s="140">
        <f t="shared" ref="AX195:AX200" si="674">+IF(H195=AX$8,G195,0)</f>
        <v>6389489</v>
      </c>
      <c r="AZ195" s="140">
        <f t="shared" ref="AZ195:AZ200" si="675">+IF(H195=AZ$8,G195,0)</f>
        <v>0</v>
      </c>
      <c r="BA195" s="140">
        <f t="shared" ref="BA195:BA200" si="676">+IF(H195=BA$8,G195,0)</f>
        <v>0</v>
      </c>
      <c r="BB195" s="140">
        <f t="shared" ref="BB195:BB200" si="677">+IF(H195=BB$8,G195,0)</f>
        <v>0</v>
      </c>
      <c r="BC195" s="140">
        <f t="shared" ref="BC195:BC200" si="678">+IF(H195=BC$8,G195,0)</f>
        <v>0</v>
      </c>
      <c r="BD195" s="140">
        <f t="shared" ref="BD195:BD200" si="679">+IF(H195=BD$8,G195,0)</f>
        <v>0</v>
      </c>
      <c r="BE195" s="140">
        <f t="shared" ref="BE195:BE200" si="680">+IF(H195=BE$8,G195,0)</f>
        <v>0</v>
      </c>
      <c r="BF195" s="140">
        <f t="shared" ref="BF195:BF200" si="681">+IF(H195=BF$8,G195,0)</f>
        <v>0</v>
      </c>
      <c r="BG195" s="140">
        <f t="shared" ref="BG195:BG200" si="682">+IF(H195=BG$8,G195,0)</f>
        <v>0</v>
      </c>
      <c r="BH195" s="140">
        <f t="shared" ref="BH195:BH200" si="683">+IF(H195=BH$8,G195,0)</f>
        <v>0</v>
      </c>
      <c r="BI195" s="140">
        <f t="shared" ref="BI195:BI200" si="684">+IF(H195=BI$8,G195,0)</f>
        <v>0</v>
      </c>
      <c r="BJ195" s="140">
        <f t="shared" ref="BJ195:BJ200" si="685">+IF(H195=BJ$8,G195,0)</f>
        <v>0</v>
      </c>
      <c r="BK195" s="140">
        <f t="shared" ref="BK195:BK200" si="686">+IF(H195=BK$8,G195,0)</f>
        <v>0</v>
      </c>
      <c r="BL195" s="140">
        <f t="shared" ref="BL195:BL200" si="687">+IF(H195=BL$8,G195,0)</f>
        <v>0</v>
      </c>
      <c r="BM195" s="140">
        <f t="shared" si="635"/>
        <v>6389489</v>
      </c>
      <c r="BN195" s="140">
        <f t="shared" si="372"/>
        <v>0</v>
      </c>
    </row>
    <row r="196" spans="2:66" ht="12.75" customHeight="1" x14ac:dyDescent="0.2">
      <c r="C196" s="141" t="s">
        <v>706</v>
      </c>
      <c r="E196" s="142"/>
      <c r="G196" s="275">
        <v>624348</v>
      </c>
      <c r="H196" s="131" t="s">
        <v>331</v>
      </c>
      <c r="J196" s="140">
        <f t="shared" si="636"/>
        <v>0</v>
      </c>
      <c r="K196" s="140">
        <f t="shared" si="637"/>
        <v>0</v>
      </c>
      <c r="L196" s="140">
        <f t="shared" si="638"/>
        <v>0</v>
      </c>
      <c r="M196" s="140">
        <f t="shared" si="639"/>
        <v>0</v>
      </c>
      <c r="N196" s="140">
        <f t="shared" si="640"/>
        <v>0</v>
      </c>
      <c r="O196" s="140">
        <f t="shared" si="641"/>
        <v>0</v>
      </c>
      <c r="P196" s="140">
        <f t="shared" si="642"/>
        <v>0</v>
      </c>
      <c r="Q196" s="140">
        <f t="shared" si="643"/>
        <v>0</v>
      </c>
      <c r="R196" s="140">
        <f t="shared" si="644"/>
        <v>0</v>
      </c>
      <c r="S196" s="140">
        <f t="shared" si="645"/>
        <v>0</v>
      </c>
      <c r="T196" s="140">
        <f t="shared" si="646"/>
        <v>0</v>
      </c>
      <c r="U196" s="140">
        <f t="shared" si="647"/>
        <v>0</v>
      </c>
      <c r="V196" s="140">
        <f t="shared" si="648"/>
        <v>0</v>
      </c>
      <c r="X196" s="140">
        <f t="shared" si="649"/>
        <v>0</v>
      </c>
      <c r="Y196" s="140">
        <f t="shared" si="650"/>
        <v>0</v>
      </c>
      <c r="Z196" s="140">
        <f t="shared" si="651"/>
        <v>0</v>
      </c>
      <c r="AA196" s="140">
        <f t="shared" si="652"/>
        <v>0</v>
      </c>
      <c r="AB196" s="140">
        <f t="shared" si="653"/>
        <v>0</v>
      </c>
      <c r="AC196" s="140">
        <f t="shared" si="654"/>
        <v>0</v>
      </c>
      <c r="AD196" s="140">
        <f t="shared" si="655"/>
        <v>0</v>
      </c>
      <c r="AE196" s="140">
        <f t="shared" si="656"/>
        <v>0</v>
      </c>
      <c r="AF196" s="140">
        <f t="shared" si="657"/>
        <v>0</v>
      </c>
      <c r="AG196" s="140">
        <f t="shared" si="658"/>
        <v>0</v>
      </c>
      <c r="AH196" s="140">
        <f t="shared" si="659"/>
        <v>0</v>
      </c>
      <c r="AI196" s="140">
        <f t="shared" si="660"/>
        <v>0</v>
      </c>
      <c r="AJ196" s="140">
        <f t="shared" si="661"/>
        <v>0</v>
      </c>
      <c r="AL196" s="140">
        <f t="shared" si="662"/>
        <v>0</v>
      </c>
      <c r="AM196" s="140">
        <f t="shared" si="663"/>
        <v>0</v>
      </c>
      <c r="AN196" s="140">
        <f t="shared" si="664"/>
        <v>0</v>
      </c>
      <c r="AO196" s="140">
        <f t="shared" si="665"/>
        <v>0</v>
      </c>
      <c r="AP196" s="140">
        <f t="shared" si="666"/>
        <v>0</v>
      </c>
      <c r="AQ196" s="140">
        <f t="shared" si="667"/>
        <v>0</v>
      </c>
      <c r="AR196" s="140">
        <f t="shared" si="668"/>
        <v>0</v>
      </c>
      <c r="AS196" s="140">
        <f t="shared" si="669"/>
        <v>0</v>
      </c>
      <c r="AT196" s="140">
        <f t="shared" si="670"/>
        <v>0</v>
      </c>
      <c r="AU196" s="140">
        <f t="shared" si="671"/>
        <v>0</v>
      </c>
      <c r="AV196" s="140">
        <f t="shared" si="672"/>
        <v>0</v>
      </c>
      <c r="AW196" s="140">
        <f t="shared" si="673"/>
        <v>0</v>
      </c>
      <c r="AX196" s="140">
        <f t="shared" si="674"/>
        <v>624348</v>
      </c>
      <c r="AZ196" s="140">
        <f t="shared" si="675"/>
        <v>0</v>
      </c>
      <c r="BA196" s="140">
        <f t="shared" si="676"/>
        <v>0</v>
      </c>
      <c r="BB196" s="140">
        <f t="shared" si="677"/>
        <v>0</v>
      </c>
      <c r="BC196" s="140">
        <f t="shared" si="678"/>
        <v>0</v>
      </c>
      <c r="BD196" s="140">
        <f t="shared" si="679"/>
        <v>0</v>
      </c>
      <c r="BE196" s="140">
        <f t="shared" si="680"/>
        <v>0</v>
      </c>
      <c r="BF196" s="140">
        <f t="shared" si="681"/>
        <v>0</v>
      </c>
      <c r="BG196" s="140">
        <f t="shared" si="682"/>
        <v>0</v>
      </c>
      <c r="BH196" s="140">
        <f t="shared" si="683"/>
        <v>0</v>
      </c>
      <c r="BI196" s="140">
        <f t="shared" si="684"/>
        <v>0</v>
      </c>
      <c r="BJ196" s="140">
        <f t="shared" si="685"/>
        <v>0</v>
      </c>
      <c r="BK196" s="140">
        <f t="shared" si="686"/>
        <v>0</v>
      </c>
      <c r="BL196" s="140">
        <f t="shared" si="687"/>
        <v>0</v>
      </c>
      <c r="BM196" s="140">
        <f t="shared" si="635"/>
        <v>624348</v>
      </c>
      <c r="BN196" s="140">
        <f t="shared" si="372"/>
        <v>0</v>
      </c>
    </row>
    <row r="197" spans="2:66" ht="12.75" customHeight="1" x14ac:dyDescent="0.2">
      <c r="C197" s="141" t="s">
        <v>683</v>
      </c>
      <c r="E197" s="142"/>
      <c r="G197" s="275">
        <v>967893</v>
      </c>
      <c r="H197" s="131" t="s">
        <v>331</v>
      </c>
      <c r="J197" s="140">
        <f t="shared" si="636"/>
        <v>0</v>
      </c>
      <c r="K197" s="140">
        <f t="shared" si="637"/>
        <v>0</v>
      </c>
      <c r="L197" s="140">
        <f t="shared" si="638"/>
        <v>0</v>
      </c>
      <c r="M197" s="140">
        <f t="shared" si="639"/>
        <v>0</v>
      </c>
      <c r="N197" s="140">
        <f t="shared" si="640"/>
        <v>0</v>
      </c>
      <c r="O197" s="140">
        <f t="shared" si="641"/>
        <v>0</v>
      </c>
      <c r="P197" s="140">
        <f t="shared" si="642"/>
        <v>0</v>
      </c>
      <c r="Q197" s="140">
        <f t="shared" si="643"/>
        <v>0</v>
      </c>
      <c r="R197" s="140">
        <f t="shared" si="644"/>
        <v>0</v>
      </c>
      <c r="S197" s="140">
        <f t="shared" si="645"/>
        <v>0</v>
      </c>
      <c r="T197" s="140">
        <f t="shared" si="646"/>
        <v>0</v>
      </c>
      <c r="U197" s="140">
        <f t="shared" si="647"/>
        <v>0</v>
      </c>
      <c r="V197" s="140">
        <f t="shared" si="648"/>
        <v>0</v>
      </c>
      <c r="X197" s="140">
        <f t="shared" si="649"/>
        <v>0</v>
      </c>
      <c r="Y197" s="140">
        <f t="shared" si="650"/>
        <v>0</v>
      </c>
      <c r="Z197" s="140">
        <f t="shared" si="651"/>
        <v>0</v>
      </c>
      <c r="AA197" s="140">
        <f t="shared" si="652"/>
        <v>0</v>
      </c>
      <c r="AB197" s="140">
        <f t="shared" si="653"/>
        <v>0</v>
      </c>
      <c r="AC197" s="140">
        <f t="shared" si="654"/>
        <v>0</v>
      </c>
      <c r="AD197" s="140">
        <f t="shared" si="655"/>
        <v>0</v>
      </c>
      <c r="AE197" s="140">
        <f t="shared" si="656"/>
        <v>0</v>
      </c>
      <c r="AF197" s="140">
        <f t="shared" si="657"/>
        <v>0</v>
      </c>
      <c r="AG197" s="140">
        <f t="shared" si="658"/>
        <v>0</v>
      </c>
      <c r="AH197" s="140">
        <f t="shared" si="659"/>
        <v>0</v>
      </c>
      <c r="AI197" s="140">
        <f t="shared" si="660"/>
        <v>0</v>
      </c>
      <c r="AJ197" s="140">
        <f t="shared" si="661"/>
        <v>0</v>
      </c>
      <c r="AL197" s="140">
        <f t="shared" si="662"/>
        <v>0</v>
      </c>
      <c r="AM197" s="140">
        <f t="shared" si="663"/>
        <v>0</v>
      </c>
      <c r="AN197" s="140">
        <f t="shared" si="664"/>
        <v>0</v>
      </c>
      <c r="AO197" s="140">
        <f t="shared" si="665"/>
        <v>0</v>
      </c>
      <c r="AP197" s="140">
        <f t="shared" si="666"/>
        <v>0</v>
      </c>
      <c r="AQ197" s="140">
        <f t="shared" si="667"/>
        <v>0</v>
      </c>
      <c r="AR197" s="140">
        <f t="shared" si="668"/>
        <v>0</v>
      </c>
      <c r="AS197" s="140">
        <f t="shared" si="669"/>
        <v>0</v>
      </c>
      <c r="AT197" s="140">
        <f t="shared" si="670"/>
        <v>0</v>
      </c>
      <c r="AU197" s="140">
        <f t="shared" si="671"/>
        <v>0</v>
      </c>
      <c r="AV197" s="140">
        <f t="shared" si="672"/>
        <v>0</v>
      </c>
      <c r="AW197" s="140">
        <f t="shared" si="673"/>
        <v>0</v>
      </c>
      <c r="AX197" s="140">
        <f t="shared" si="674"/>
        <v>967893</v>
      </c>
      <c r="AZ197" s="140">
        <f t="shared" si="675"/>
        <v>0</v>
      </c>
      <c r="BA197" s="140">
        <f t="shared" si="676"/>
        <v>0</v>
      </c>
      <c r="BB197" s="140">
        <f t="shared" si="677"/>
        <v>0</v>
      </c>
      <c r="BC197" s="140">
        <f t="shared" si="678"/>
        <v>0</v>
      </c>
      <c r="BD197" s="140">
        <f t="shared" si="679"/>
        <v>0</v>
      </c>
      <c r="BE197" s="140">
        <f t="shared" si="680"/>
        <v>0</v>
      </c>
      <c r="BF197" s="140">
        <f t="shared" si="681"/>
        <v>0</v>
      </c>
      <c r="BG197" s="140">
        <f t="shared" si="682"/>
        <v>0</v>
      </c>
      <c r="BH197" s="140">
        <f t="shared" si="683"/>
        <v>0</v>
      </c>
      <c r="BI197" s="140">
        <f t="shared" si="684"/>
        <v>0</v>
      </c>
      <c r="BJ197" s="140">
        <f t="shared" si="685"/>
        <v>0</v>
      </c>
      <c r="BK197" s="140">
        <f t="shared" si="686"/>
        <v>0</v>
      </c>
      <c r="BL197" s="140">
        <f t="shared" si="687"/>
        <v>0</v>
      </c>
      <c r="BM197" s="140">
        <f t="shared" si="635"/>
        <v>967893</v>
      </c>
      <c r="BN197" s="140">
        <f t="shared" si="372"/>
        <v>0</v>
      </c>
    </row>
    <row r="198" spans="2:66" ht="12.75" customHeight="1" x14ac:dyDescent="0.2">
      <c r="C198" s="141" t="s">
        <v>684</v>
      </c>
      <c r="E198" s="142"/>
      <c r="G198" s="275"/>
      <c r="H198" s="131" t="s">
        <v>331</v>
      </c>
      <c r="J198" s="140">
        <f t="shared" si="636"/>
        <v>0</v>
      </c>
      <c r="K198" s="140">
        <f t="shared" si="637"/>
        <v>0</v>
      </c>
      <c r="L198" s="140">
        <f t="shared" si="638"/>
        <v>0</v>
      </c>
      <c r="M198" s="140">
        <f t="shared" si="639"/>
        <v>0</v>
      </c>
      <c r="N198" s="140">
        <f t="shared" si="640"/>
        <v>0</v>
      </c>
      <c r="O198" s="140">
        <f t="shared" si="641"/>
        <v>0</v>
      </c>
      <c r="P198" s="140">
        <f t="shared" si="642"/>
        <v>0</v>
      </c>
      <c r="Q198" s="140">
        <f t="shared" si="643"/>
        <v>0</v>
      </c>
      <c r="R198" s="140">
        <f t="shared" si="644"/>
        <v>0</v>
      </c>
      <c r="S198" s="140">
        <f t="shared" si="645"/>
        <v>0</v>
      </c>
      <c r="T198" s="140">
        <f t="shared" si="646"/>
        <v>0</v>
      </c>
      <c r="U198" s="140">
        <f t="shared" si="647"/>
        <v>0</v>
      </c>
      <c r="V198" s="140">
        <f t="shared" si="648"/>
        <v>0</v>
      </c>
      <c r="X198" s="140">
        <f t="shared" si="649"/>
        <v>0</v>
      </c>
      <c r="Y198" s="140">
        <f t="shared" si="650"/>
        <v>0</v>
      </c>
      <c r="Z198" s="140">
        <f t="shared" si="651"/>
        <v>0</v>
      </c>
      <c r="AA198" s="140">
        <f t="shared" si="652"/>
        <v>0</v>
      </c>
      <c r="AB198" s="140">
        <f t="shared" si="653"/>
        <v>0</v>
      </c>
      <c r="AC198" s="140">
        <f t="shared" si="654"/>
        <v>0</v>
      </c>
      <c r="AD198" s="140">
        <f t="shared" si="655"/>
        <v>0</v>
      </c>
      <c r="AE198" s="140">
        <f t="shared" si="656"/>
        <v>0</v>
      </c>
      <c r="AF198" s="140">
        <f t="shared" si="657"/>
        <v>0</v>
      </c>
      <c r="AG198" s="140">
        <f t="shared" si="658"/>
        <v>0</v>
      </c>
      <c r="AH198" s="140">
        <f t="shared" si="659"/>
        <v>0</v>
      </c>
      <c r="AI198" s="140">
        <f t="shared" si="660"/>
        <v>0</v>
      </c>
      <c r="AJ198" s="140">
        <f t="shared" si="661"/>
        <v>0</v>
      </c>
      <c r="AL198" s="140">
        <f t="shared" si="662"/>
        <v>0</v>
      </c>
      <c r="AM198" s="140">
        <f t="shared" si="663"/>
        <v>0</v>
      </c>
      <c r="AN198" s="140">
        <f t="shared" si="664"/>
        <v>0</v>
      </c>
      <c r="AO198" s="140">
        <f t="shared" si="665"/>
        <v>0</v>
      </c>
      <c r="AP198" s="140">
        <f t="shared" si="666"/>
        <v>0</v>
      </c>
      <c r="AQ198" s="140">
        <f t="shared" si="667"/>
        <v>0</v>
      </c>
      <c r="AR198" s="140">
        <f t="shared" si="668"/>
        <v>0</v>
      </c>
      <c r="AS198" s="140">
        <f t="shared" si="669"/>
        <v>0</v>
      </c>
      <c r="AT198" s="140">
        <f t="shared" si="670"/>
        <v>0</v>
      </c>
      <c r="AU198" s="140">
        <f t="shared" si="671"/>
        <v>0</v>
      </c>
      <c r="AV198" s="140">
        <f t="shared" si="672"/>
        <v>0</v>
      </c>
      <c r="AW198" s="140">
        <f t="shared" si="673"/>
        <v>0</v>
      </c>
      <c r="AX198" s="140">
        <f t="shared" si="674"/>
        <v>0</v>
      </c>
      <c r="AZ198" s="140">
        <f t="shared" si="675"/>
        <v>0</v>
      </c>
      <c r="BA198" s="140">
        <f t="shared" si="676"/>
        <v>0</v>
      </c>
      <c r="BB198" s="140">
        <f t="shared" si="677"/>
        <v>0</v>
      </c>
      <c r="BC198" s="140">
        <f t="shared" si="678"/>
        <v>0</v>
      </c>
      <c r="BD198" s="140">
        <f t="shared" si="679"/>
        <v>0</v>
      </c>
      <c r="BE198" s="140">
        <f t="shared" si="680"/>
        <v>0</v>
      </c>
      <c r="BF198" s="140">
        <f t="shared" si="681"/>
        <v>0</v>
      </c>
      <c r="BG198" s="140">
        <f t="shared" si="682"/>
        <v>0</v>
      </c>
      <c r="BH198" s="140">
        <f t="shared" si="683"/>
        <v>0</v>
      </c>
      <c r="BI198" s="140">
        <f t="shared" si="684"/>
        <v>0</v>
      </c>
      <c r="BJ198" s="140">
        <f t="shared" si="685"/>
        <v>0</v>
      </c>
      <c r="BK198" s="140">
        <f t="shared" si="686"/>
        <v>0</v>
      </c>
      <c r="BL198" s="140">
        <f t="shared" si="687"/>
        <v>0</v>
      </c>
      <c r="BM198" s="140">
        <f t="shared" si="635"/>
        <v>0</v>
      </c>
      <c r="BN198" s="140">
        <f t="shared" si="372"/>
        <v>0</v>
      </c>
    </row>
    <row r="199" spans="2:66" ht="12.75" customHeight="1" x14ac:dyDescent="0.2">
      <c r="C199" s="141" t="s">
        <v>727</v>
      </c>
      <c r="G199" s="498">
        <v>9802684</v>
      </c>
      <c r="H199" s="131" t="s">
        <v>329</v>
      </c>
      <c r="J199" s="140">
        <f t="shared" si="636"/>
        <v>0</v>
      </c>
      <c r="K199" s="140">
        <f t="shared" si="637"/>
        <v>0</v>
      </c>
      <c r="L199" s="140">
        <f t="shared" si="638"/>
        <v>0</v>
      </c>
      <c r="M199" s="140">
        <f t="shared" si="639"/>
        <v>0</v>
      </c>
      <c r="N199" s="140">
        <f t="shared" si="640"/>
        <v>0</v>
      </c>
      <c r="O199" s="140">
        <f t="shared" si="641"/>
        <v>0</v>
      </c>
      <c r="P199" s="140">
        <f t="shared" si="642"/>
        <v>0</v>
      </c>
      <c r="Q199" s="140">
        <f t="shared" si="643"/>
        <v>0</v>
      </c>
      <c r="R199" s="140">
        <f t="shared" si="644"/>
        <v>0</v>
      </c>
      <c r="S199" s="140">
        <f t="shared" si="645"/>
        <v>0</v>
      </c>
      <c r="T199" s="140">
        <f t="shared" si="646"/>
        <v>0</v>
      </c>
      <c r="U199" s="140">
        <f t="shared" si="647"/>
        <v>0</v>
      </c>
      <c r="V199" s="140">
        <f t="shared" si="648"/>
        <v>0</v>
      </c>
      <c r="X199" s="140">
        <f t="shared" si="649"/>
        <v>0</v>
      </c>
      <c r="Y199" s="140">
        <f t="shared" si="650"/>
        <v>0</v>
      </c>
      <c r="Z199" s="140">
        <f t="shared" si="651"/>
        <v>0</v>
      </c>
      <c r="AA199" s="140">
        <f t="shared" si="652"/>
        <v>0</v>
      </c>
      <c r="AB199" s="140">
        <f t="shared" si="653"/>
        <v>0</v>
      </c>
      <c r="AC199" s="140">
        <f t="shared" si="654"/>
        <v>0</v>
      </c>
      <c r="AD199" s="140">
        <f t="shared" si="655"/>
        <v>0</v>
      </c>
      <c r="AE199" s="140">
        <f t="shared" si="656"/>
        <v>0</v>
      </c>
      <c r="AF199" s="140">
        <f t="shared" si="657"/>
        <v>0</v>
      </c>
      <c r="AG199" s="140">
        <f t="shared" si="658"/>
        <v>0</v>
      </c>
      <c r="AH199" s="140">
        <f t="shared" si="659"/>
        <v>0</v>
      </c>
      <c r="AI199" s="140">
        <f t="shared" si="660"/>
        <v>0</v>
      </c>
      <c r="AJ199" s="140">
        <f t="shared" si="661"/>
        <v>0</v>
      </c>
      <c r="AL199" s="140">
        <f t="shared" si="662"/>
        <v>0</v>
      </c>
      <c r="AM199" s="140">
        <f t="shared" si="663"/>
        <v>0</v>
      </c>
      <c r="AN199" s="140">
        <f t="shared" si="664"/>
        <v>0</v>
      </c>
      <c r="AO199" s="140">
        <f t="shared" si="665"/>
        <v>0</v>
      </c>
      <c r="AP199" s="140">
        <f t="shared" si="666"/>
        <v>0</v>
      </c>
      <c r="AQ199" s="140">
        <f t="shared" si="667"/>
        <v>0</v>
      </c>
      <c r="AR199" s="140">
        <f t="shared" si="668"/>
        <v>0</v>
      </c>
      <c r="AS199" s="140">
        <f t="shared" si="669"/>
        <v>0</v>
      </c>
      <c r="AT199" s="140">
        <f t="shared" si="670"/>
        <v>0</v>
      </c>
      <c r="AU199" s="140">
        <f t="shared" si="671"/>
        <v>0</v>
      </c>
      <c r="AV199" s="140">
        <f t="shared" si="672"/>
        <v>9802684</v>
      </c>
      <c r="AW199" s="140">
        <f t="shared" si="673"/>
        <v>0</v>
      </c>
      <c r="AX199" s="140">
        <f t="shared" si="674"/>
        <v>0</v>
      </c>
      <c r="AZ199" s="140">
        <f t="shared" si="675"/>
        <v>0</v>
      </c>
      <c r="BA199" s="140">
        <f t="shared" si="676"/>
        <v>0</v>
      </c>
      <c r="BB199" s="140">
        <f t="shared" si="677"/>
        <v>0</v>
      </c>
      <c r="BC199" s="140">
        <f t="shared" si="678"/>
        <v>0</v>
      </c>
      <c r="BD199" s="140">
        <f t="shared" si="679"/>
        <v>0</v>
      </c>
      <c r="BE199" s="140">
        <f t="shared" si="680"/>
        <v>0</v>
      </c>
      <c r="BF199" s="140">
        <f t="shared" si="681"/>
        <v>0</v>
      </c>
      <c r="BG199" s="140">
        <f t="shared" si="682"/>
        <v>0</v>
      </c>
      <c r="BH199" s="140">
        <f t="shared" si="683"/>
        <v>0</v>
      </c>
      <c r="BI199" s="140">
        <f t="shared" si="684"/>
        <v>0</v>
      </c>
      <c r="BJ199" s="140">
        <f t="shared" si="685"/>
        <v>0</v>
      </c>
      <c r="BK199" s="140">
        <f t="shared" si="686"/>
        <v>0</v>
      </c>
      <c r="BL199" s="140">
        <f t="shared" si="687"/>
        <v>0</v>
      </c>
      <c r="BM199" s="140">
        <f t="shared" si="635"/>
        <v>9802684</v>
      </c>
      <c r="BN199" s="140">
        <f t="shared" si="372"/>
        <v>0</v>
      </c>
    </row>
    <row r="200" spans="2:66" ht="12.75" customHeight="1" x14ac:dyDescent="0.2">
      <c r="C200" s="141" t="s">
        <v>608</v>
      </c>
      <c r="G200" s="275"/>
      <c r="H200" s="131" t="s">
        <v>331</v>
      </c>
      <c r="J200" s="140">
        <f t="shared" si="636"/>
        <v>0</v>
      </c>
      <c r="K200" s="140">
        <f t="shared" si="637"/>
        <v>0</v>
      </c>
      <c r="L200" s="140">
        <f t="shared" si="638"/>
        <v>0</v>
      </c>
      <c r="M200" s="140">
        <f t="shared" si="639"/>
        <v>0</v>
      </c>
      <c r="N200" s="140">
        <f t="shared" si="640"/>
        <v>0</v>
      </c>
      <c r="O200" s="140">
        <f t="shared" si="641"/>
        <v>0</v>
      </c>
      <c r="P200" s="140">
        <f t="shared" si="642"/>
        <v>0</v>
      </c>
      <c r="Q200" s="140">
        <f t="shared" si="643"/>
        <v>0</v>
      </c>
      <c r="R200" s="140">
        <f t="shared" si="644"/>
        <v>0</v>
      </c>
      <c r="S200" s="140">
        <f t="shared" si="645"/>
        <v>0</v>
      </c>
      <c r="T200" s="140">
        <f t="shared" si="646"/>
        <v>0</v>
      </c>
      <c r="U200" s="140">
        <f t="shared" si="647"/>
        <v>0</v>
      </c>
      <c r="V200" s="140">
        <f t="shared" si="648"/>
        <v>0</v>
      </c>
      <c r="X200" s="140">
        <f t="shared" si="649"/>
        <v>0</v>
      </c>
      <c r="Y200" s="140">
        <f t="shared" si="650"/>
        <v>0</v>
      </c>
      <c r="Z200" s="140">
        <f t="shared" si="651"/>
        <v>0</v>
      </c>
      <c r="AA200" s="140">
        <f t="shared" si="652"/>
        <v>0</v>
      </c>
      <c r="AB200" s="140">
        <f t="shared" si="653"/>
        <v>0</v>
      </c>
      <c r="AC200" s="140">
        <f t="shared" si="654"/>
        <v>0</v>
      </c>
      <c r="AD200" s="140">
        <f t="shared" si="655"/>
        <v>0</v>
      </c>
      <c r="AE200" s="140">
        <f t="shared" si="656"/>
        <v>0</v>
      </c>
      <c r="AF200" s="140">
        <f t="shared" si="657"/>
        <v>0</v>
      </c>
      <c r="AG200" s="140">
        <f t="shared" si="658"/>
        <v>0</v>
      </c>
      <c r="AH200" s="140">
        <f t="shared" si="659"/>
        <v>0</v>
      </c>
      <c r="AI200" s="140">
        <f t="shared" si="660"/>
        <v>0</v>
      </c>
      <c r="AJ200" s="140">
        <f t="shared" si="661"/>
        <v>0</v>
      </c>
      <c r="AL200" s="140">
        <f t="shared" si="662"/>
        <v>0</v>
      </c>
      <c r="AM200" s="140">
        <f t="shared" si="663"/>
        <v>0</v>
      </c>
      <c r="AN200" s="140">
        <f t="shared" si="664"/>
        <v>0</v>
      </c>
      <c r="AO200" s="140">
        <f t="shared" si="665"/>
        <v>0</v>
      </c>
      <c r="AP200" s="140">
        <f t="shared" si="666"/>
        <v>0</v>
      </c>
      <c r="AQ200" s="140">
        <f t="shared" si="667"/>
        <v>0</v>
      </c>
      <c r="AR200" s="140">
        <f t="shared" si="668"/>
        <v>0</v>
      </c>
      <c r="AS200" s="140">
        <f t="shared" si="669"/>
        <v>0</v>
      </c>
      <c r="AT200" s="140">
        <f t="shared" si="670"/>
        <v>0</v>
      </c>
      <c r="AU200" s="140">
        <f t="shared" si="671"/>
        <v>0</v>
      </c>
      <c r="AV200" s="140">
        <f t="shared" si="672"/>
        <v>0</v>
      </c>
      <c r="AW200" s="140">
        <f t="shared" si="673"/>
        <v>0</v>
      </c>
      <c r="AX200" s="140">
        <f t="shared" si="674"/>
        <v>0</v>
      </c>
      <c r="AZ200" s="140">
        <f t="shared" si="675"/>
        <v>0</v>
      </c>
      <c r="BA200" s="140">
        <f t="shared" si="676"/>
        <v>0</v>
      </c>
      <c r="BB200" s="140">
        <f t="shared" si="677"/>
        <v>0</v>
      </c>
      <c r="BC200" s="140">
        <f t="shared" si="678"/>
        <v>0</v>
      </c>
      <c r="BD200" s="140">
        <f t="shared" si="679"/>
        <v>0</v>
      </c>
      <c r="BE200" s="140">
        <f t="shared" si="680"/>
        <v>0</v>
      </c>
      <c r="BF200" s="140">
        <f t="shared" si="681"/>
        <v>0</v>
      </c>
      <c r="BG200" s="140">
        <f t="shared" si="682"/>
        <v>0</v>
      </c>
      <c r="BH200" s="140">
        <f t="shared" si="683"/>
        <v>0</v>
      </c>
      <c r="BI200" s="140">
        <f t="shared" si="684"/>
        <v>0</v>
      </c>
      <c r="BJ200" s="140">
        <f t="shared" si="685"/>
        <v>0</v>
      </c>
      <c r="BK200" s="140">
        <f t="shared" si="686"/>
        <v>0</v>
      </c>
      <c r="BL200" s="140">
        <f t="shared" si="687"/>
        <v>0</v>
      </c>
      <c r="BM200" s="140">
        <f t="shared" si="635"/>
        <v>0</v>
      </c>
      <c r="BN200" s="140">
        <f t="shared" si="372"/>
        <v>0</v>
      </c>
    </row>
    <row r="201" spans="2:66" s="141" customFormat="1" ht="12.75" customHeight="1" x14ac:dyDescent="0.2">
      <c r="B201" s="211" t="s">
        <v>493</v>
      </c>
      <c r="E201" s="212"/>
      <c r="G201" s="275"/>
      <c r="H201" s="209"/>
      <c r="J201" s="210"/>
      <c r="K201" s="210"/>
      <c r="L201" s="210"/>
      <c r="M201" s="210"/>
      <c r="N201" s="210"/>
      <c r="O201" s="210"/>
      <c r="P201" s="210"/>
      <c r="Q201" s="210"/>
      <c r="R201" s="210"/>
      <c r="S201" s="210"/>
      <c r="T201" s="210"/>
      <c r="U201" s="210"/>
      <c r="V201" s="210"/>
      <c r="X201" s="210"/>
      <c r="Y201" s="210"/>
      <c r="Z201" s="210"/>
      <c r="AA201" s="210"/>
      <c r="AB201" s="210"/>
      <c r="AC201" s="210"/>
      <c r="AD201" s="210"/>
      <c r="AE201" s="210"/>
      <c r="AF201" s="210"/>
      <c r="AG201" s="210"/>
      <c r="AH201" s="210"/>
      <c r="AI201" s="210"/>
      <c r="AJ201" s="210"/>
      <c r="AL201" s="210"/>
      <c r="AM201" s="210"/>
      <c r="AN201" s="210"/>
      <c r="AO201" s="210"/>
      <c r="AP201" s="210"/>
      <c r="AQ201" s="210"/>
      <c r="AR201" s="210"/>
      <c r="AS201" s="210"/>
      <c r="AT201" s="210"/>
      <c r="AU201" s="210"/>
      <c r="AV201" s="210"/>
      <c r="AW201" s="210"/>
      <c r="AX201" s="210"/>
      <c r="AZ201" s="210"/>
      <c r="BA201" s="210"/>
      <c r="BB201" s="210"/>
      <c r="BC201" s="210"/>
      <c r="BD201" s="210"/>
      <c r="BE201" s="210"/>
      <c r="BF201" s="210"/>
      <c r="BG201" s="210"/>
      <c r="BH201" s="210"/>
      <c r="BI201" s="210"/>
      <c r="BJ201" s="210"/>
      <c r="BK201" s="210"/>
      <c r="BL201" s="210"/>
      <c r="BM201" s="140">
        <f t="shared" si="226"/>
        <v>0</v>
      </c>
      <c r="BN201" s="140">
        <f t="shared" si="372"/>
        <v>0</v>
      </c>
    </row>
    <row r="202" spans="2:66" ht="12.75" customHeight="1" x14ac:dyDescent="0.2">
      <c r="C202" s="141" t="s">
        <v>379</v>
      </c>
      <c r="G202" s="275"/>
      <c r="H202" s="131" t="s">
        <v>320</v>
      </c>
      <c r="J202" s="140">
        <f>+IF(H202=J$8,G202,0)</f>
        <v>0</v>
      </c>
      <c r="K202" s="140">
        <f>+IF(H202=K$8,G202,0)</f>
        <v>0</v>
      </c>
      <c r="L202" s="140">
        <f>+IF(H202=L$8,G202,0)</f>
        <v>0</v>
      </c>
      <c r="M202" s="140">
        <f>+IF(H202=M$8,G202,0)</f>
        <v>0</v>
      </c>
      <c r="N202" s="140">
        <f>+IF(H202=N$8,G202,0)</f>
        <v>0</v>
      </c>
      <c r="O202" s="140">
        <f>+IF(H202=O$8,G202,0)</f>
        <v>0</v>
      </c>
      <c r="P202" s="140">
        <f>+IF(H202=P$8,G202,0)</f>
        <v>0</v>
      </c>
      <c r="Q202" s="140">
        <f>+IF(H202=Q$8,G202,0)</f>
        <v>0</v>
      </c>
      <c r="R202" s="140">
        <f>+IF(H202=R$8,G202,0)</f>
        <v>0</v>
      </c>
      <c r="S202" s="140">
        <f>+IF(H202=S$8,G202,0)</f>
        <v>0</v>
      </c>
      <c r="T202" s="140">
        <f>+IF(H202=T$8,G202,0)</f>
        <v>0</v>
      </c>
      <c r="U202" s="140">
        <f>+IF(H202=U$8,G202,0)</f>
        <v>0</v>
      </c>
      <c r="V202" s="140">
        <f>+IF(H202=V$8,G202,0)</f>
        <v>0</v>
      </c>
      <c r="X202" s="140">
        <f>+IF(H202=X$8,G202,0)</f>
        <v>0</v>
      </c>
      <c r="Y202" s="140">
        <f>+IF(H202=Y$8,G202,0)</f>
        <v>0</v>
      </c>
      <c r="Z202" s="140">
        <f>+IF(H202=Z$8,G202,0)</f>
        <v>0</v>
      </c>
      <c r="AA202" s="140">
        <f>+IF(H202=AA$8,G202,0)</f>
        <v>0</v>
      </c>
      <c r="AB202" s="140">
        <f>+IF(H202=AB$8,G202,0)</f>
        <v>0</v>
      </c>
      <c r="AC202" s="140">
        <f>+IF(H202=AC$8,G202,0)</f>
        <v>0</v>
      </c>
      <c r="AD202" s="140">
        <f>+IF(H202=AD$8,G202,0)</f>
        <v>0</v>
      </c>
      <c r="AE202" s="140">
        <f>+IF(H202=AE$8,G202,0)</f>
        <v>0</v>
      </c>
      <c r="AF202" s="140">
        <f>+IF(H202=AF$8,G202,0)</f>
        <v>0</v>
      </c>
      <c r="AG202" s="140">
        <f>+IF(H202=AG$8,G202,0)</f>
        <v>0</v>
      </c>
      <c r="AH202" s="140">
        <f>+IF(H202=AH$8,G202,0)</f>
        <v>0</v>
      </c>
      <c r="AI202" s="140">
        <f>+IF(H202=AI$8,G202,0)</f>
        <v>0</v>
      </c>
      <c r="AJ202" s="140">
        <f>+IF(H202=AJ$8,G202,0)</f>
        <v>0</v>
      </c>
      <c r="AL202" s="140">
        <f>+IF(H202=AL$8,G202,0)</f>
        <v>0</v>
      </c>
      <c r="AM202" s="140">
        <f>+IF(H202=AM$8,G202,0)</f>
        <v>0</v>
      </c>
      <c r="AN202" s="140">
        <f>+IF(H202=AN$8,G202,0)</f>
        <v>0</v>
      </c>
      <c r="AO202" s="140">
        <f>+IF(H202=AO$8,G202,0)</f>
        <v>0</v>
      </c>
      <c r="AP202" s="140">
        <f>+IF(H202=AP$8,G202,0)</f>
        <v>0</v>
      </c>
      <c r="AQ202" s="140">
        <f>+IF(H202=AQ$8,G202,0)</f>
        <v>0</v>
      </c>
      <c r="AR202" s="140">
        <f>+IF(H202=AR$8,G202,0)</f>
        <v>0</v>
      </c>
      <c r="AS202" s="140">
        <f>+IF(H202=AS$8,G202,0)</f>
        <v>0</v>
      </c>
      <c r="AT202" s="140">
        <f>+IF(H202=AT$8,G202,0)</f>
        <v>0</v>
      </c>
      <c r="AU202" s="140">
        <f>+IF(H202=AU$8,G202,0)</f>
        <v>0</v>
      </c>
      <c r="AV202" s="140">
        <f>+IF(H202=AV$8,G202,0)</f>
        <v>0</v>
      </c>
      <c r="AW202" s="140">
        <f>+IF(H202=AW$8,G202,0)</f>
        <v>0</v>
      </c>
      <c r="AX202" s="140">
        <f>+IF(H202=AX$8,G202,0)</f>
        <v>0</v>
      </c>
      <c r="AZ202" s="140">
        <f>+IF(H202=AZ$8,G202,0)</f>
        <v>0</v>
      </c>
      <c r="BA202" s="140">
        <f>+IF(H202=BA$8,G202,0)</f>
        <v>0</v>
      </c>
      <c r="BB202" s="140">
        <f>+IF(H202=BB$8,G202,0)</f>
        <v>0</v>
      </c>
      <c r="BC202" s="140">
        <f>+IF(H202=BC$8,G202,0)</f>
        <v>0</v>
      </c>
      <c r="BD202" s="140">
        <f>+IF(H202=BD$8,G202,0)</f>
        <v>0</v>
      </c>
      <c r="BE202" s="140">
        <f>+IF(H202=BE$8,G202,0)</f>
        <v>0</v>
      </c>
      <c r="BF202" s="140">
        <f>+IF(H202=BF$8,G202,0)</f>
        <v>0</v>
      </c>
      <c r="BG202" s="140">
        <f>+IF(H202=BG$8,G202,0)</f>
        <v>0</v>
      </c>
      <c r="BH202" s="140">
        <f>+IF(H202=BH$8,G202,0)</f>
        <v>0</v>
      </c>
      <c r="BI202" s="140">
        <f>+IF(H202=BI$8,G202,0)</f>
        <v>0</v>
      </c>
      <c r="BJ202" s="140">
        <f>+IF(H202=BJ$8,G202,0)</f>
        <v>0</v>
      </c>
      <c r="BK202" s="140">
        <f>+IF(H202=BK$8,G202,0)</f>
        <v>0</v>
      </c>
      <c r="BL202" s="140">
        <f>+IF(H202=BL$8,G202,0)</f>
        <v>0</v>
      </c>
      <c r="BM202" s="140">
        <f t="shared" si="226"/>
        <v>0</v>
      </c>
      <c r="BN202" s="140">
        <f t="shared" si="372"/>
        <v>0</v>
      </c>
    </row>
    <row r="203" spans="2:66" ht="12.75" customHeight="1" x14ac:dyDescent="0.2">
      <c r="C203" s="141" t="s">
        <v>494</v>
      </c>
      <c r="G203" s="275"/>
      <c r="H203" s="131" t="s">
        <v>322</v>
      </c>
      <c r="J203" s="140">
        <f>+IF(H203=J$8,G203,0)</f>
        <v>0</v>
      </c>
      <c r="K203" s="140">
        <f>+IF(H203=K$8,G203,0)</f>
        <v>0</v>
      </c>
      <c r="L203" s="140">
        <f>+IF(H203=L$8,G203,0)</f>
        <v>0</v>
      </c>
      <c r="M203" s="140">
        <f>+IF(H203=M$8,G203,0)</f>
        <v>0</v>
      </c>
      <c r="N203" s="140">
        <f>+IF(H203=N$8,G203,0)</f>
        <v>0</v>
      </c>
      <c r="O203" s="140">
        <f>+IF(H203=O$8,G203,0)</f>
        <v>0</v>
      </c>
      <c r="P203" s="140">
        <f>+IF(H203=P$8,G203,0)</f>
        <v>0</v>
      </c>
      <c r="Q203" s="140">
        <f>+IF(H203=Q$8,G203,0)</f>
        <v>0</v>
      </c>
      <c r="R203" s="140">
        <f>+IF(H203=R$8,G203,0)</f>
        <v>0</v>
      </c>
      <c r="S203" s="140">
        <f>+IF(H203=S$8,G203,0)</f>
        <v>0</v>
      </c>
      <c r="T203" s="140">
        <f>+IF(H203=T$8,G203,0)</f>
        <v>0</v>
      </c>
      <c r="U203" s="140">
        <f>+IF(H203=U$8,G203,0)</f>
        <v>0</v>
      </c>
      <c r="V203" s="140">
        <f>+IF(H203=V$8,G203,0)</f>
        <v>0</v>
      </c>
      <c r="X203" s="140">
        <f>+IF(H203=X$8,G203,0)</f>
        <v>0</v>
      </c>
      <c r="Y203" s="140">
        <f>+IF(H203=Y$8,G203,0)</f>
        <v>0</v>
      </c>
      <c r="Z203" s="140">
        <f>+IF(H203=Z$8,G203,0)</f>
        <v>0</v>
      </c>
      <c r="AA203" s="140">
        <f>+IF(H203=AA$8,G203,0)</f>
        <v>0</v>
      </c>
      <c r="AB203" s="140">
        <f>+IF(H203=AB$8,G203,0)</f>
        <v>0</v>
      </c>
      <c r="AC203" s="140">
        <f>+IF(H203=AC$8,G203,0)</f>
        <v>0</v>
      </c>
      <c r="AD203" s="140">
        <f>+IF(H203=AD$8,G203,0)</f>
        <v>0</v>
      </c>
      <c r="AE203" s="140">
        <f>+IF(H203=AE$8,G203,0)</f>
        <v>0</v>
      </c>
      <c r="AF203" s="140">
        <f>+IF(H203=AF$8,G203,0)</f>
        <v>0</v>
      </c>
      <c r="AG203" s="140">
        <f>+IF(H203=AG$8,G203,0)</f>
        <v>0</v>
      </c>
      <c r="AH203" s="140">
        <f>+IF(H203=AH$8,G203,0)</f>
        <v>0</v>
      </c>
      <c r="AI203" s="140">
        <f>+IF(H203=AI$8,G203,0)</f>
        <v>0</v>
      </c>
      <c r="AJ203" s="140">
        <f>+IF(H203=AJ$8,G203,0)</f>
        <v>0</v>
      </c>
      <c r="AL203" s="140">
        <f>+IF(H203=AL$8,G203,0)</f>
        <v>0</v>
      </c>
      <c r="AM203" s="140">
        <f>+IF(H203=AM$8,G203,0)</f>
        <v>0</v>
      </c>
      <c r="AN203" s="140">
        <f>+IF(H203=AN$8,G203,0)</f>
        <v>0</v>
      </c>
      <c r="AO203" s="140">
        <f>+IF(H203=AO$8,G203,0)</f>
        <v>0</v>
      </c>
      <c r="AP203" s="140">
        <f>+IF(H203=AP$8,G203,0)</f>
        <v>0</v>
      </c>
      <c r="AQ203" s="140">
        <f>+IF(H203=AQ$8,G203,0)</f>
        <v>0</v>
      </c>
      <c r="AR203" s="140">
        <f>+IF(H203=AR$8,G203,0)</f>
        <v>0</v>
      </c>
      <c r="AS203" s="140">
        <f>+IF(H203=AS$8,G203,0)</f>
        <v>0</v>
      </c>
      <c r="AT203" s="140">
        <f>+IF(H203=AT$8,G203,0)</f>
        <v>0</v>
      </c>
      <c r="AU203" s="140">
        <f>+IF(H203=AU$8,G203,0)</f>
        <v>0</v>
      </c>
      <c r="AV203" s="140">
        <f>+IF(H203=AV$8,G203,0)</f>
        <v>0</v>
      </c>
      <c r="AW203" s="140">
        <f>+IF(H203=AW$8,G203,0)</f>
        <v>0</v>
      </c>
      <c r="AX203" s="140">
        <f>+IF(H203=AX$8,G203,0)</f>
        <v>0</v>
      </c>
      <c r="AZ203" s="140">
        <f>+IF(H203=AZ$8,G203,0)</f>
        <v>0</v>
      </c>
      <c r="BA203" s="140">
        <f>+IF(H203=BA$8,G203,0)</f>
        <v>0</v>
      </c>
      <c r="BB203" s="140">
        <f>+IF(H203=BB$8,G203,0)</f>
        <v>0</v>
      </c>
      <c r="BC203" s="140">
        <f>+IF(H203=BC$8,G203,0)</f>
        <v>0</v>
      </c>
      <c r="BD203" s="140">
        <f>+IF(H203=BD$8,G203,0)</f>
        <v>0</v>
      </c>
      <c r="BE203" s="140">
        <f>+IF(H203=BE$8,G203,0)</f>
        <v>0</v>
      </c>
      <c r="BF203" s="140">
        <f>+IF(H203=BF$8,G203,0)</f>
        <v>0</v>
      </c>
      <c r="BG203" s="140">
        <f>+IF(H203=BG$8,G203,0)</f>
        <v>0</v>
      </c>
      <c r="BH203" s="140">
        <f>+IF(H203=BH$8,G203,0)</f>
        <v>0</v>
      </c>
      <c r="BI203" s="140">
        <f>+IF(H203=BI$8,G203,0)</f>
        <v>0</v>
      </c>
      <c r="BJ203" s="140">
        <f>+IF(H203=BJ$8,G203,0)</f>
        <v>0</v>
      </c>
      <c r="BK203" s="140">
        <f>+IF(H203=BK$8,G203,0)</f>
        <v>0</v>
      </c>
      <c r="BL203" s="140">
        <f>+IF(H203=BL$8,G203,0)</f>
        <v>0</v>
      </c>
      <c r="BM203" s="140">
        <f t="shared" si="226"/>
        <v>0</v>
      </c>
      <c r="BN203" s="140">
        <f t="shared" si="372"/>
        <v>0</v>
      </c>
    </row>
    <row r="204" spans="2:66" ht="12.75" customHeight="1" x14ac:dyDescent="0.2">
      <c r="C204" s="141" t="s">
        <v>382</v>
      </c>
      <c r="G204" s="275"/>
      <c r="H204" s="131" t="s">
        <v>331</v>
      </c>
      <c r="J204" s="140">
        <f>+IF(H204=J$8,G204,0)</f>
        <v>0</v>
      </c>
      <c r="K204" s="140">
        <f>+IF(H204=K$8,G204,0)</f>
        <v>0</v>
      </c>
      <c r="L204" s="140">
        <f>+IF(H204=L$8,G204,0)</f>
        <v>0</v>
      </c>
      <c r="M204" s="140">
        <f>+IF(H204=M$8,G204,0)</f>
        <v>0</v>
      </c>
      <c r="N204" s="140">
        <f>+IF(H204=N$8,G204,0)</f>
        <v>0</v>
      </c>
      <c r="O204" s="140">
        <f>+IF(H204=O$8,G204,0)</f>
        <v>0</v>
      </c>
      <c r="P204" s="140">
        <f>+IF(H204=P$8,G204,0)</f>
        <v>0</v>
      </c>
      <c r="Q204" s="140">
        <f>+IF(H204=Q$8,G204,0)</f>
        <v>0</v>
      </c>
      <c r="R204" s="140">
        <f>+IF(H204=R$8,G204,0)</f>
        <v>0</v>
      </c>
      <c r="S204" s="140">
        <f>+IF(H204=S$8,G204,0)</f>
        <v>0</v>
      </c>
      <c r="T204" s="140">
        <f>+IF(H204=T$8,G204,0)</f>
        <v>0</v>
      </c>
      <c r="U204" s="140">
        <f>+IF(H204=U$8,G204,0)</f>
        <v>0</v>
      </c>
      <c r="V204" s="140">
        <f>+IF(H204=V$8,G204,0)</f>
        <v>0</v>
      </c>
      <c r="X204" s="140">
        <f>+IF(H204=X$8,G204,0)</f>
        <v>0</v>
      </c>
      <c r="Y204" s="140">
        <f>+IF(H204=Y$8,G204,0)</f>
        <v>0</v>
      </c>
      <c r="Z204" s="140">
        <f>+IF(H204=Z$8,G204,0)</f>
        <v>0</v>
      </c>
      <c r="AA204" s="140">
        <f>+IF(H204=AA$8,G204,0)</f>
        <v>0</v>
      </c>
      <c r="AB204" s="140">
        <f>+IF(H204=AB$8,G204,0)</f>
        <v>0</v>
      </c>
      <c r="AC204" s="140">
        <f>+IF(H204=AC$8,G204,0)</f>
        <v>0</v>
      </c>
      <c r="AD204" s="140">
        <f>+IF(H204=AD$8,G204,0)</f>
        <v>0</v>
      </c>
      <c r="AE204" s="140">
        <f>+IF(H204=AE$8,G204,0)</f>
        <v>0</v>
      </c>
      <c r="AF204" s="140">
        <f>+IF(H204=AF$8,G204,0)</f>
        <v>0</v>
      </c>
      <c r="AG204" s="140">
        <f>+IF(H204=AG$8,G204,0)</f>
        <v>0</v>
      </c>
      <c r="AH204" s="140">
        <f>+IF(H204=AH$8,G204,0)</f>
        <v>0</v>
      </c>
      <c r="AI204" s="140">
        <f>+IF(H204=AI$8,G204,0)</f>
        <v>0</v>
      </c>
      <c r="AJ204" s="140">
        <f>+IF(H204=AJ$8,G204,0)</f>
        <v>0</v>
      </c>
      <c r="AL204" s="140">
        <f>+IF(H204=AL$8,G204,0)</f>
        <v>0</v>
      </c>
      <c r="AM204" s="140">
        <f>+IF(H204=AM$8,G204,0)</f>
        <v>0</v>
      </c>
      <c r="AN204" s="140">
        <f>+IF(H204=AN$8,G204,0)</f>
        <v>0</v>
      </c>
      <c r="AO204" s="140">
        <f>+IF(H204=AO$8,G204,0)</f>
        <v>0</v>
      </c>
      <c r="AP204" s="140">
        <f>+IF(H204=AP$8,G204,0)</f>
        <v>0</v>
      </c>
      <c r="AQ204" s="140">
        <f>+IF(H204=AQ$8,G204,0)</f>
        <v>0</v>
      </c>
      <c r="AR204" s="140">
        <f>+IF(H204=AR$8,G204,0)</f>
        <v>0</v>
      </c>
      <c r="AS204" s="140">
        <f>+IF(H204=AS$8,G204,0)</f>
        <v>0</v>
      </c>
      <c r="AT204" s="140">
        <f>+IF(H204=AT$8,G204,0)</f>
        <v>0</v>
      </c>
      <c r="AU204" s="140">
        <f>+IF(H204=AU$8,G204,0)</f>
        <v>0</v>
      </c>
      <c r="AV204" s="140">
        <f>+IF(H204=AV$8,G204,0)</f>
        <v>0</v>
      </c>
      <c r="AW204" s="140">
        <f>+IF(H204=AW$8,G204,0)</f>
        <v>0</v>
      </c>
      <c r="AX204" s="140">
        <f>+IF(H204=AX$8,G204,0)</f>
        <v>0</v>
      </c>
      <c r="AZ204" s="140">
        <f>+IF(H204=AZ$8,G204,0)</f>
        <v>0</v>
      </c>
      <c r="BA204" s="140">
        <f>+IF(H204=BA$8,G204,0)</f>
        <v>0</v>
      </c>
      <c r="BB204" s="140">
        <f>+IF(H204=BB$8,G204,0)</f>
        <v>0</v>
      </c>
      <c r="BC204" s="140">
        <f>+IF(H204=BC$8,G204,0)</f>
        <v>0</v>
      </c>
      <c r="BD204" s="140">
        <f>+IF(H204=BD$8,G204,0)</f>
        <v>0</v>
      </c>
      <c r="BE204" s="140">
        <f>+IF(H204=BE$8,G204,0)</f>
        <v>0</v>
      </c>
      <c r="BF204" s="140">
        <f>+IF(H204=BF$8,G204,0)</f>
        <v>0</v>
      </c>
      <c r="BG204" s="140">
        <f>+IF(H204=BG$8,G204,0)</f>
        <v>0</v>
      </c>
      <c r="BH204" s="140">
        <f>+IF(H204=BH$8,G204,0)</f>
        <v>0</v>
      </c>
      <c r="BI204" s="140">
        <f>+IF(H204=BI$8,G204,0)</f>
        <v>0</v>
      </c>
      <c r="BJ204" s="140">
        <f>+IF(H204=BJ$8,G204,0)</f>
        <v>0</v>
      </c>
      <c r="BK204" s="140">
        <f>+IF(H204=BK$8,G204,0)</f>
        <v>0</v>
      </c>
      <c r="BL204" s="140">
        <f>+IF(H204=BL$8,G204,0)</f>
        <v>0</v>
      </c>
      <c r="BM204" s="140">
        <f t="shared" si="226"/>
        <v>0</v>
      </c>
      <c r="BN204" s="140">
        <f t="shared" si="372"/>
        <v>0</v>
      </c>
    </row>
    <row r="205" spans="2:66" ht="12.75" customHeight="1" x14ac:dyDescent="0.2">
      <c r="C205" s="141" t="s">
        <v>404</v>
      </c>
      <c r="G205" s="275"/>
      <c r="H205" s="131" t="s">
        <v>329</v>
      </c>
      <c r="J205" s="140">
        <f>+IF(H205=J$8,G205,0)</f>
        <v>0</v>
      </c>
      <c r="K205" s="140">
        <f>+IF(H205=K$8,G205,0)</f>
        <v>0</v>
      </c>
      <c r="L205" s="140">
        <f>+IF(H205=L$8,G205,0)</f>
        <v>0</v>
      </c>
      <c r="M205" s="140">
        <f>+IF(H205=M$8,G205,0)</f>
        <v>0</v>
      </c>
      <c r="N205" s="140">
        <f>+IF(H205=N$8,G205,0)</f>
        <v>0</v>
      </c>
      <c r="O205" s="140">
        <f>+IF(H205=O$8,G205,0)</f>
        <v>0</v>
      </c>
      <c r="P205" s="140">
        <f>+IF(H205=P$8,G205,0)</f>
        <v>0</v>
      </c>
      <c r="Q205" s="140">
        <f>+IF(H205=Q$8,G205,0)</f>
        <v>0</v>
      </c>
      <c r="R205" s="140">
        <f>+IF(H205=R$8,G205,0)</f>
        <v>0</v>
      </c>
      <c r="S205" s="140">
        <f>+IF(H205=S$8,G205,0)</f>
        <v>0</v>
      </c>
      <c r="T205" s="140">
        <f>+IF(H205=T$8,G205,0)</f>
        <v>0</v>
      </c>
      <c r="U205" s="140">
        <f>+IF(H205=U$8,G205,0)</f>
        <v>0</v>
      </c>
      <c r="V205" s="140">
        <f>+IF(H205=V$8,G205,0)</f>
        <v>0</v>
      </c>
      <c r="X205" s="140">
        <f>+IF(H205=X$8,G205,0)</f>
        <v>0</v>
      </c>
      <c r="Y205" s="140">
        <f>+IF(H205=Y$8,G205,0)</f>
        <v>0</v>
      </c>
      <c r="Z205" s="140">
        <f>+IF(H205=Z$8,G205,0)</f>
        <v>0</v>
      </c>
      <c r="AA205" s="140">
        <f>+IF(H205=AA$8,G205,0)</f>
        <v>0</v>
      </c>
      <c r="AB205" s="140">
        <f>+IF(H205=AB$8,G205,0)</f>
        <v>0</v>
      </c>
      <c r="AC205" s="140">
        <f>+IF(H205=AC$8,G205,0)</f>
        <v>0</v>
      </c>
      <c r="AD205" s="140">
        <f>+IF(H205=AD$8,G205,0)</f>
        <v>0</v>
      </c>
      <c r="AE205" s="140">
        <f>+IF(H205=AE$8,G205,0)</f>
        <v>0</v>
      </c>
      <c r="AF205" s="140">
        <f>+IF(H205=AF$8,G205,0)</f>
        <v>0</v>
      </c>
      <c r="AG205" s="140">
        <f>+IF(H205=AG$8,G205,0)</f>
        <v>0</v>
      </c>
      <c r="AH205" s="140">
        <f>+IF(H205=AH$8,G205,0)</f>
        <v>0</v>
      </c>
      <c r="AI205" s="140">
        <f>+IF(H205=AI$8,G205,0)</f>
        <v>0</v>
      </c>
      <c r="AJ205" s="140">
        <f>+IF(H205=AJ$8,G205,0)</f>
        <v>0</v>
      </c>
      <c r="AL205" s="140">
        <f>+IF(H205=AL$8,G205,0)</f>
        <v>0</v>
      </c>
      <c r="AM205" s="140">
        <f>+IF(H205=AM$8,G205,0)</f>
        <v>0</v>
      </c>
      <c r="AN205" s="140">
        <f>+IF(H205=AN$8,G205,0)</f>
        <v>0</v>
      </c>
      <c r="AO205" s="140">
        <f>+IF(H205=AO$8,G205,0)</f>
        <v>0</v>
      </c>
      <c r="AP205" s="140">
        <f>+IF(H205=AP$8,G205,0)</f>
        <v>0</v>
      </c>
      <c r="AQ205" s="140">
        <f>+IF(H205=AQ$8,G205,0)</f>
        <v>0</v>
      </c>
      <c r="AR205" s="140">
        <f>+IF(H205=AR$8,G205,0)</f>
        <v>0</v>
      </c>
      <c r="AS205" s="140">
        <f>+IF(H205=AS$8,G205,0)</f>
        <v>0</v>
      </c>
      <c r="AT205" s="140">
        <f>+IF(H205=AT$8,G205,0)</f>
        <v>0</v>
      </c>
      <c r="AU205" s="140">
        <f>+IF(H205=AU$8,G205,0)</f>
        <v>0</v>
      </c>
      <c r="AV205" s="140">
        <f>+IF(H205=AV$8,G205,0)</f>
        <v>0</v>
      </c>
      <c r="AW205" s="140">
        <f>+IF(H205=AW$8,G205,0)</f>
        <v>0</v>
      </c>
      <c r="AX205" s="140">
        <f>+IF(H205=AX$8,G205,0)</f>
        <v>0</v>
      </c>
      <c r="AZ205" s="140">
        <f>+IF(H205=AZ$8,G205,0)</f>
        <v>0</v>
      </c>
      <c r="BA205" s="140">
        <f>+IF(H205=BA$8,G205,0)</f>
        <v>0</v>
      </c>
      <c r="BB205" s="140">
        <f>+IF(H205=BB$8,G205,0)</f>
        <v>0</v>
      </c>
      <c r="BC205" s="140">
        <f>+IF(H205=BC$8,G205,0)</f>
        <v>0</v>
      </c>
      <c r="BD205" s="140">
        <f>+IF(H205=BD$8,G205,0)</f>
        <v>0</v>
      </c>
      <c r="BE205" s="140">
        <f>+IF(H205=BE$8,G205,0)</f>
        <v>0</v>
      </c>
      <c r="BF205" s="140">
        <f>+IF(H205=BF$8,G205,0)</f>
        <v>0</v>
      </c>
      <c r="BG205" s="140">
        <f>+IF(H205=BG$8,G205,0)</f>
        <v>0</v>
      </c>
      <c r="BH205" s="140">
        <f>+IF(H205=BH$8,G205,0)</f>
        <v>0</v>
      </c>
      <c r="BI205" s="140">
        <f>+IF(H205=BI$8,G205,0)</f>
        <v>0</v>
      </c>
      <c r="BJ205" s="140">
        <f>+IF(H205=BJ$8,G205,0)</f>
        <v>0</v>
      </c>
      <c r="BK205" s="140">
        <f>+IF(H205=BK$8,G205,0)</f>
        <v>0</v>
      </c>
      <c r="BL205" s="140">
        <f>+IF(H205=BL$8,G205,0)</f>
        <v>0</v>
      </c>
      <c r="BM205" s="140">
        <f t="shared" si="226"/>
        <v>0</v>
      </c>
      <c r="BN205" s="140">
        <f t="shared" si="372"/>
        <v>0</v>
      </c>
    </row>
    <row r="206" spans="2:66" ht="12.75" customHeight="1" x14ac:dyDescent="0.2">
      <c r="C206" s="141" t="s">
        <v>532</v>
      </c>
      <c r="G206" s="275"/>
      <c r="H206" s="131" t="s">
        <v>321</v>
      </c>
      <c r="J206" s="140">
        <f t="shared" ref="J206:J221" si="688">+IF(H206=J$8,G206,0)</f>
        <v>0</v>
      </c>
      <c r="K206" s="140">
        <f t="shared" ref="K206:K221" si="689">+IF(H206=K$8,G206,0)</f>
        <v>0</v>
      </c>
      <c r="L206" s="140">
        <f t="shared" ref="L206:L221" si="690">+IF(H206=L$8,G206,0)</f>
        <v>0</v>
      </c>
      <c r="M206" s="140">
        <f t="shared" ref="M206:M221" si="691">+IF(H206=M$8,G206,0)</f>
        <v>0</v>
      </c>
      <c r="N206" s="140">
        <f t="shared" ref="N206:N221" si="692">+IF(H206=N$8,G206,0)</f>
        <v>0</v>
      </c>
      <c r="O206" s="140">
        <f t="shared" ref="O206:O221" si="693">+IF(H206=O$8,G206,0)</f>
        <v>0</v>
      </c>
      <c r="P206" s="140">
        <f t="shared" ref="P206:P221" si="694">+IF(H206=P$8,G206,0)</f>
        <v>0</v>
      </c>
      <c r="Q206" s="140">
        <f t="shared" ref="Q206:Q221" si="695">+IF(H206=Q$8,G206,0)</f>
        <v>0</v>
      </c>
      <c r="R206" s="140">
        <f t="shared" ref="R206:R221" si="696">+IF(H206=R$8,G206,0)</f>
        <v>0</v>
      </c>
      <c r="S206" s="140">
        <f t="shared" ref="S206:S221" si="697">+IF(H206=S$8,G206,0)</f>
        <v>0</v>
      </c>
      <c r="T206" s="140">
        <f t="shared" ref="T206:T221" si="698">+IF(H206=T$8,G206,0)</f>
        <v>0</v>
      </c>
      <c r="U206" s="140">
        <f t="shared" ref="U206:U221" si="699">+IF(H206=U$8,G206,0)</f>
        <v>0</v>
      </c>
      <c r="V206" s="140">
        <f t="shared" ref="V206:V221" si="700">+IF(H206=V$8,G206,0)</f>
        <v>0</v>
      </c>
      <c r="X206" s="140">
        <f t="shared" ref="X206:X221" si="701">+IF(H206=X$8,G206,0)</f>
        <v>0</v>
      </c>
      <c r="Y206" s="140">
        <f t="shared" ref="Y206:Y221" si="702">+IF(H206=Y$8,G206,0)</f>
        <v>0</v>
      </c>
      <c r="Z206" s="140">
        <f t="shared" ref="Z206:Z221" si="703">+IF(H206=Z$8,G206,0)</f>
        <v>0</v>
      </c>
      <c r="AA206" s="140">
        <f t="shared" ref="AA206:AA221" si="704">+IF(H206=AA$8,G206,0)</f>
        <v>0</v>
      </c>
      <c r="AB206" s="140">
        <f t="shared" ref="AB206:AB221" si="705">+IF(H206=AB$8,G206,0)</f>
        <v>0</v>
      </c>
      <c r="AC206" s="140">
        <f t="shared" ref="AC206:AC221" si="706">+IF(H206=AC$8,G206,0)</f>
        <v>0</v>
      </c>
      <c r="AD206" s="140">
        <f t="shared" ref="AD206:AD221" si="707">+IF(H206=AD$8,G206,0)</f>
        <v>0</v>
      </c>
      <c r="AE206" s="140">
        <f t="shared" ref="AE206:AE221" si="708">+IF(H206=AE$8,G206,0)</f>
        <v>0</v>
      </c>
      <c r="AF206" s="140">
        <f t="shared" ref="AF206:AF221" si="709">+IF(H206=AF$8,G206,0)</f>
        <v>0</v>
      </c>
      <c r="AG206" s="140">
        <f t="shared" ref="AG206:AG221" si="710">+IF(H206=AG$8,G206,0)</f>
        <v>0</v>
      </c>
      <c r="AH206" s="140">
        <f t="shared" ref="AH206:AH221" si="711">+IF(H206=AH$8,G206,0)</f>
        <v>0</v>
      </c>
      <c r="AI206" s="140">
        <f t="shared" ref="AI206:AI221" si="712">+IF(H206=AI$8,G206,0)</f>
        <v>0</v>
      </c>
      <c r="AJ206" s="140">
        <f t="shared" ref="AJ206:AJ221" si="713">+IF(H206=AJ$8,G206,0)</f>
        <v>0</v>
      </c>
      <c r="AL206" s="140">
        <f t="shared" ref="AL206:AL221" si="714">+IF(H206=AL$8,G206,0)</f>
        <v>0</v>
      </c>
      <c r="AM206" s="140">
        <f t="shared" ref="AM206:AM221" si="715">+IF(H206=AM$8,G206,0)</f>
        <v>0</v>
      </c>
      <c r="AN206" s="140">
        <f t="shared" ref="AN206:AN221" si="716">+IF(H206=AN$8,G206,0)</f>
        <v>0</v>
      </c>
      <c r="AO206" s="140">
        <f t="shared" ref="AO206:AO221" si="717">+IF(H206=AO$8,G206,0)</f>
        <v>0</v>
      </c>
      <c r="AP206" s="140">
        <f t="shared" ref="AP206:AP221" si="718">+IF(H206=AP$8,G206,0)</f>
        <v>0</v>
      </c>
      <c r="AQ206" s="140">
        <f t="shared" ref="AQ206:AQ221" si="719">+IF(H206=AQ$8,G206,0)</f>
        <v>0</v>
      </c>
      <c r="AR206" s="140">
        <f t="shared" ref="AR206:AR221" si="720">+IF(H206=AR$8,G206,0)</f>
        <v>0</v>
      </c>
      <c r="AS206" s="140">
        <f t="shared" ref="AS206:AS221" si="721">+IF(H206=AS$8,G206,0)</f>
        <v>0</v>
      </c>
      <c r="AT206" s="140">
        <f t="shared" ref="AT206:AT221" si="722">+IF(H206=AT$8,G206,0)</f>
        <v>0</v>
      </c>
      <c r="AU206" s="140">
        <f t="shared" ref="AU206:AU221" si="723">+IF(H206=AU$8,G206,0)</f>
        <v>0</v>
      </c>
      <c r="AV206" s="140">
        <f t="shared" ref="AV206:AV221" si="724">+IF(H206=AV$8,G206,0)</f>
        <v>0</v>
      </c>
      <c r="AW206" s="140">
        <f t="shared" ref="AW206:AW221" si="725">+IF(H206=AW$8,G206,0)</f>
        <v>0</v>
      </c>
      <c r="AX206" s="140">
        <f t="shared" ref="AX206:AX221" si="726">+IF(H206=AX$8,G206,0)</f>
        <v>0</v>
      </c>
      <c r="AZ206" s="140">
        <f t="shared" ref="AZ206:AZ221" si="727">+IF(H206=AZ$8,G206,0)</f>
        <v>0</v>
      </c>
      <c r="BA206" s="140">
        <f t="shared" ref="BA206:BA221" si="728">+IF(H206=BA$8,G206,0)</f>
        <v>0</v>
      </c>
      <c r="BB206" s="140">
        <f t="shared" ref="BB206:BB221" si="729">+IF(H206=BB$8,G206,0)</f>
        <v>0</v>
      </c>
      <c r="BC206" s="140">
        <f t="shared" ref="BC206:BC221" si="730">+IF(H206=BC$8,G206,0)</f>
        <v>0</v>
      </c>
      <c r="BD206" s="140">
        <f t="shared" ref="BD206:BD221" si="731">+IF(H206=BD$8,G206,0)</f>
        <v>0</v>
      </c>
      <c r="BE206" s="140">
        <f t="shared" ref="BE206:BE221" si="732">+IF(H206=BE$8,G206,0)</f>
        <v>0</v>
      </c>
      <c r="BF206" s="140">
        <f t="shared" ref="BF206:BF221" si="733">+IF(H206=BF$8,G206,0)</f>
        <v>0</v>
      </c>
      <c r="BG206" s="140">
        <f t="shared" ref="BG206:BG221" si="734">+IF(H206=BG$8,G206,0)</f>
        <v>0</v>
      </c>
      <c r="BH206" s="140">
        <f t="shared" ref="BH206:BH221" si="735">+IF(H206=BH$8,G206,0)</f>
        <v>0</v>
      </c>
      <c r="BI206" s="140">
        <f t="shared" ref="BI206:BI221" si="736">+IF(H206=BI$8,G206,0)</f>
        <v>0</v>
      </c>
      <c r="BJ206" s="140">
        <f t="shared" ref="BJ206:BJ221" si="737">+IF(H206=BJ$8,G206,0)</f>
        <v>0</v>
      </c>
      <c r="BK206" s="140">
        <f t="shared" ref="BK206:BK221" si="738">+IF(H206=BK$8,G206,0)</f>
        <v>0</v>
      </c>
      <c r="BL206" s="140">
        <f t="shared" ref="BL206:BL221" si="739">+IF(H206=BL$8,G206,0)</f>
        <v>0</v>
      </c>
      <c r="BM206" s="140">
        <f t="shared" si="226"/>
        <v>0</v>
      </c>
      <c r="BN206" s="140">
        <f t="shared" si="372"/>
        <v>0</v>
      </c>
    </row>
    <row r="207" spans="2:66" ht="12.75" customHeight="1" x14ac:dyDescent="0.2">
      <c r="C207" s="141" t="s">
        <v>533</v>
      </c>
      <c r="G207" s="275"/>
      <c r="H207" s="131" t="s">
        <v>322</v>
      </c>
      <c r="J207" s="140">
        <f t="shared" si="688"/>
        <v>0</v>
      </c>
      <c r="K207" s="140">
        <f t="shared" si="689"/>
        <v>0</v>
      </c>
      <c r="L207" s="140">
        <f t="shared" si="690"/>
        <v>0</v>
      </c>
      <c r="M207" s="140">
        <f t="shared" si="691"/>
        <v>0</v>
      </c>
      <c r="N207" s="140">
        <f t="shared" si="692"/>
        <v>0</v>
      </c>
      <c r="O207" s="140">
        <f t="shared" si="693"/>
        <v>0</v>
      </c>
      <c r="P207" s="140">
        <f t="shared" si="694"/>
        <v>0</v>
      </c>
      <c r="Q207" s="140">
        <f t="shared" si="695"/>
        <v>0</v>
      </c>
      <c r="R207" s="140">
        <f t="shared" si="696"/>
        <v>0</v>
      </c>
      <c r="S207" s="140">
        <f t="shared" si="697"/>
        <v>0</v>
      </c>
      <c r="T207" s="140">
        <f t="shared" si="698"/>
        <v>0</v>
      </c>
      <c r="U207" s="140">
        <f t="shared" si="699"/>
        <v>0</v>
      </c>
      <c r="V207" s="140">
        <f t="shared" si="700"/>
        <v>0</v>
      </c>
      <c r="X207" s="140">
        <f t="shared" si="701"/>
        <v>0</v>
      </c>
      <c r="Y207" s="140">
        <f t="shared" si="702"/>
        <v>0</v>
      </c>
      <c r="Z207" s="140">
        <f t="shared" si="703"/>
        <v>0</v>
      </c>
      <c r="AA207" s="140">
        <f t="shared" si="704"/>
        <v>0</v>
      </c>
      <c r="AB207" s="140">
        <f t="shared" si="705"/>
        <v>0</v>
      </c>
      <c r="AC207" s="140">
        <f t="shared" si="706"/>
        <v>0</v>
      </c>
      <c r="AD207" s="140">
        <f t="shared" si="707"/>
        <v>0</v>
      </c>
      <c r="AE207" s="140">
        <f t="shared" si="708"/>
        <v>0</v>
      </c>
      <c r="AF207" s="140">
        <f t="shared" si="709"/>
        <v>0</v>
      </c>
      <c r="AG207" s="140">
        <f t="shared" si="710"/>
        <v>0</v>
      </c>
      <c r="AH207" s="140">
        <f t="shared" si="711"/>
        <v>0</v>
      </c>
      <c r="AI207" s="140">
        <f t="shared" si="712"/>
        <v>0</v>
      </c>
      <c r="AJ207" s="140">
        <f t="shared" si="713"/>
        <v>0</v>
      </c>
      <c r="AL207" s="140">
        <f t="shared" si="714"/>
        <v>0</v>
      </c>
      <c r="AM207" s="140">
        <f t="shared" si="715"/>
        <v>0</v>
      </c>
      <c r="AN207" s="140">
        <f t="shared" si="716"/>
        <v>0</v>
      </c>
      <c r="AO207" s="140">
        <f t="shared" si="717"/>
        <v>0</v>
      </c>
      <c r="AP207" s="140">
        <f t="shared" si="718"/>
        <v>0</v>
      </c>
      <c r="AQ207" s="140">
        <f t="shared" si="719"/>
        <v>0</v>
      </c>
      <c r="AR207" s="140">
        <f t="shared" si="720"/>
        <v>0</v>
      </c>
      <c r="AS207" s="140">
        <f t="shared" si="721"/>
        <v>0</v>
      </c>
      <c r="AT207" s="140">
        <f t="shared" si="722"/>
        <v>0</v>
      </c>
      <c r="AU207" s="140">
        <f t="shared" si="723"/>
        <v>0</v>
      </c>
      <c r="AV207" s="140">
        <f t="shared" si="724"/>
        <v>0</v>
      </c>
      <c r="AW207" s="140">
        <f t="shared" si="725"/>
        <v>0</v>
      </c>
      <c r="AX207" s="140">
        <f t="shared" si="726"/>
        <v>0</v>
      </c>
      <c r="AZ207" s="140">
        <f t="shared" si="727"/>
        <v>0</v>
      </c>
      <c r="BA207" s="140">
        <f t="shared" si="728"/>
        <v>0</v>
      </c>
      <c r="BB207" s="140">
        <f t="shared" si="729"/>
        <v>0</v>
      </c>
      <c r="BC207" s="140">
        <f t="shared" si="730"/>
        <v>0</v>
      </c>
      <c r="BD207" s="140">
        <f t="shared" si="731"/>
        <v>0</v>
      </c>
      <c r="BE207" s="140">
        <f t="shared" si="732"/>
        <v>0</v>
      </c>
      <c r="BF207" s="140">
        <f t="shared" si="733"/>
        <v>0</v>
      </c>
      <c r="BG207" s="140">
        <f t="shared" si="734"/>
        <v>0</v>
      </c>
      <c r="BH207" s="140">
        <f t="shared" si="735"/>
        <v>0</v>
      </c>
      <c r="BI207" s="140">
        <f t="shared" si="736"/>
        <v>0</v>
      </c>
      <c r="BJ207" s="140">
        <f t="shared" si="737"/>
        <v>0</v>
      </c>
      <c r="BK207" s="140">
        <f t="shared" si="738"/>
        <v>0</v>
      </c>
      <c r="BL207" s="140">
        <f t="shared" si="739"/>
        <v>0</v>
      </c>
      <c r="BM207" s="140">
        <f t="shared" si="226"/>
        <v>0</v>
      </c>
      <c r="BN207" s="140">
        <f t="shared" si="372"/>
        <v>0</v>
      </c>
    </row>
    <row r="208" spans="2:66" ht="12.75" customHeight="1" x14ac:dyDescent="0.2">
      <c r="C208" s="141" t="s">
        <v>495</v>
      </c>
      <c r="G208" s="275"/>
      <c r="H208" s="131" t="s">
        <v>331</v>
      </c>
      <c r="J208" s="140">
        <f t="shared" si="688"/>
        <v>0</v>
      </c>
      <c r="K208" s="140">
        <f t="shared" si="689"/>
        <v>0</v>
      </c>
      <c r="L208" s="140">
        <f t="shared" si="690"/>
        <v>0</v>
      </c>
      <c r="M208" s="140">
        <f t="shared" si="691"/>
        <v>0</v>
      </c>
      <c r="N208" s="140">
        <f t="shared" si="692"/>
        <v>0</v>
      </c>
      <c r="O208" s="140">
        <f t="shared" si="693"/>
        <v>0</v>
      </c>
      <c r="P208" s="140">
        <f t="shared" si="694"/>
        <v>0</v>
      </c>
      <c r="Q208" s="140">
        <f t="shared" si="695"/>
        <v>0</v>
      </c>
      <c r="R208" s="140">
        <f t="shared" si="696"/>
        <v>0</v>
      </c>
      <c r="S208" s="140">
        <f t="shared" si="697"/>
        <v>0</v>
      </c>
      <c r="T208" s="140">
        <f t="shared" si="698"/>
        <v>0</v>
      </c>
      <c r="U208" s="140">
        <f t="shared" si="699"/>
        <v>0</v>
      </c>
      <c r="V208" s="140">
        <f t="shared" si="700"/>
        <v>0</v>
      </c>
      <c r="X208" s="140">
        <f t="shared" si="701"/>
        <v>0</v>
      </c>
      <c r="Y208" s="140">
        <f t="shared" si="702"/>
        <v>0</v>
      </c>
      <c r="Z208" s="140">
        <f t="shared" si="703"/>
        <v>0</v>
      </c>
      <c r="AA208" s="140">
        <f t="shared" si="704"/>
        <v>0</v>
      </c>
      <c r="AB208" s="140">
        <f t="shared" si="705"/>
        <v>0</v>
      </c>
      <c r="AC208" s="140">
        <f t="shared" si="706"/>
        <v>0</v>
      </c>
      <c r="AD208" s="140">
        <f t="shared" si="707"/>
        <v>0</v>
      </c>
      <c r="AE208" s="140">
        <f t="shared" si="708"/>
        <v>0</v>
      </c>
      <c r="AF208" s="140">
        <f t="shared" si="709"/>
        <v>0</v>
      </c>
      <c r="AG208" s="140">
        <f t="shared" si="710"/>
        <v>0</v>
      </c>
      <c r="AH208" s="140">
        <f t="shared" si="711"/>
        <v>0</v>
      </c>
      <c r="AI208" s="140">
        <f t="shared" si="712"/>
        <v>0</v>
      </c>
      <c r="AJ208" s="140">
        <f t="shared" si="713"/>
        <v>0</v>
      </c>
      <c r="AL208" s="140">
        <f t="shared" si="714"/>
        <v>0</v>
      </c>
      <c r="AM208" s="140">
        <f t="shared" si="715"/>
        <v>0</v>
      </c>
      <c r="AN208" s="140">
        <f t="shared" si="716"/>
        <v>0</v>
      </c>
      <c r="AO208" s="140">
        <f t="shared" si="717"/>
        <v>0</v>
      </c>
      <c r="AP208" s="140">
        <f t="shared" si="718"/>
        <v>0</v>
      </c>
      <c r="AQ208" s="140">
        <f t="shared" si="719"/>
        <v>0</v>
      </c>
      <c r="AR208" s="140">
        <f t="shared" si="720"/>
        <v>0</v>
      </c>
      <c r="AS208" s="140">
        <f t="shared" si="721"/>
        <v>0</v>
      </c>
      <c r="AT208" s="140">
        <f t="shared" si="722"/>
        <v>0</v>
      </c>
      <c r="AU208" s="140">
        <f t="shared" si="723"/>
        <v>0</v>
      </c>
      <c r="AV208" s="140">
        <f t="shared" si="724"/>
        <v>0</v>
      </c>
      <c r="AW208" s="140">
        <f t="shared" si="725"/>
        <v>0</v>
      </c>
      <c r="AX208" s="140">
        <f t="shared" si="726"/>
        <v>0</v>
      </c>
      <c r="AZ208" s="140">
        <f t="shared" si="727"/>
        <v>0</v>
      </c>
      <c r="BA208" s="140">
        <f t="shared" si="728"/>
        <v>0</v>
      </c>
      <c r="BB208" s="140">
        <f t="shared" si="729"/>
        <v>0</v>
      </c>
      <c r="BC208" s="140">
        <f t="shared" si="730"/>
        <v>0</v>
      </c>
      <c r="BD208" s="140">
        <f t="shared" si="731"/>
        <v>0</v>
      </c>
      <c r="BE208" s="140">
        <f t="shared" si="732"/>
        <v>0</v>
      </c>
      <c r="BF208" s="140">
        <f t="shared" si="733"/>
        <v>0</v>
      </c>
      <c r="BG208" s="140">
        <f t="shared" si="734"/>
        <v>0</v>
      </c>
      <c r="BH208" s="140">
        <f t="shared" si="735"/>
        <v>0</v>
      </c>
      <c r="BI208" s="140">
        <f t="shared" si="736"/>
        <v>0</v>
      </c>
      <c r="BJ208" s="140">
        <f t="shared" si="737"/>
        <v>0</v>
      </c>
      <c r="BK208" s="140">
        <f t="shared" si="738"/>
        <v>0</v>
      </c>
      <c r="BL208" s="140">
        <f t="shared" si="739"/>
        <v>0</v>
      </c>
      <c r="BM208" s="140">
        <f t="shared" si="226"/>
        <v>0</v>
      </c>
      <c r="BN208" s="140">
        <f t="shared" si="372"/>
        <v>0</v>
      </c>
    </row>
    <row r="209" spans="2:66" ht="12.75" customHeight="1" x14ac:dyDescent="0.2">
      <c r="C209" s="141" t="s">
        <v>471</v>
      </c>
      <c r="G209" s="275"/>
      <c r="H209" s="131" t="s">
        <v>322</v>
      </c>
      <c r="J209" s="140">
        <f>+IF(H209=J$8,G209,0)</f>
        <v>0</v>
      </c>
      <c r="K209" s="140">
        <f>+IF(H209=K$8,G209,0)</f>
        <v>0</v>
      </c>
      <c r="L209" s="140">
        <f>+IF(H209=L$8,G209,0)</f>
        <v>0</v>
      </c>
      <c r="M209" s="140">
        <f>+IF(H209=M$8,G209,0)</f>
        <v>0</v>
      </c>
      <c r="N209" s="140">
        <f>+IF(H209=N$8,G209,0)</f>
        <v>0</v>
      </c>
      <c r="O209" s="140">
        <f>+IF(H209=O$8,G209,0)</f>
        <v>0</v>
      </c>
      <c r="P209" s="140">
        <f>+IF(H209=P$8,G209,0)</f>
        <v>0</v>
      </c>
      <c r="Q209" s="140">
        <f>+IF(H209=Q$8,G209,0)</f>
        <v>0</v>
      </c>
      <c r="R209" s="140">
        <f>+IF(H209=R$8,G209,0)</f>
        <v>0</v>
      </c>
      <c r="S209" s="140">
        <f>+IF(H209=S$8,G209,0)</f>
        <v>0</v>
      </c>
      <c r="T209" s="140">
        <f>+IF(H209=T$8,G209,0)</f>
        <v>0</v>
      </c>
      <c r="U209" s="140">
        <f>+IF(H209=U$8,G209,0)</f>
        <v>0</v>
      </c>
      <c r="V209" s="140">
        <f>+IF(H209=V$8,G209,0)</f>
        <v>0</v>
      </c>
      <c r="X209" s="140">
        <f>+IF(H209=X$8,G209,0)</f>
        <v>0</v>
      </c>
      <c r="Y209" s="140">
        <f>+IF(H209=Y$8,G209,0)</f>
        <v>0</v>
      </c>
      <c r="Z209" s="140">
        <f>+IF(H209=Z$8,G209,0)</f>
        <v>0</v>
      </c>
      <c r="AA209" s="140">
        <f>+IF(H209=AA$8,G209,0)</f>
        <v>0</v>
      </c>
      <c r="AB209" s="140">
        <f>+IF(H209=AB$8,G209,0)</f>
        <v>0</v>
      </c>
      <c r="AC209" s="140">
        <f>+IF(H209=AC$8,G209,0)</f>
        <v>0</v>
      </c>
      <c r="AD209" s="140">
        <f>+IF(H209=AD$8,G209,0)</f>
        <v>0</v>
      </c>
      <c r="AE209" s="140">
        <f>+IF(H209=AE$8,G209,0)</f>
        <v>0</v>
      </c>
      <c r="AF209" s="140">
        <f>+IF(H209=AF$8,G209,0)</f>
        <v>0</v>
      </c>
      <c r="AG209" s="140">
        <f>+IF(H209=AG$8,G209,0)</f>
        <v>0</v>
      </c>
      <c r="AH209" s="140">
        <f>+IF(H209=AH$8,G209,0)</f>
        <v>0</v>
      </c>
      <c r="AI209" s="140">
        <f>+IF(H209=AI$8,G209,0)</f>
        <v>0</v>
      </c>
      <c r="AJ209" s="140">
        <f>+IF(H209=AJ$8,G209,0)</f>
        <v>0</v>
      </c>
      <c r="AL209" s="140">
        <f>+IF(H209=AL$8,G209,0)</f>
        <v>0</v>
      </c>
      <c r="AM209" s="140">
        <f>+IF(H209=AM$8,G209,0)</f>
        <v>0</v>
      </c>
      <c r="AN209" s="140">
        <f>+IF(H209=AN$8,G209,0)</f>
        <v>0</v>
      </c>
      <c r="AO209" s="140">
        <f>+IF(H209=AO$8,G209,0)</f>
        <v>0</v>
      </c>
      <c r="AP209" s="140">
        <f>+IF(H209=AP$8,G209,0)</f>
        <v>0</v>
      </c>
      <c r="AQ209" s="140">
        <f>+IF(H209=AQ$8,G209,0)</f>
        <v>0</v>
      </c>
      <c r="AR209" s="140">
        <f>+IF(H209=AR$8,G209,0)</f>
        <v>0</v>
      </c>
      <c r="AS209" s="140">
        <f>+IF(H209=AS$8,G209,0)</f>
        <v>0</v>
      </c>
      <c r="AT209" s="140">
        <f>+IF(H209=AT$8,G209,0)</f>
        <v>0</v>
      </c>
      <c r="AU209" s="140">
        <f>+IF(H209=AU$8,G209,0)</f>
        <v>0</v>
      </c>
      <c r="AV209" s="140">
        <f>+IF(H209=AV$8,G209,0)</f>
        <v>0</v>
      </c>
      <c r="AW209" s="140">
        <f>+IF(H209=AW$8,G209,0)</f>
        <v>0</v>
      </c>
      <c r="AX209" s="140">
        <f>+IF(H209=AX$8,G209,0)</f>
        <v>0</v>
      </c>
      <c r="AZ209" s="140">
        <f>+IF(H209=AZ$8,G209,0)</f>
        <v>0</v>
      </c>
      <c r="BA209" s="140">
        <f>+IF(H209=BA$8,G209,0)</f>
        <v>0</v>
      </c>
      <c r="BB209" s="140">
        <f>+IF(H209=BB$8,G209,0)</f>
        <v>0</v>
      </c>
      <c r="BC209" s="140">
        <f>+IF(H209=BC$8,G209,0)</f>
        <v>0</v>
      </c>
      <c r="BD209" s="140">
        <f>+IF(H209=BD$8,G209,0)</f>
        <v>0</v>
      </c>
      <c r="BE209" s="140">
        <f>+IF(H209=BE$8,G209,0)</f>
        <v>0</v>
      </c>
      <c r="BF209" s="140">
        <f>+IF(H209=BF$8,G209,0)</f>
        <v>0</v>
      </c>
      <c r="BG209" s="140">
        <f>+IF(H209=BG$8,G209,0)</f>
        <v>0</v>
      </c>
      <c r="BH209" s="140">
        <f>+IF(H209=BH$8,G209,0)</f>
        <v>0</v>
      </c>
      <c r="BI209" s="140">
        <f>+IF(H209=BI$8,G209,0)</f>
        <v>0</v>
      </c>
      <c r="BJ209" s="140">
        <f>+IF(H209=BJ$8,G209,0)</f>
        <v>0</v>
      </c>
      <c r="BK209" s="140">
        <f>+IF(H209=BK$8,G209,0)</f>
        <v>0</v>
      </c>
      <c r="BL209" s="140">
        <f>+IF(H209=BL$8,G209,0)</f>
        <v>0</v>
      </c>
      <c r="BM209" s="140">
        <f t="shared" si="226"/>
        <v>0</v>
      </c>
      <c r="BN209" s="140">
        <f t="shared" si="372"/>
        <v>0</v>
      </c>
    </row>
    <row r="210" spans="2:66" ht="12.75" customHeight="1" x14ac:dyDescent="0.2">
      <c r="C210" s="141" t="s">
        <v>496</v>
      </c>
      <c r="G210" s="275"/>
      <c r="H210" s="131" t="s">
        <v>324</v>
      </c>
      <c r="J210" s="140">
        <f t="shared" si="688"/>
        <v>0</v>
      </c>
      <c r="K210" s="140">
        <f t="shared" si="689"/>
        <v>0</v>
      </c>
      <c r="L210" s="140">
        <f t="shared" si="690"/>
        <v>0</v>
      </c>
      <c r="M210" s="140">
        <f t="shared" si="691"/>
        <v>0</v>
      </c>
      <c r="N210" s="140">
        <f t="shared" si="692"/>
        <v>0</v>
      </c>
      <c r="O210" s="140">
        <f t="shared" si="693"/>
        <v>0</v>
      </c>
      <c r="P210" s="140">
        <f t="shared" si="694"/>
        <v>0</v>
      </c>
      <c r="Q210" s="140">
        <f t="shared" si="695"/>
        <v>0</v>
      </c>
      <c r="R210" s="140">
        <f t="shared" si="696"/>
        <v>0</v>
      </c>
      <c r="S210" s="140">
        <f t="shared" si="697"/>
        <v>0</v>
      </c>
      <c r="T210" s="140">
        <f t="shared" si="698"/>
        <v>0</v>
      </c>
      <c r="U210" s="140">
        <f t="shared" si="699"/>
        <v>0</v>
      </c>
      <c r="V210" s="140">
        <f t="shared" si="700"/>
        <v>0</v>
      </c>
      <c r="X210" s="140">
        <f t="shared" si="701"/>
        <v>0</v>
      </c>
      <c r="Y210" s="140">
        <f t="shared" si="702"/>
        <v>0</v>
      </c>
      <c r="Z210" s="140">
        <f t="shared" si="703"/>
        <v>0</v>
      </c>
      <c r="AA210" s="140">
        <f t="shared" si="704"/>
        <v>0</v>
      </c>
      <c r="AB210" s="140">
        <f t="shared" si="705"/>
        <v>0</v>
      </c>
      <c r="AC210" s="140">
        <f t="shared" si="706"/>
        <v>0</v>
      </c>
      <c r="AD210" s="140">
        <f t="shared" si="707"/>
        <v>0</v>
      </c>
      <c r="AE210" s="140">
        <f t="shared" si="708"/>
        <v>0</v>
      </c>
      <c r="AF210" s="140">
        <f t="shared" si="709"/>
        <v>0</v>
      </c>
      <c r="AG210" s="140">
        <f t="shared" si="710"/>
        <v>0</v>
      </c>
      <c r="AH210" s="140">
        <f t="shared" si="711"/>
        <v>0</v>
      </c>
      <c r="AI210" s="140">
        <f t="shared" si="712"/>
        <v>0</v>
      </c>
      <c r="AJ210" s="140">
        <f t="shared" si="713"/>
        <v>0</v>
      </c>
      <c r="AL210" s="140">
        <f t="shared" si="714"/>
        <v>0</v>
      </c>
      <c r="AM210" s="140">
        <f t="shared" si="715"/>
        <v>0</v>
      </c>
      <c r="AN210" s="140">
        <f t="shared" si="716"/>
        <v>0</v>
      </c>
      <c r="AO210" s="140">
        <f t="shared" si="717"/>
        <v>0</v>
      </c>
      <c r="AP210" s="140">
        <f t="shared" si="718"/>
        <v>0</v>
      </c>
      <c r="AQ210" s="140">
        <f t="shared" si="719"/>
        <v>0</v>
      </c>
      <c r="AR210" s="140">
        <f t="shared" si="720"/>
        <v>0</v>
      </c>
      <c r="AS210" s="140">
        <f t="shared" si="721"/>
        <v>0</v>
      </c>
      <c r="AT210" s="140">
        <f t="shared" si="722"/>
        <v>0</v>
      </c>
      <c r="AU210" s="140">
        <f t="shared" si="723"/>
        <v>0</v>
      </c>
      <c r="AV210" s="140">
        <f t="shared" si="724"/>
        <v>0</v>
      </c>
      <c r="AW210" s="140">
        <f t="shared" si="725"/>
        <v>0</v>
      </c>
      <c r="AX210" s="140">
        <f t="shared" si="726"/>
        <v>0</v>
      </c>
      <c r="AZ210" s="140">
        <f t="shared" si="727"/>
        <v>0</v>
      </c>
      <c r="BA210" s="140">
        <f t="shared" si="728"/>
        <v>0</v>
      </c>
      <c r="BB210" s="140">
        <f t="shared" si="729"/>
        <v>0</v>
      </c>
      <c r="BC210" s="140">
        <f t="shared" si="730"/>
        <v>0</v>
      </c>
      <c r="BD210" s="140">
        <f t="shared" si="731"/>
        <v>0</v>
      </c>
      <c r="BE210" s="140">
        <f t="shared" si="732"/>
        <v>0</v>
      </c>
      <c r="BF210" s="140">
        <f t="shared" si="733"/>
        <v>0</v>
      </c>
      <c r="BG210" s="140">
        <f t="shared" si="734"/>
        <v>0</v>
      </c>
      <c r="BH210" s="140">
        <f t="shared" si="735"/>
        <v>0</v>
      </c>
      <c r="BI210" s="140">
        <f t="shared" si="736"/>
        <v>0</v>
      </c>
      <c r="BJ210" s="140">
        <f t="shared" si="737"/>
        <v>0</v>
      </c>
      <c r="BK210" s="140">
        <f t="shared" si="738"/>
        <v>0</v>
      </c>
      <c r="BL210" s="140">
        <f t="shared" si="739"/>
        <v>0</v>
      </c>
      <c r="BM210" s="140">
        <f t="shared" si="226"/>
        <v>0</v>
      </c>
      <c r="BN210" s="140">
        <f t="shared" ref="BN210:BN283" si="740">+BM210-G210</f>
        <v>0</v>
      </c>
    </row>
    <row r="211" spans="2:66" ht="12.75" customHeight="1" x14ac:dyDescent="0.2">
      <c r="C211" s="141" t="s">
        <v>346</v>
      </c>
      <c r="E211" s="142"/>
      <c r="G211" s="275"/>
      <c r="H211" s="131" t="s">
        <v>331</v>
      </c>
      <c r="J211" s="140">
        <f t="shared" si="688"/>
        <v>0</v>
      </c>
      <c r="K211" s="140">
        <f t="shared" si="689"/>
        <v>0</v>
      </c>
      <c r="L211" s="140">
        <f t="shared" si="690"/>
        <v>0</v>
      </c>
      <c r="M211" s="140">
        <f t="shared" si="691"/>
        <v>0</v>
      </c>
      <c r="N211" s="140">
        <f t="shared" si="692"/>
        <v>0</v>
      </c>
      <c r="O211" s="140">
        <f t="shared" si="693"/>
        <v>0</v>
      </c>
      <c r="P211" s="140">
        <f t="shared" si="694"/>
        <v>0</v>
      </c>
      <c r="Q211" s="140">
        <f t="shared" si="695"/>
        <v>0</v>
      </c>
      <c r="R211" s="140">
        <f t="shared" si="696"/>
        <v>0</v>
      </c>
      <c r="S211" s="140">
        <f t="shared" si="697"/>
        <v>0</v>
      </c>
      <c r="T211" s="140">
        <f t="shared" si="698"/>
        <v>0</v>
      </c>
      <c r="U211" s="140">
        <f t="shared" si="699"/>
        <v>0</v>
      </c>
      <c r="V211" s="140">
        <f t="shared" si="700"/>
        <v>0</v>
      </c>
      <c r="X211" s="140">
        <f t="shared" si="701"/>
        <v>0</v>
      </c>
      <c r="Y211" s="140">
        <f t="shared" si="702"/>
        <v>0</v>
      </c>
      <c r="Z211" s="140">
        <f t="shared" si="703"/>
        <v>0</v>
      </c>
      <c r="AA211" s="140">
        <f t="shared" si="704"/>
        <v>0</v>
      </c>
      <c r="AB211" s="140">
        <f t="shared" si="705"/>
        <v>0</v>
      </c>
      <c r="AC211" s="140">
        <f t="shared" si="706"/>
        <v>0</v>
      </c>
      <c r="AD211" s="140">
        <f t="shared" si="707"/>
        <v>0</v>
      </c>
      <c r="AE211" s="140">
        <f t="shared" si="708"/>
        <v>0</v>
      </c>
      <c r="AF211" s="140">
        <f t="shared" si="709"/>
        <v>0</v>
      </c>
      <c r="AG211" s="140">
        <f t="shared" si="710"/>
        <v>0</v>
      </c>
      <c r="AH211" s="140">
        <f t="shared" si="711"/>
        <v>0</v>
      </c>
      <c r="AI211" s="140">
        <f t="shared" si="712"/>
        <v>0</v>
      </c>
      <c r="AJ211" s="140">
        <f t="shared" si="713"/>
        <v>0</v>
      </c>
      <c r="AL211" s="140">
        <f t="shared" si="714"/>
        <v>0</v>
      </c>
      <c r="AM211" s="140">
        <f t="shared" si="715"/>
        <v>0</v>
      </c>
      <c r="AN211" s="140">
        <f t="shared" si="716"/>
        <v>0</v>
      </c>
      <c r="AO211" s="140">
        <f t="shared" si="717"/>
        <v>0</v>
      </c>
      <c r="AP211" s="140">
        <f t="shared" si="718"/>
        <v>0</v>
      </c>
      <c r="AQ211" s="140">
        <f t="shared" si="719"/>
        <v>0</v>
      </c>
      <c r="AR211" s="140">
        <f t="shared" si="720"/>
        <v>0</v>
      </c>
      <c r="AS211" s="140">
        <f t="shared" si="721"/>
        <v>0</v>
      </c>
      <c r="AT211" s="140">
        <f t="shared" si="722"/>
        <v>0</v>
      </c>
      <c r="AU211" s="140">
        <f t="shared" si="723"/>
        <v>0</v>
      </c>
      <c r="AV211" s="140">
        <f t="shared" si="724"/>
        <v>0</v>
      </c>
      <c r="AW211" s="140">
        <f t="shared" si="725"/>
        <v>0</v>
      </c>
      <c r="AX211" s="140">
        <f t="shared" si="726"/>
        <v>0</v>
      </c>
      <c r="AZ211" s="140">
        <f t="shared" si="727"/>
        <v>0</v>
      </c>
      <c r="BA211" s="140">
        <f t="shared" si="728"/>
        <v>0</v>
      </c>
      <c r="BB211" s="140">
        <f t="shared" si="729"/>
        <v>0</v>
      </c>
      <c r="BC211" s="140">
        <f t="shared" si="730"/>
        <v>0</v>
      </c>
      <c r="BD211" s="140">
        <f t="shared" si="731"/>
        <v>0</v>
      </c>
      <c r="BE211" s="140">
        <f t="shared" si="732"/>
        <v>0</v>
      </c>
      <c r="BF211" s="140">
        <f t="shared" si="733"/>
        <v>0</v>
      </c>
      <c r="BG211" s="140">
        <f t="shared" si="734"/>
        <v>0</v>
      </c>
      <c r="BH211" s="140">
        <f t="shared" si="735"/>
        <v>0</v>
      </c>
      <c r="BI211" s="140">
        <f t="shared" si="736"/>
        <v>0</v>
      </c>
      <c r="BJ211" s="140">
        <f t="shared" si="737"/>
        <v>0</v>
      </c>
      <c r="BK211" s="140">
        <f t="shared" si="738"/>
        <v>0</v>
      </c>
      <c r="BL211" s="140">
        <f t="shared" si="739"/>
        <v>0</v>
      </c>
      <c r="BM211" s="140">
        <f t="shared" si="226"/>
        <v>0</v>
      </c>
      <c r="BN211" s="140">
        <f t="shared" si="740"/>
        <v>0</v>
      </c>
    </row>
    <row r="212" spans="2:66" ht="12.75" customHeight="1" x14ac:dyDescent="0.2">
      <c r="C212" s="141" t="s">
        <v>410</v>
      </c>
      <c r="E212" s="142"/>
      <c r="G212" s="275"/>
      <c r="H212" s="131" t="s">
        <v>331</v>
      </c>
      <c r="J212" s="140">
        <f t="shared" si="688"/>
        <v>0</v>
      </c>
      <c r="K212" s="140">
        <f t="shared" si="689"/>
        <v>0</v>
      </c>
      <c r="L212" s="140">
        <f t="shared" si="690"/>
        <v>0</v>
      </c>
      <c r="M212" s="140">
        <f t="shared" si="691"/>
        <v>0</v>
      </c>
      <c r="N212" s="140">
        <f t="shared" si="692"/>
        <v>0</v>
      </c>
      <c r="O212" s="140">
        <f t="shared" si="693"/>
        <v>0</v>
      </c>
      <c r="P212" s="140">
        <f t="shared" si="694"/>
        <v>0</v>
      </c>
      <c r="Q212" s="140">
        <f t="shared" si="695"/>
        <v>0</v>
      </c>
      <c r="R212" s="140">
        <f t="shared" si="696"/>
        <v>0</v>
      </c>
      <c r="S212" s="140">
        <f t="shared" si="697"/>
        <v>0</v>
      </c>
      <c r="T212" s="140">
        <f t="shared" si="698"/>
        <v>0</v>
      </c>
      <c r="U212" s="140">
        <f t="shared" si="699"/>
        <v>0</v>
      </c>
      <c r="V212" s="140">
        <f t="shared" si="700"/>
        <v>0</v>
      </c>
      <c r="X212" s="140">
        <f t="shared" si="701"/>
        <v>0</v>
      </c>
      <c r="Y212" s="140">
        <f t="shared" si="702"/>
        <v>0</v>
      </c>
      <c r="Z212" s="140">
        <f t="shared" si="703"/>
        <v>0</v>
      </c>
      <c r="AA212" s="140">
        <f t="shared" si="704"/>
        <v>0</v>
      </c>
      <c r="AB212" s="140">
        <f t="shared" si="705"/>
        <v>0</v>
      </c>
      <c r="AC212" s="140">
        <f t="shared" si="706"/>
        <v>0</v>
      </c>
      <c r="AD212" s="140">
        <f t="shared" si="707"/>
        <v>0</v>
      </c>
      <c r="AE212" s="140">
        <f t="shared" si="708"/>
        <v>0</v>
      </c>
      <c r="AF212" s="140">
        <f t="shared" si="709"/>
        <v>0</v>
      </c>
      <c r="AG212" s="140">
        <f t="shared" si="710"/>
        <v>0</v>
      </c>
      <c r="AH212" s="140">
        <f t="shared" si="711"/>
        <v>0</v>
      </c>
      <c r="AI212" s="140">
        <f t="shared" si="712"/>
        <v>0</v>
      </c>
      <c r="AJ212" s="140">
        <f t="shared" si="713"/>
        <v>0</v>
      </c>
      <c r="AL212" s="140">
        <f t="shared" si="714"/>
        <v>0</v>
      </c>
      <c r="AM212" s="140">
        <f t="shared" si="715"/>
        <v>0</v>
      </c>
      <c r="AN212" s="140">
        <f t="shared" si="716"/>
        <v>0</v>
      </c>
      <c r="AO212" s="140">
        <f t="shared" si="717"/>
        <v>0</v>
      </c>
      <c r="AP212" s="140">
        <f t="shared" si="718"/>
        <v>0</v>
      </c>
      <c r="AQ212" s="140">
        <f t="shared" si="719"/>
        <v>0</v>
      </c>
      <c r="AR212" s="140">
        <f t="shared" si="720"/>
        <v>0</v>
      </c>
      <c r="AS212" s="140">
        <f t="shared" si="721"/>
        <v>0</v>
      </c>
      <c r="AT212" s="140">
        <f t="shared" si="722"/>
        <v>0</v>
      </c>
      <c r="AU212" s="140">
        <f t="shared" si="723"/>
        <v>0</v>
      </c>
      <c r="AV212" s="140">
        <f t="shared" si="724"/>
        <v>0</v>
      </c>
      <c r="AW212" s="140">
        <f t="shared" si="725"/>
        <v>0</v>
      </c>
      <c r="AX212" s="140">
        <f t="shared" si="726"/>
        <v>0</v>
      </c>
      <c r="AZ212" s="140">
        <f t="shared" si="727"/>
        <v>0</v>
      </c>
      <c r="BA212" s="140">
        <f t="shared" si="728"/>
        <v>0</v>
      </c>
      <c r="BB212" s="140">
        <f t="shared" si="729"/>
        <v>0</v>
      </c>
      <c r="BC212" s="140">
        <f t="shared" si="730"/>
        <v>0</v>
      </c>
      <c r="BD212" s="140">
        <f t="shared" si="731"/>
        <v>0</v>
      </c>
      <c r="BE212" s="140">
        <f t="shared" si="732"/>
        <v>0</v>
      </c>
      <c r="BF212" s="140">
        <f t="shared" si="733"/>
        <v>0</v>
      </c>
      <c r="BG212" s="140">
        <f t="shared" si="734"/>
        <v>0</v>
      </c>
      <c r="BH212" s="140">
        <f t="shared" si="735"/>
        <v>0</v>
      </c>
      <c r="BI212" s="140">
        <f t="shared" si="736"/>
        <v>0</v>
      </c>
      <c r="BJ212" s="140">
        <f t="shared" si="737"/>
        <v>0</v>
      </c>
      <c r="BK212" s="140">
        <f t="shared" si="738"/>
        <v>0</v>
      </c>
      <c r="BL212" s="140">
        <f t="shared" si="739"/>
        <v>0</v>
      </c>
      <c r="BM212" s="140">
        <f t="shared" si="226"/>
        <v>0</v>
      </c>
      <c r="BN212" s="140">
        <f t="shared" si="740"/>
        <v>0</v>
      </c>
    </row>
    <row r="213" spans="2:66" ht="12.75" customHeight="1" x14ac:dyDescent="0.2">
      <c r="C213" s="141" t="s">
        <v>355</v>
      </c>
      <c r="G213" s="275"/>
      <c r="H213" s="131" t="s">
        <v>324</v>
      </c>
      <c r="J213" s="140">
        <f t="shared" si="688"/>
        <v>0</v>
      </c>
      <c r="K213" s="140">
        <f t="shared" si="689"/>
        <v>0</v>
      </c>
      <c r="L213" s="140">
        <f t="shared" si="690"/>
        <v>0</v>
      </c>
      <c r="M213" s="140">
        <f t="shared" si="691"/>
        <v>0</v>
      </c>
      <c r="N213" s="140">
        <f t="shared" si="692"/>
        <v>0</v>
      </c>
      <c r="O213" s="140">
        <f t="shared" si="693"/>
        <v>0</v>
      </c>
      <c r="P213" s="140">
        <f t="shared" si="694"/>
        <v>0</v>
      </c>
      <c r="Q213" s="140">
        <f t="shared" si="695"/>
        <v>0</v>
      </c>
      <c r="R213" s="140">
        <f t="shared" si="696"/>
        <v>0</v>
      </c>
      <c r="S213" s="140">
        <f t="shared" si="697"/>
        <v>0</v>
      </c>
      <c r="T213" s="140">
        <f t="shared" si="698"/>
        <v>0</v>
      </c>
      <c r="U213" s="140">
        <f t="shared" si="699"/>
        <v>0</v>
      </c>
      <c r="V213" s="140">
        <f t="shared" si="700"/>
        <v>0</v>
      </c>
      <c r="X213" s="140">
        <f t="shared" si="701"/>
        <v>0</v>
      </c>
      <c r="Y213" s="140">
        <f t="shared" si="702"/>
        <v>0</v>
      </c>
      <c r="Z213" s="140">
        <f t="shared" si="703"/>
        <v>0</v>
      </c>
      <c r="AA213" s="140">
        <f t="shared" si="704"/>
        <v>0</v>
      </c>
      <c r="AB213" s="140">
        <f t="shared" si="705"/>
        <v>0</v>
      </c>
      <c r="AC213" s="140">
        <f t="shared" si="706"/>
        <v>0</v>
      </c>
      <c r="AD213" s="140">
        <f t="shared" si="707"/>
        <v>0</v>
      </c>
      <c r="AE213" s="140">
        <f t="shared" si="708"/>
        <v>0</v>
      </c>
      <c r="AF213" s="140">
        <f t="shared" si="709"/>
        <v>0</v>
      </c>
      <c r="AG213" s="140">
        <f t="shared" si="710"/>
        <v>0</v>
      </c>
      <c r="AH213" s="140">
        <f t="shared" si="711"/>
        <v>0</v>
      </c>
      <c r="AI213" s="140">
        <f t="shared" si="712"/>
        <v>0</v>
      </c>
      <c r="AJ213" s="140">
        <f t="shared" si="713"/>
        <v>0</v>
      </c>
      <c r="AL213" s="140">
        <f t="shared" si="714"/>
        <v>0</v>
      </c>
      <c r="AM213" s="140">
        <f t="shared" si="715"/>
        <v>0</v>
      </c>
      <c r="AN213" s="140">
        <f t="shared" si="716"/>
        <v>0</v>
      </c>
      <c r="AO213" s="140">
        <f t="shared" si="717"/>
        <v>0</v>
      </c>
      <c r="AP213" s="140">
        <f t="shared" si="718"/>
        <v>0</v>
      </c>
      <c r="AQ213" s="140">
        <f t="shared" si="719"/>
        <v>0</v>
      </c>
      <c r="AR213" s="140">
        <f t="shared" si="720"/>
        <v>0</v>
      </c>
      <c r="AS213" s="140">
        <f t="shared" si="721"/>
        <v>0</v>
      </c>
      <c r="AT213" s="140">
        <f t="shared" si="722"/>
        <v>0</v>
      </c>
      <c r="AU213" s="140">
        <f t="shared" si="723"/>
        <v>0</v>
      </c>
      <c r="AV213" s="140">
        <f t="shared" si="724"/>
        <v>0</v>
      </c>
      <c r="AW213" s="140">
        <f t="shared" si="725"/>
        <v>0</v>
      </c>
      <c r="AX213" s="140">
        <f t="shared" si="726"/>
        <v>0</v>
      </c>
      <c r="AZ213" s="140">
        <f t="shared" si="727"/>
        <v>0</v>
      </c>
      <c r="BA213" s="140">
        <f t="shared" si="728"/>
        <v>0</v>
      </c>
      <c r="BB213" s="140">
        <f t="shared" si="729"/>
        <v>0</v>
      </c>
      <c r="BC213" s="140">
        <f t="shared" si="730"/>
        <v>0</v>
      </c>
      <c r="BD213" s="140">
        <f t="shared" si="731"/>
        <v>0</v>
      </c>
      <c r="BE213" s="140">
        <f t="shared" si="732"/>
        <v>0</v>
      </c>
      <c r="BF213" s="140">
        <f t="shared" si="733"/>
        <v>0</v>
      </c>
      <c r="BG213" s="140">
        <f t="shared" si="734"/>
        <v>0</v>
      </c>
      <c r="BH213" s="140">
        <f t="shared" si="735"/>
        <v>0</v>
      </c>
      <c r="BI213" s="140">
        <f t="shared" si="736"/>
        <v>0</v>
      </c>
      <c r="BJ213" s="140">
        <f t="shared" si="737"/>
        <v>0</v>
      </c>
      <c r="BK213" s="140">
        <f t="shared" si="738"/>
        <v>0</v>
      </c>
      <c r="BL213" s="140">
        <f t="shared" si="739"/>
        <v>0</v>
      </c>
      <c r="BM213" s="140">
        <f t="shared" ref="BM213:BM221" si="741">SUM(J213:BL213)</f>
        <v>0</v>
      </c>
      <c r="BN213" s="140">
        <f t="shared" si="740"/>
        <v>0</v>
      </c>
    </row>
    <row r="214" spans="2:66" ht="12.75" customHeight="1" x14ac:dyDescent="0.2">
      <c r="C214" s="141" t="s">
        <v>387</v>
      </c>
      <c r="G214" s="275"/>
      <c r="H214" s="131" t="s">
        <v>324</v>
      </c>
      <c r="J214" s="140">
        <f t="shared" si="688"/>
        <v>0</v>
      </c>
      <c r="K214" s="140">
        <f t="shared" si="689"/>
        <v>0</v>
      </c>
      <c r="L214" s="140">
        <f t="shared" si="690"/>
        <v>0</v>
      </c>
      <c r="M214" s="140">
        <f t="shared" si="691"/>
        <v>0</v>
      </c>
      <c r="N214" s="140">
        <f t="shared" si="692"/>
        <v>0</v>
      </c>
      <c r="O214" s="140">
        <f t="shared" si="693"/>
        <v>0</v>
      </c>
      <c r="P214" s="140">
        <f t="shared" si="694"/>
        <v>0</v>
      </c>
      <c r="Q214" s="140">
        <f t="shared" si="695"/>
        <v>0</v>
      </c>
      <c r="R214" s="140">
        <f t="shared" si="696"/>
        <v>0</v>
      </c>
      <c r="S214" s="140">
        <f t="shared" si="697"/>
        <v>0</v>
      </c>
      <c r="T214" s="140">
        <f t="shared" si="698"/>
        <v>0</v>
      </c>
      <c r="U214" s="140">
        <f t="shared" si="699"/>
        <v>0</v>
      </c>
      <c r="V214" s="140">
        <f t="shared" si="700"/>
        <v>0</v>
      </c>
      <c r="X214" s="140">
        <f t="shared" si="701"/>
        <v>0</v>
      </c>
      <c r="Y214" s="140">
        <f t="shared" si="702"/>
        <v>0</v>
      </c>
      <c r="Z214" s="140">
        <f t="shared" si="703"/>
        <v>0</v>
      </c>
      <c r="AA214" s="140">
        <f t="shared" si="704"/>
        <v>0</v>
      </c>
      <c r="AB214" s="140">
        <f t="shared" si="705"/>
        <v>0</v>
      </c>
      <c r="AC214" s="140">
        <f t="shared" si="706"/>
        <v>0</v>
      </c>
      <c r="AD214" s="140">
        <f t="shared" si="707"/>
        <v>0</v>
      </c>
      <c r="AE214" s="140">
        <f t="shared" si="708"/>
        <v>0</v>
      </c>
      <c r="AF214" s="140">
        <f t="shared" si="709"/>
        <v>0</v>
      </c>
      <c r="AG214" s="140">
        <f t="shared" si="710"/>
        <v>0</v>
      </c>
      <c r="AH214" s="140">
        <f t="shared" si="711"/>
        <v>0</v>
      </c>
      <c r="AI214" s="140">
        <f t="shared" si="712"/>
        <v>0</v>
      </c>
      <c r="AJ214" s="140">
        <f t="shared" si="713"/>
        <v>0</v>
      </c>
      <c r="AL214" s="140">
        <f t="shared" si="714"/>
        <v>0</v>
      </c>
      <c r="AM214" s="140">
        <f t="shared" si="715"/>
        <v>0</v>
      </c>
      <c r="AN214" s="140">
        <f t="shared" si="716"/>
        <v>0</v>
      </c>
      <c r="AO214" s="140">
        <f t="shared" si="717"/>
        <v>0</v>
      </c>
      <c r="AP214" s="140">
        <f t="shared" si="718"/>
        <v>0</v>
      </c>
      <c r="AQ214" s="140">
        <f t="shared" si="719"/>
        <v>0</v>
      </c>
      <c r="AR214" s="140">
        <f t="shared" si="720"/>
        <v>0</v>
      </c>
      <c r="AS214" s="140">
        <f t="shared" si="721"/>
        <v>0</v>
      </c>
      <c r="AT214" s="140">
        <f t="shared" si="722"/>
        <v>0</v>
      </c>
      <c r="AU214" s="140">
        <f t="shared" si="723"/>
        <v>0</v>
      </c>
      <c r="AV214" s="140">
        <f t="shared" si="724"/>
        <v>0</v>
      </c>
      <c r="AW214" s="140">
        <f t="shared" si="725"/>
        <v>0</v>
      </c>
      <c r="AX214" s="140">
        <f t="shared" si="726"/>
        <v>0</v>
      </c>
      <c r="AZ214" s="140">
        <f t="shared" si="727"/>
        <v>0</v>
      </c>
      <c r="BA214" s="140">
        <f t="shared" si="728"/>
        <v>0</v>
      </c>
      <c r="BB214" s="140">
        <f t="shared" si="729"/>
        <v>0</v>
      </c>
      <c r="BC214" s="140">
        <f t="shared" si="730"/>
        <v>0</v>
      </c>
      <c r="BD214" s="140">
        <f t="shared" si="731"/>
        <v>0</v>
      </c>
      <c r="BE214" s="140">
        <f t="shared" si="732"/>
        <v>0</v>
      </c>
      <c r="BF214" s="140">
        <f t="shared" si="733"/>
        <v>0</v>
      </c>
      <c r="BG214" s="140">
        <f t="shared" si="734"/>
        <v>0</v>
      </c>
      <c r="BH214" s="140">
        <f t="shared" si="735"/>
        <v>0</v>
      </c>
      <c r="BI214" s="140">
        <f t="shared" si="736"/>
        <v>0</v>
      </c>
      <c r="BJ214" s="140">
        <f t="shared" si="737"/>
        <v>0</v>
      </c>
      <c r="BK214" s="140">
        <f t="shared" si="738"/>
        <v>0</v>
      </c>
      <c r="BL214" s="140">
        <f t="shared" si="739"/>
        <v>0</v>
      </c>
      <c r="BM214" s="140">
        <f t="shared" si="741"/>
        <v>0</v>
      </c>
      <c r="BN214" s="140">
        <f t="shared" si="740"/>
        <v>0</v>
      </c>
    </row>
    <row r="215" spans="2:66" ht="12.75" customHeight="1" x14ac:dyDescent="0.2">
      <c r="C215" s="141" t="s">
        <v>386</v>
      </c>
      <c r="G215" s="275"/>
      <c r="H215" s="131" t="s">
        <v>324</v>
      </c>
      <c r="J215" s="140">
        <f t="shared" si="688"/>
        <v>0</v>
      </c>
      <c r="K215" s="140">
        <f t="shared" si="689"/>
        <v>0</v>
      </c>
      <c r="L215" s="140">
        <f t="shared" si="690"/>
        <v>0</v>
      </c>
      <c r="M215" s="140">
        <f t="shared" si="691"/>
        <v>0</v>
      </c>
      <c r="N215" s="140">
        <f t="shared" si="692"/>
        <v>0</v>
      </c>
      <c r="O215" s="140">
        <f t="shared" si="693"/>
        <v>0</v>
      </c>
      <c r="P215" s="140">
        <f t="shared" si="694"/>
        <v>0</v>
      </c>
      <c r="Q215" s="140">
        <f t="shared" si="695"/>
        <v>0</v>
      </c>
      <c r="R215" s="140">
        <f t="shared" si="696"/>
        <v>0</v>
      </c>
      <c r="S215" s="140">
        <f t="shared" si="697"/>
        <v>0</v>
      </c>
      <c r="T215" s="140">
        <f t="shared" si="698"/>
        <v>0</v>
      </c>
      <c r="U215" s="140">
        <f t="shared" si="699"/>
        <v>0</v>
      </c>
      <c r="V215" s="140">
        <f t="shared" si="700"/>
        <v>0</v>
      </c>
      <c r="X215" s="140">
        <f t="shared" si="701"/>
        <v>0</v>
      </c>
      <c r="Y215" s="140">
        <f t="shared" si="702"/>
        <v>0</v>
      </c>
      <c r="Z215" s="140">
        <f t="shared" si="703"/>
        <v>0</v>
      </c>
      <c r="AA215" s="140">
        <f t="shared" si="704"/>
        <v>0</v>
      </c>
      <c r="AB215" s="140">
        <f t="shared" si="705"/>
        <v>0</v>
      </c>
      <c r="AC215" s="140">
        <f t="shared" si="706"/>
        <v>0</v>
      </c>
      <c r="AD215" s="140">
        <f t="shared" si="707"/>
        <v>0</v>
      </c>
      <c r="AE215" s="140">
        <f t="shared" si="708"/>
        <v>0</v>
      </c>
      <c r="AF215" s="140">
        <f t="shared" si="709"/>
        <v>0</v>
      </c>
      <c r="AG215" s="140">
        <f t="shared" si="710"/>
        <v>0</v>
      </c>
      <c r="AH215" s="140">
        <f t="shared" si="711"/>
        <v>0</v>
      </c>
      <c r="AI215" s="140">
        <f t="shared" si="712"/>
        <v>0</v>
      </c>
      <c r="AJ215" s="140">
        <f t="shared" si="713"/>
        <v>0</v>
      </c>
      <c r="AL215" s="140">
        <f t="shared" si="714"/>
        <v>0</v>
      </c>
      <c r="AM215" s="140">
        <f t="shared" si="715"/>
        <v>0</v>
      </c>
      <c r="AN215" s="140">
        <f t="shared" si="716"/>
        <v>0</v>
      </c>
      <c r="AO215" s="140">
        <f t="shared" si="717"/>
        <v>0</v>
      </c>
      <c r="AP215" s="140">
        <f t="shared" si="718"/>
        <v>0</v>
      </c>
      <c r="AQ215" s="140">
        <f t="shared" si="719"/>
        <v>0</v>
      </c>
      <c r="AR215" s="140">
        <f t="shared" si="720"/>
        <v>0</v>
      </c>
      <c r="AS215" s="140">
        <f t="shared" si="721"/>
        <v>0</v>
      </c>
      <c r="AT215" s="140">
        <f t="shared" si="722"/>
        <v>0</v>
      </c>
      <c r="AU215" s="140">
        <f t="shared" si="723"/>
        <v>0</v>
      </c>
      <c r="AV215" s="140">
        <f t="shared" si="724"/>
        <v>0</v>
      </c>
      <c r="AW215" s="140">
        <f t="shared" si="725"/>
        <v>0</v>
      </c>
      <c r="AX215" s="140">
        <f t="shared" si="726"/>
        <v>0</v>
      </c>
      <c r="AZ215" s="140">
        <f t="shared" si="727"/>
        <v>0</v>
      </c>
      <c r="BA215" s="140">
        <f t="shared" si="728"/>
        <v>0</v>
      </c>
      <c r="BB215" s="140">
        <f t="shared" si="729"/>
        <v>0</v>
      </c>
      <c r="BC215" s="140">
        <f t="shared" si="730"/>
        <v>0</v>
      </c>
      <c r="BD215" s="140">
        <f t="shared" si="731"/>
        <v>0</v>
      </c>
      <c r="BE215" s="140">
        <f t="shared" si="732"/>
        <v>0</v>
      </c>
      <c r="BF215" s="140">
        <f t="shared" si="733"/>
        <v>0</v>
      </c>
      <c r="BG215" s="140">
        <f t="shared" si="734"/>
        <v>0</v>
      </c>
      <c r="BH215" s="140">
        <f t="shared" si="735"/>
        <v>0</v>
      </c>
      <c r="BI215" s="140">
        <f t="shared" si="736"/>
        <v>0</v>
      </c>
      <c r="BJ215" s="140">
        <f t="shared" si="737"/>
        <v>0</v>
      </c>
      <c r="BK215" s="140">
        <f t="shared" si="738"/>
        <v>0</v>
      </c>
      <c r="BL215" s="140">
        <f t="shared" si="739"/>
        <v>0</v>
      </c>
      <c r="BM215" s="140">
        <f t="shared" si="741"/>
        <v>0</v>
      </c>
      <c r="BN215" s="140">
        <f t="shared" si="740"/>
        <v>0</v>
      </c>
    </row>
    <row r="216" spans="2:66" ht="12.75" customHeight="1" x14ac:dyDescent="0.2">
      <c r="C216" s="141" t="s">
        <v>609</v>
      </c>
      <c r="G216" s="498"/>
      <c r="H216" s="131" t="s">
        <v>329</v>
      </c>
      <c r="J216" s="140">
        <f t="shared" si="688"/>
        <v>0</v>
      </c>
      <c r="K216" s="140">
        <f t="shared" si="689"/>
        <v>0</v>
      </c>
      <c r="L216" s="140">
        <f t="shared" si="690"/>
        <v>0</v>
      </c>
      <c r="M216" s="140">
        <f t="shared" si="691"/>
        <v>0</v>
      </c>
      <c r="N216" s="140">
        <f t="shared" si="692"/>
        <v>0</v>
      </c>
      <c r="O216" s="140">
        <f t="shared" si="693"/>
        <v>0</v>
      </c>
      <c r="P216" s="140">
        <f t="shared" si="694"/>
        <v>0</v>
      </c>
      <c r="Q216" s="140">
        <f t="shared" si="695"/>
        <v>0</v>
      </c>
      <c r="R216" s="140">
        <f t="shared" si="696"/>
        <v>0</v>
      </c>
      <c r="S216" s="140">
        <f t="shared" si="697"/>
        <v>0</v>
      </c>
      <c r="T216" s="140">
        <f t="shared" si="698"/>
        <v>0</v>
      </c>
      <c r="U216" s="140">
        <f t="shared" si="699"/>
        <v>0</v>
      </c>
      <c r="V216" s="140">
        <f t="shared" si="700"/>
        <v>0</v>
      </c>
      <c r="X216" s="140">
        <f t="shared" si="701"/>
        <v>0</v>
      </c>
      <c r="Y216" s="140">
        <f t="shared" si="702"/>
        <v>0</v>
      </c>
      <c r="Z216" s="140">
        <f t="shared" si="703"/>
        <v>0</v>
      </c>
      <c r="AA216" s="140">
        <f t="shared" si="704"/>
        <v>0</v>
      </c>
      <c r="AB216" s="140">
        <f t="shared" si="705"/>
        <v>0</v>
      </c>
      <c r="AC216" s="140">
        <f t="shared" si="706"/>
        <v>0</v>
      </c>
      <c r="AD216" s="140">
        <f t="shared" si="707"/>
        <v>0</v>
      </c>
      <c r="AE216" s="140">
        <f t="shared" si="708"/>
        <v>0</v>
      </c>
      <c r="AF216" s="140">
        <f t="shared" si="709"/>
        <v>0</v>
      </c>
      <c r="AG216" s="140">
        <f t="shared" si="710"/>
        <v>0</v>
      </c>
      <c r="AH216" s="140">
        <f t="shared" si="711"/>
        <v>0</v>
      </c>
      <c r="AI216" s="140">
        <f t="shared" si="712"/>
        <v>0</v>
      </c>
      <c r="AJ216" s="140">
        <f t="shared" si="713"/>
        <v>0</v>
      </c>
      <c r="AL216" s="140">
        <f t="shared" si="714"/>
        <v>0</v>
      </c>
      <c r="AM216" s="140">
        <f t="shared" si="715"/>
        <v>0</v>
      </c>
      <c r="AN216" s="140">
        <f t="shared" si="716"/>
        <v>0</v>
      </c>
      <c r="AO216" s="140">
        <f t="shared" si="717"/>
        <v>0</v>
      </c>
      <c r="AP216" s="140">
        <f t="shared" si="718"/>
        <v>0</v>
      </c>
      <c r="AQ216" s="140">
        <f t="shared" si="719"/>
        <v>0</v>
      </c>
      <c r="AR216" s="140">
        <f t="shared" si="720"/>
        <v>0</v>
      </c>
      <c r="AS216" s="140">
        <f t="shared" si="721"/>
        <v>0</v>
      </c>
      <c r="AT216" s="140">
        <f t="shared" si="722"/>
        <v>0</v>
      </c>
      <c r="AU216" s="140">
        <f t="shared" si="723"/>
        <v>0</v>
      </c>
      <c r="AV216" s="140">
        <f t="shared" si="724"/>
        <v>0</v>
      </c>
      <c r="AW216" s="140">
        <f t="shared" si="725"/>
        <v>0</v>
      </c>
      <c r="AX216" s="140">
        <f t="shared" si="726"/>
        <v>0</v>
      </c>
      <c r="AZ216" s="140">
        <f t="shared" si="727"/>
        <v>0</v>
      </c>
      <c r="BA216" s="140">
        <f t="shared" si="728"/>
        <v>0</v>
      </c>
      <c r="BB216" s="140">
        <f t="shared" si="729"/>
        <v>0</v>
      </c>
      <c r="BC216" s="140">
        <f t="shared" si="730"/>
        <v>0</v>
      </c>
      <c r="BD216" s="140">
        <f t="shared" si="731"/>
        <v>0</v>
      </c>
      <c r="BE216" s="140">
        <f t="shared" si="732"/>
        <v>0</v>
      </c>
      <c r="BF216" s="140">
        <f t="shared" si="733"/>
        <v>0</v>
      </c>
      <c r="BG216" s="140">
        <f t="shared" si="734"/>
        <v>0</v>
      </c>
      <c r="BH216" s="140">
        <f t="shared" si="735"/>
        <v>0</v>
      </c>
      <c r="BI216" s="140">
        <f t="shared" si="736"/>
        <v>0</v>
      </c>
      <c r="BJ216" s="140">
        <f t="shared" si="737"/>
        <v>0</v>
      </c>
      <c r="BK216" s="140">
        <f t="shared" si="738"/>
        <v>0</v>
      </c>
      <c r="BL216" s="140">
        <f t="shared" si="739"/>
        <v>0</v>
      </c>
      <c r="BM216" s="140">
        <f t="shared" si="741"/>
        <v>0</v>
      </c>
      <c r="BN216" s="140">
        <f t="shared" si="740"/>
        <v>0</v>
      </c>
    </row>
    <row r="217" spans="2:66" ht="12.75" customHeight="1" x14ac:dyDescent="0.2">
      <c r="C217" s="141" t="s">
        <v>534</v>
      </c>
      <c r="G217" s="275"/>
      <c r="H217" s="131" t="s">
        <v>331</v>
      </c>
      <c r="J217" s="140">
        <f t="shared" si="688"/>
        <v>0</v>
      </c>
      <c r="K217" s="140">
        <f t="shared" si="689"/>
        <v>0</v>
      </c>
      <c r="L217" s="140">
        <f t="shared" si="690"/>
        <v>0</v>
      </c>
      <c r="M217" s="140">
        <f t="shared" si="691"/>
        <v>0</v>
      </c>
      <c r="N217" s="140">
        <f t="shared" si="692"/>
        <v>0</v>
      </c>
      <c r="O217" s="140">
        <f t="shared" si="693"/>
        <v>0</v>
      </c>
      <c r="P217" s="140">
        <f t="shared" si="694"/>
        <v>0</v>
      </c>
      <c r="Q217" s="140">
        <f t="shared" si="695"/>
        <v>0</v>
      </c>
      <c r="R217" s="140">
        <f t="shared" si="696"/>
        <v>0</v>
      </c>
      <c r="S217" s="140">
        <f t="shared" si="697"/>
        <v>0</v>
      </c>
      <c r="T217" s="140">
        <f t="shared" si="698"/>
        <v>0</v>
      </c>
      <c r="U217" s="140">
        <f t="shared" si="699"/>
        <v>0</v>
      </c>
      <c r="V217" s="140">
        <f t="shared" si="700"/>
        <v>0</v>
      </c>
      <c r="X217" s="140">
        <f t="shared" si="701"/>
        <v>0</v>
      </c>
      <c r="Y217" s="140">
        <f t="shared" si="702"/>
        <v>0</v>
      </c>
      <c r="Z217" s="140">
        <f t="shared" si="703"/>
        <v>0</v>
      </c>
      <c r="AA217" s="140">
        <f t="shared" si="704"/>
        <v>0</v>
      </c>
      <c r="AB217" s="140">
        <f t="shared" si="705"/>
        <v>0</v>
      </c>
      <c r="AC217" s="140">
        <f t="shared" si="706"/>
        <v>0</v>
      </c>
      <c r="AD217" s="140">
        <f t="shared" si="707"/>
        <v>0</v>
      </c>
      <c r="AE217" s="140">
        <f t="shared" si="708"/>
        <v>0</v>
      </c>
      <c r="AF217" s="140">
        <f t="shared" si="709"/>
        <v>0</v>
      </c>
      <c r="AG217" s="140">
        <f t="shared" si="710"/>
        <v>0</v>
      </c>
      <c r="AH217" s="140">
        <f t="shared" si="711"/>
        <v>0</v>
      </c>
      <c r="AI217" s="140">
        <f t="shared" si="712"/>
        <v>0</v>
      </c>
      <c r="AJ217" s="140">
        <f t="shared" si="713"/>
        <v>0</v>
      </c>
      <c r="AL217" s="140">
        <f t="shared" si="714"/>
        <v>0</v>
      </c>
      <c r="AM217" s="140">
        <f t="shared" si="715"/>
        <v>0</v>
      </c>
      <c r="AN217" s="140">
        <f t="shared" si="716"/>
        <v>0</v>
      </c>
      <c r="AO217" s="140">
        <f t="shared" si="717"/>
        <v>0</v>
      </c>
      <c r="AP217" s="140">
        <f t="shared" si="718"/>
        <v>0</v>
      </c>
      <c r="AQ217" s="140">
        <f t="shared" si="719"/>
        <v>0</v>
      </c>
      <c r="AR217" s="140">
        <f t="shared" si="720"/>
        <v>0</v>
      </c>
      <c r="AS217" s="140">
        <f t="shared" si="721"/>
        <v>0</v>
      </c>
      <c r="AT217" s="140">
        <f t="shared" si="722"/>
        <v>0</v>
      </c>
      <c r="AU217" s="140">
        <f t="shared" si="723"/>
        <v>0</v>
      </c>
      <c r="AV217" s="140">
        <f t="shared" si="724"/>
        <v>0</v>
      </c>
      <c r="AW217" s="140">
        <f t="shared" si="725"/>
        <v>0</v>
      </c>
      <c r="AX217" s="140">
        <f t="shared" si="726"/>
        <v>0</v>
      </c>
      <c r="AZ217" s="140">
        <f t="shared" si="727"/>
        <v>0</v>
      </c>
      <c r="BA217" s="140">
        <f t="shared" si="728"/>
        <v>0</v>
      </c>
      <c r="BB217" s="140">
        <f t="shared" si="729"/>
        <v>0</v>
      </c>
      <c r="BC217" s="140">
        <f t="shared" si="730"/>
        <v>0</v>
      </c>
      <c r="BD217" s="140">
        <f t="shared" si="731"/>
        <v>0</v>
      </c>
      <c r="BE217" s="140">
        <f t="shared" si="732"/>
        <v>0</v>
      </c>
      <c r="BF217" s="140">
        <f t="shared" si="733"/>
        <v>0</v>
      </c>
      <c r="BG217" s="140">
        <f t="shared" si="734"/>
        <v>0</v>
      </c>
      <c r="BH217" s="140">
        <f t="shared" si="735"/>
        <v>0</v>
      </c>
      <c r="BI217" s="140">
        <f t="shared" si="736"/>
        <v>0</v>
      </c>
      <c r="BJ217" s="140">
        <f t="shared" si="737"/>
        <v>0</v>
      </c>
      <c r="BK217" s="140">
        <f t="shared" si="738"/>
        <v>0</v>
      </c>
      <c r="BL217" s="140">
        <f t="shared" si="739"/>
        <v>0</v>
      </c>
      <c r="BM217" s="140">
        <f t="shared" si="741"/>
        <v>0</v>
      </c>
      <c r="BN217" s="140">
        <f t="shared" si="740"/>
        <v>0</v>
      </c>
    </row>
    <row r="218" spans="2:66" ht="12.75" customHeight="1" x14ac:dyDescent="0.2">
      <c r="C218" s="141" t="s">
        <v>588</v>
      </c>
      <c r="G218" s="275"/>
      <c r="H218" s="131" t="s">
        <v>322</v>
      </c>
      <c r="J218" s="140">
        <f t="shared" si="688"/>
        <v>0</v>
      </c>
      <c r="K218" s="140">
        <f t="shared" si="689"/>
        <v>0</v>
      </c>
      <c r="L218" s="140">
        <f t="shared" si="690"/>
        <v>0</v>
      </c>
      <c r="M218" s="140">
        <f t="shared" si="691"/>
        <v>0</v>
      </c>
      <c r="N218" s="140">
        <f t="shared" si="692"/>
        <v>0</v>
      </c>
      <c r="O218" s="140">
        <f t="shared" si="693"/>
        <v>0</v>
      </c>
      <c r="P218" s="140">
        <f t="shared" si="694"/>
        <v>0</v>
      </c>
      <c r="Q218" s="140">
        <f t="shared" si="695"/>
        <v>0</v>
      </c>
      <c r="R218" s="140">
        <f t="shared" si="696"/>
        <v>0</v>
      </c>
      <c r="S218" s="140">
        <f t="shared" si="697"/>
        <v>0</v>
      </c>
      <c r="T218" s="140">
        <f t="shared" si="698"/>
        <v>0</v>
      </c>
      <c r="U218" s="140">
        <f t="shared" si="699"/>
        <v>0</v>
      </c>
      <c r="V218" s="140">
        <f t="shared" si="700"/>
        <v>0</v>
      </c>
      <c r="X218" s="140">
        <f t="shared" si="701"/>
        <v>0</v>
      </c>
      <c r="Y218" s="140">
        <f t="shared" si="702"/>
        <v>0</v>
      </c>
      <c r="Z218" s="140">
        <f t="shared" si="703"/>
        <v>0</v>
      </c>
      <c r="AA218" s="140">
        <f t="shared" si="704"/>
        <v>0</v>
      </c>
      <c r="AB218" s="140">
        <f t="shared" si="705"/>
        <v>0</v>
      </c>
      <c r="AC218" s="140">
        <f t="shared" si="706"/>
        <v>0</v>
      </c>
      <c r="AD218" s="140">
        <f t="shared" si="707"/>
        <v>0</v>
      </c>
      <c r="AE218" s="140">
        <f t="shared" si="708"/>
        <v>0</v>
      </c>
      <c r="AF218" s="140">
        <f t="shared" si="709"/>
        <v>0</v>
      </c>
      <c r="AG218" s="140">
        <f t="shared" si="710"/>
        <v>0</v>
      </c>
      <c r="AH218" s="140">
        <f t="shared" si="711"/>
        <v>0</v>
      </c>
      <c r="AI218" s="140">
        <f t="shared" si="712"/>
        <v>0</v>
      </c>
      <c r="AJ218" s="140">
        <f t="shared" si="713"/>
        <v>0</v>
      </c>
      <c r="AL218" s="140">
        <f t="shared" si="714"/>
        <v>0</v>
      </c>
      <c r="AM218" s="140">
        <f t="shared" si="715"/>
        <v>0</v>
      </c>
      <c r="AN218" s="140">
        <f t="shared" si="716"/>
        <v>0</v>
      </c>
      <c r="AO218" s="140">
        <f t="shared" si="717"/>
        <v>0</v>
      </c>
      <c r="AP218" s="140">
        <f t="shared" si="718"/>
        <v>0</v>
      </c>
      <c r="AQ218" s="140">
        <f t="shared" si="719"/>
        <v>0</v>
      </c>
      <c r="AR218" s="140">
        <f t="shared" si="720"/>
        <v>0</v>
      </c>
      <c r="AS218" s="140">
        <f t="shared" si="721"/>
        <v>0</v>
      </c>
      <c r="AT218" s="140">
        <f t="shared" si="722"/>
        <v>0</v>
      </c>
      <c r="AU218" s="140">
        <f t="shared" si="723"/>
        <v>0</v>
      </c>
      <c r="AV218" s="140">
        <f t="shared" si="724"/>
        <v>0</v>
      </c>
      <c r="AW218" s="140">
        <f t="shared" si="725"/>
        <v>0</v>
      </c>
      <c r="AX218" s="140">
        <f t="shared" si="726"/>
        <v>0</v>
      </c>
      <c r="AZ218" s="140">
        <f t="shared" si="727"/>
        <v>0</v>
      </c>
      <c r="BA218" s="140">
        <f t="shared" si="728"/>
        <v>0</v>
      </c>
      <c r="BB218" s="140">
        <f t="shared" si="729"/>
        <v>0</v>
      </c>
      <c r="BC218" s="140">
        <f t="shared" si="730"/>
        <v>0</v>
      </c>
      <c r="BD218" s="140">
        <f t="shared" si="731"/>
        <v>0</v>
      </c>
      <c r="BE218" s="140">
        <f t="shared" si="732"/>
        <v>0</v>
      </c>
      <c r="BF218" s="140">
        <f t="shared" si="733"/>
        <v>0</v>
      </c>
      <c r="BG218" s="140">
        <f t="shared" si="734"/>
        <v>0</v>
      </c>
      <c r="BH218" s="140">
        <f t="shared" si="735"/>
        <v>0</v>
      </c>
      <c r="BI218" s="140">
        <f t="shared" si="736"/>
        <v>0</v>
      </c>
      <c r="BJ218" s="140">
        <f t="shared" si="737"/>
        <v>0</v>
      </c>
      <c r="BK218" s="140">
        <f t="shared" si="738"/>
        <v>0</v>
      </c>
      <c r="BL218" s="140">
        <f t="shared" si="739"/>
        <v>0</v>
      </c>
      <c r="BM218" s="140">
        <f t="shared" si="741"/>
        <v>0</v>
      </c>
      <c r="BN218" s="140">
        <f t="shared" si="740"/>
        <v>0</v>
      </c>
    </row>
    <row r="219" spans="2:66" ht="12.75" customHeight="1" x14ac:dyDescent="0.2">
      <c r="C219" s="141" t="s">
        <v>455</v>
      </c>
      <c r="G219" s="275"/>
      <c r="H219" s="131" t="s">
        <v>323</v>
      </c>
      <c r="J219" s="140">
        <f t="shared" si="688"/>
        <v>0</v>
      </c>
      <c r="K219" s="140">
        <f t="shared" si="689"/>
        <v>0</v>
      </c>
      <c r="L219" s="140">
        <f t="shared" si="690"/>
        <v>0</v>
      </c>
      <c r="M219" s="140">
        <f t="shared" si="691"/>
        <v>0</v>
      </c>
      <c r="N219" s="140">
        <f t="shared" si="692"/>
        <v>0</v>
      </c>
      <c r="O219" s="140">
        <f t="shared" si="693"/>
        <v>0</v>
      </c>
      <c r="P219" s="140">
        <f t="shared" si="694"/>
        <v>0</v>
      </c>
      <c r="Q219" s="140">
        <f t="shared" si="695"/>
        <v>0</v>
      </c>
      <c r="R219" s="140">
        <f t="shared" si="696"/>
        <v>0</v>
      </c>
      <c r="S219" s="140">
        <f t="shared" si="697"/>
        <v>0</v>
      </c>
      <c r="T219" s="140">
        <f t="shared" si="698"/>
        <v>0</v>
      </c>
      <c r="U219" s="140">
        <f t="shared" si="699"/>
        <v>0</v>
      </c>
      <c r="V219" s="140">
        <f t="shared" si="700"/>
        <v>0</v>
      </c>
      <c r="X219" s="140">
        <f t="shared" si="701"/>
        <v>0</v>
      </c>
      <c r="Y219" s="140">
        <f t="shared" si="702"/>
        <v>0</v>
      </c>
      <c r="Z219" s="140">
        <f t="shared" si="703"/>
        <v>0</v>
      </c>
      <c r="AA219" s="140">
        <f t="shared" si="704"/>
        <v>0</v>
      </c>
      <c r="AB219" s="140">
        <f t="shared" si="705"/>
        <v>0</v>
      </c>
      <c r="AC219" s="140">
        <f t="shared" si="706"/>
        <v>0</v>
      </c>
      <c r="AD219" s="140">
        <f t="shared" si="707"/>
        <v>0</v>
      </c>
      <c r="AE219" s="140">
        <f t="shared" si="708"/>
        <v>0</v>
      </c>
      <c r="AF219" s="140">
        <f t="shared" si="709"/>
        <v>0</v>
      </c>
      <c r="AG219" s="140">
        <f t="shared" si="710"/>
        <v>0</v>
      </c>
      <c r="AH219" s="140">
        <f t="shared" si="711"/>
        <v>0</v>
      </c>
      <c r="AI219" s="140">
        <f t="shared" si="712"/>
        <v>0</v>
      </c>
      <c r="AJ219" s="140">
        <f t="shared" si="713"/>
        <v>0</v>
      </c>
      <c r="AL219" s="140">
        <f t="shared" si="714"/>
        <v>0</v>
      </c>
      <c r="AM219" s="140">
        <f t="shared" si="715"/>
        <v>0</v>
      </c>
      <c r="AN219" s="140">
        <f t="shared" si="716"/>
        <v>0</v>
      </c>
      <c r="AO219" s="140">
        <f t="shared" si="717"/>
        <v>0</v>
      </c>
      <c r="AP219" s="140">
        <f t="shared" si="718"/>
        <v>0</v>
      </c>
      <c r="AQ219" s="140">
        <f t="shared" si="719"/>
        <v>0</v>
      </c>
      <c r="AR219" s="140">
        <f t="shared" si="720"/>
        <v>0</v>
      </c>
      <c r="AS219" s="140">
        <f t="shared" si="721"/>
        <v>0</v>
      </c>
      <c r="AT219" s="140">
        <f t="shared" si="722"/>
        <v>0</v>
      </c>
      <c r="AU219" s="140">
        <f t="shared" si="723"/>
        <v>0</v>
      </c>
      <c r="AV219" s="140">
        <f t="shared" si="724"/>
        <v>0</v>
      </c>
      <c r="AW219" s="140">
        <f t="shared" si="725"/>
        <v>0</v>
      </c>
      <c r="AX219" s="140">
        <f t="shared" si="726"/>
        <v>0</v>
      </c>
      <c r="AZ219" s="140">
        <f t="shared" si="727"/>
        <v>0</v>
      </c>
      <c r="BA219" s="140">
        <f t="shared" si="728"/>
        <v>0</v>
      </c>
      <c r="BB219" s="140">
        <f t="shared" si="729"/>
        <v>0</v>
      </c>
      <c r="BC219" s="140">
        <f t="shared" si="730"/>
        <v>0</v>
      </c>
      <c r="BD219" s="140">
        <f t="shared" si="731"/>
        <v>0</v>
      </c>
      <c r="BE219" s="140">
        <f t="shared" si="732"/>
        <v>0</v>
      </c>
      <c r="BF219" s="140">
        <f t="shared" si="733"/>
        <v>0</v>
      </c>
      <c r="BG219" s="140">
        <f t="shared" si="734"/>
        <v>0</v>
      </c>
      <c r="BH219" s="140">
        <f t="shared" si="735"/>
        <v>0</v>
      </c>
      <c r="BI219" s="140">
        <f t="shared" si="736"/>
        <v>0</v>
      </c>
      <c r="BJ219" s="140">
        <f t="shared" si="737"/>
        <v>0</v>
      </c>
      <c r="BK219" s="140">
        <f t="shared" si="738"/>
        <v>0</v>
      </c>
      <c r="BL219" s="140">
        <f t="shared" si="739"/>
        <v>0</v>
      </c>
      <c r="BM219" s="140">
        <f t="shared" si="741"/>
        <v>0</v>
      </c>
      <c r="BN219" s="140">
        <f t="shared" si="740"/>
        <v>0</v>
      </c>
    </row>
    <row r="220" spans="2:66" ht="12.75" customHeight="1" x14ac:dyDescent="0.2">
      <c r="C220" s="141" t="s">
        <v>531</v>
      </c>
      <c r="G220" s="275"/>
      <c r="H220" s="131" t="s">
        <v>331</v>
      </c>
      <c r="J220" s="140">
        <f t="shared" si="688"/>
        <v>0</v>
      </c>
      <c r="K220" s="140">
        <f t="shared" si="689"/>
        <v>0</v>
      </c>
      <c r="L220" s="140">
        <f t="shared" si="690"/>
        <v>0</v>
      </c>
      <c r="M220" s="140">
        <f t="shared" si="691"/>
        <v>0</v>
      </c>
      <c r="N220" s="140">
        <f t="shared" si="692"/>
        <v>0</v>
      </c>
      <c r="O220" s="140">
        <f t="shared" si="693"/>
        <v>0</v>
      </c>
      <c r="P220" s="140">
        <f t="shared" si="694"/>
        <v>0</v>
      </c>
      <c r="Q220" s="140">
        <f t="shared" si="695"/>
        <v>0</v>
      </c>
      <c r="R220" s="140">
        <f t="shared" si="696"/>
        <v>0</v>
      </c>
      <c r="S220" s="140">
        <f t="shared" si="697"/>
        <v>0</v>
      </c>
      <c r="T220" s="140">
        <f t="shared" si="698"/>
        <v>0</v>
      </c>
      <c r="U220" s="140">
        <f t="shared" si="699"/>
        <v>0</v>
      </c>
      <c r="V220" s="140">
        <f t="shared" si="700"/>
        <v>0</v>
      </c>
      <c r="X220" s="140">
        <f t="shared" si="701"/>
        <v>0</v>
      </c>
      <c r="Y220" s="140">
        <f t="shared" si="702"/>
        <v>0</v>
      </c>
      <c r="Z220" s="140">
        <f t="shared" si="703"/>
        <v>0</v>
      </c>
      <c r="AA220" s="140">
        <f t="shared" si="704"/>
        <v>0</v>
      </c>
      <c r="AB220" s="140">
        <f t="shared" si="705"/>
        <v>0</v>
      </c>
      <c r="AC220" s="140">
        <f t="shared" si="706"/>
        <v>0</v>
      </c>
      <c r="AD220" s="140">
        <f t="shared" si="707"/>
        <v>0</v>
      </c>
      <c r="AE220" s="140">
        <f t="shared" si="708"/>
        <v>0</v>
      </c>
      <c r="AF220" s="140">
        <f t="shared" si="709"/>
        <v>0</v>
      </c>
      <c r="AG220" s="140">
        <f t="shared" si="710"/>
        <v>0</v>
      </c>
      <c r="AH220" s="140">
        <f t="shared" si="711"/>
        <v>0</v>
      </c>
      <c r="AI220" s="140">
        <f t="shared" si="712"/>
        <v>0</v>
      </c>
      <c r="AJ220" s="140">
        <f t="shared" si="713"/>
        <v>0</v>
      </c>
      <c r="AL220" s="140">
        <f t="shared" si="714"/>
        <v>0</v>
      </c>
      <c r="AM220" s="140">
        <f t="shared" si="715"/>
        <v>0</v>
      </c>
      <c r="AN220" s="140">
        <f t="shared" si="716"/>
        <v>0</v>
      </c>
      <c r="AO220" s="140">
        <f t="shared" si="717"/>
        <v>0</v>
      </c>
      <c r="AP220" s="140">
        <f t="shared" si="718"/>
        <v>0</v>
      </c>
      <c r="AQ220" s="140">
        <f t="shared" si="719"/>
        <v>0</v>
      </c>
      <c r="AR220" s="140">
        <f t="shared" si="720"/>
        <v>0</v>
      </c>
      <c r="AS220" s="140">
        <f t="shared" si="721"/>
        <v>0</v>
      </c>
      <c r="AT220" s="140">
        <f t="shared" si="722"/>
        <v>0</v>
      </c>
      <c r="AU220" s="140">
        <f t="shared" si="723"/>
        <v>0</v>
      </c>
      <c r="AV220" s="140">
        <f t="shared" si="724"/>
        <v>0</v>
      </c>
      <c r="AW220" s="140">
        <f t="shared" si="725"/>
        <v>0</v>
      </c>
      <c r="AX220" s="140">
        <f t="shared" si="726"/>
        <v>0</v>
      </c>
      <c r="AZ220" s="140">
        <f t="shared" si="727"/>
        <v>0</v>
      </c>
      <c r="BA220" s="140">
        <f t="shared" si="728"/>
        <v>0</v>
      </c>
      <c r="BB220" s="140">
        <f t="shared" si="729"/>
        <v>0</v>
      </c>
      <c r="BC220" s="140">
        <f t="shared" si="730"/>
        <v>0</v>
      </c>
      <c r="BD220" s="140">
        <f t="shared" si="731"/>
        <v>0</v>
      </c>
      <c r="BE220" s="140">
        <f t="shared" si="732"/>
        <v>0</v>
      </c>
      <c r="BF220" s="140">
        <f t="shared" si="733"/>
        <v>0</v>
      </c>
      <c r="BG220" s="140">
        <f t="shared" si="734"/>
        <v>0</v>
      </c>
      <c r="BH220" s="140">
        <f t="shared" si="735"/>
        <v>0</v>
      </c>
      <c r="BI220" s="140">
        <f t="shared" si="736"/>
        <v>0</v>
      </c>
      <c r="BJ220" s="140">
        <f t="shared" si="737"/>
        <v>0</v>
      </c>
      <c r="BK220" s="140">
        <f t="shared" si="738"/>
        <v>0</v>
      </c>
      <c r="BL220" s="140">
        <f t="shared" si="739"/>
        <v>0</v>
      </c>
      <c r="BM220" s="140">
        <f t="shared" si="741"/>
        <v>0</v>
      </c>
      <c r="BN220" s="140">
        <f t="shared" si="740"/>
        <v>0</v>
      </c>
    </row>
    <row r="221" spans="2:66" ht="12.75" customHeight="1" x14ac:dyDescent="0.2">
      <c r="C221" s="141" t="s">
        <v>669</v>
      </c>
      <c r="E221" s="142"/>
      <c r="G221" s="275"/>
      <c r="H221" s="131" t="s">
        <v>331</v>
      </c>
      <c r="J221" s="140">
        <f t="shared" si="688"/>
        <v>0</v>
      </c>
      <c r="K221" s="140">
        <f t="shared" si="689"/>
        <v>0</v>
      </c>
      <c r="L221" s="140">
        <f t="shared" si="690"/>
        <v>0</v>
      </c>
      <c r="M221" s="140">
        <f t="shared" si="691"/>
        <v>0</v>
      </c>
      <c r="N221" s="140">
        <f t="shared" si="692"/>
        <v>0</v>
      </c>
      <c r="O221" s="140">
        <f t="shared" si="693"/>
        <v>0</v>
      </c>
      <c r="P221" s="140">
        <f t="shared" si="694"/>
        <v>0</v>
      </c>
      <c r="Q221" s="140">
        <f t="shared" si="695"/>
        <v>0</v>
      </c>
      <c r="R221" s="140">
        <f t="shared" si="696"/>
        <v>0</v>
      </c>
      <c r="S221" s="140">
        <f t="shared" si="697"/>
        <v>0</v>
      </c>
      <c r="T221" s="140">
        <f t="shared" si="698"/>
        <v>0</v>
      </c>
      <c r="U221" s="140">
        <f t="shared" si="699"/>
        <v>0</v>
      </c>
      <c r="V221" s="140">
        <f t="shared" si="700"/>
        <v>0</v>
      </c>
      <c r="X221" s="140">
        <f t="shared" si="701"/>
        <v>0</v>
      </c>
      <c r="Y221" s="140">
        <f t="shared" si="702"/>
        <v>0</v>
      </c>
      <c r="Z221" s="140">
        <f t="shared" si="703"/>
        <v>0</v>
      </c>
      <c r="AA221" s="140">
        <f t="shared" si="704"/>
        <v>0</v>
      </c>
      <c r="AB221" s="140">
        <f t="shared" si="705"/>
        <v>0</v>
      </c>
      <c r="AC221" s="140">
        <f t="shared" si="706"/>
        <v>0</v>
      </c>
      <c r="AD221" s="140">
        <f t="shared" si="707"/>
        <v>0</v>
      </c>
      <c r="AE221" s="140">
        <f t="shared" si="708"/>
        <v>0</v>
      </c>
      <c r="AF221" s="140">
        <f t="shared" si="709"/>
        <v>0</v>
      </c>
      <c r="AG221" s="140">
        <f t="shared" si="710"/>
        <v>0</v>
      </c>
      <c r="AH221" s="140">
        <f t="shared" si="711"/>
        <v>0</v>
      </c>
      <c r="AI221" s="140">
        <f t="shared" si="712"/>
        <v>0</v>
      </c>
      <c r="AJ221" s="140">
        <f t="shared" si="713"/>
        <v>0</v>
      </c>
      <c r="AL221" s="140">
        <f t="shared" si="714"/>
        <v>0</v>
      </c>
      <c r="AM221" s="140">
        <f t="shared" si="715"/>
        <v>0</v>
      </c>
      <c r="AN221" s="140">
        <f t="shared" si="716"/>
        <v>0</v>
      </c>
      <c r="AO221" s="140">
        <f t="shared" si="717"/>
        <v>0</v>
      </c>
      <c r="AP221" s="140">
        <f t="shared" si="718"/>
        <v>0</v>
      </c>
      <c r="AQ221" s="140">
        <f t="shared" si="719"/>
        <v>0</v>
      </c>
      <c r="AR221" s="140">
        <f t="shared" si="720"/>
        <v>0</v>
      </c>
      <c r="AS221" s="140">
        <f t="shared" si="721"/>
        <v>0</v>
      </c>
      <c r="AT221" s="140">
        <f t="shared" si="722"/>
        <v>0</v>
      </c>
      <c r="AU221" s="140">
        <f t="shared" si="723"/>
        <v>0</v>
      </c>
      <c r="AV221" s="140">
        <f t="shared" si="724"/>
        <v>0</v>
      </c>
      <c r="AW221" s="140">
        <f t="shared" si="725"/>
        <v>0</v>
      </c>
      <c r="AX221" s="140">
        <f t="shared" si="726"/>
        <v>0</v>
      </c>
      <c r="AZ221" s="140">
        <f t="shared" si="727"/>
        <v>0</v>
      </c>
      <c r="BA221" s="140">
        <f t="shared" si="728"/>
        <v>0</v>
      </c>
      <c r="BB221" s="140">
        <f t="shared" si="729"/>
        <v>0</v>
      </c>
      <c r="BC221" s="140">
        <f t="shared" si="730"/>
        <v>0</v>
      </c>
      <c r="BD221" s="140">
        <f t="shared" si="731"/>
        <v>0</v>
      </c>
      <c r="BE221" s="140">
        <f t="shared" si="732"/>
        <v>0</v>
      </c>
      <c r="BF221" s="140">
        <f t="shared" si="733"/>
        <v>0</v>
      </c>
      <c r="BG221" s="140">
        <f t="shared" si="734"/>
        <v>0</v>
      </c>
      <c r="BH221" s="140">
        <f t="shared" si="735"/>
        <v>0</v>
      </c>
      <c r="BI221" s="140">
        <f t="shared" si="736"/>
        <v>0</v>
      </c>
      <c r="BJ221" s="140">
        <f t="shared" si="737"/>
        <v>0</v>
      </c>
      <c r="BK221" s="140">
        <f t="shared" si="738"/>
        <v>0</v>
      </c>
      <c r="BL221" s="140">
        <f t="shared" si="739"/>
        <v>0</v>
      </c>
      <c r="BM221" s="140">
        <f t="shared" si="741"/>
        <v>0</v>
      </c>
      <c r="BN221" s="140">
        <f t="shared" si="740"/>
        <v>0</v>
      </c>
    </row>
    <row r="222" spans="2:66" ht="12.75" customHeight="1" x14ac:dyDescent="0.2">
      <c r="B222" s="211" t="s">
        <v>713</v>
      </c>
      <c r="C222" s="141"/>
      <c r="E222" s="142"/>
      <c r="G222" s="275"/>
      <c r="J222" s="140"/>
      <c r="K222" s="140"/>
      <c r="L222" s="140"/>
      <c r="M222" s="140"/>
      <c r="N222" s="140"/>
      <c r="O222" s="140"/>
      <c r="P222" s="140"/>
      <c r="Q222" s="140"/>
      <c r="R222" s="140"/>
      <c r="S222" s="140"/>
      <c r="T222" s="140"/>
      <c r="U222" s="140"/>
      <c r="V222" s="140"/>
      <c r="X222" s="140"/>
      <c r="Y222" s="140"/>
      <c r="Z222" s="140"/>
      <c r="AA222" s="140"/>
      <c r="AB222" s="140"/>
      <c r="AC222" s="140"/>
      <c r="AD222" s="140"/>
      <c r="AE222" s="140"/>
      <c r="AF222" s="140"/>
      <c r="AG222" s="140"/>
      <c r="AH222" s="140"/>
      <c r="AI222" s="140"/>
      <c r="AJ222" s="140"/>
      <c r="AL222" s="140"/>
      <c r="AM222" s="140"/>
      <c r="AN222" s="140"/>
      <c r="AO222" s="140"/>
      <c r="AP222" s="140"/>
      <c r="AQ222" s="140"/>
      <c r="AR222" s="140"/>
      <c r="AS222" s="140"/>
      <c r="AT222" s="140"/>
      <c r="AU222" s="140"/>
      <c r="AV222" s="140"/>
      <c r="AW222" s="140"/>
      <c r="AX222" s="140"/>
      <c r="AZ222" s="140"/>
      <c r="BA222" s="140"/>
      <c r="BB222" s="140"/>
      <c r="BC222" s="140"/>
      <c r="BD222" s="140"/>
      <c r="BE222" s="140"/>
      <c r="BF222" s="140"/>
      <c r="BG222" s="140"/>
      <c r="BH222" s="140"/>
      <c r="BI222" s="140"/>
      <c r="BJ222" s="140"/>
      <c r="BK222" s="140"/>
      <c r="BL222" s="140"/>
      <c r="BM222" s="140"/>
      <c r="BN222" s="140"/>
    </row>
    <row r="223" spans="2:66" ht="12.75" customHeight="1" x14ac:dyDescent="0.2">
      <c r="C223" s="141" t="s">
        <v>733</v>
      </c>
      <c r="G223" s="275">
        <v>135212153</v>
      </c>
      <c r="H223" s="131" t="s">
        <v>320</v>
      </c>
      <c r="J223" s="140">
        <f t="shared" ref="J223:J230" si="742">+IF(H223=J$8,G223,0)</f>
        <v>0</v>
      </c>
      <c r="K223" s="140">
        <f t="shared" ref="K223:K230" si="743">+IF(H223=K$8,G223,0)</f>
        <v>0</v>
      </c>
      <c r="L223" s="140">
        <f t="shared" ref="L223:L230" si="744">+IF(H223=L$8,G223,0)</f>
        <v>0</v>
      </c>
      <c r="M223" s="140">
        <f t="shared" ref="M223:M230" si="745">+IF(H223=M$8,G223,0)</f>
        <v>0</v>
      </c>
      <c r="N223" s="140">
        <f t="shared" ref="N223:N230" si="746">+IF(H223=N$8,G223,0)</f>
        <v>0</v>
      </c>
      <c r="O223" s="140">
        <f t="shared" ref="O223:O230" si="747">+IF(H223=O$8,G223,0)</f>
        <v>0</v>
      </c>
      <c r="P223" s="140">
        <f t="shared" ref="P223:P230" si="748">+IF(H223=P$8,G223,0)</f>
        <v>0</v>
      </c>
      <c r="Q223" s="140">
        <f t="shared" ref="Q223:Q230" si="749">+IF(H223=Q$8,G223,0)</f>
        <v>0</v>
      </c>
      <c r="R223" s="140">
        <f t="shared" ref="R223:R230" si="750">+IF(H223=R$8,G223,0)</f>
        <v>0</v>
      </c>
      <c r="S223" s="140">
        <f t="shared" ref="S223:S230" si="751">+IF(H223=S$8,G223,0)</f>
        <v>0</v>
      </c>
      <c r="T223" s="140">
        <f t="shared" ref="T223:T230" si="752">+IF(H223=T$8,G223,0)</f>
        <v>0</v>
      </c>
      <c r="U223" s="140">
        <f t="shared" ref="U223:U230" si="753">+IF(H223=U$8,G223,0)</f>
        <v>0</v>
      </c>
      <c r="V223" s="140">
        <f t="shared" ref="V223:V230" si="754">+IF(H223=V$8,G223,0)</f>
        <v>0</v>
      </c>
      <c r="X223" s="140">
        <f t="shared" ref="X223:X230" si="755">+IF(H223=X$8,G223,0)</f>
        <v>0</v>
      </c>
      <c r="Y223" s="140">
        <f t="shared" ref="Y223:Y230" si="756">+IF(H223=Y$8,G223,0)</f>
        <v>0</v>
      </c>
      <c r="Z223" s="140">
        <f t="shared" ref="Z223:Z230" si="757">+IF(H223=Z$8,G223,0)</f>
        <v>0</v>
      </c>
      <c r="AA223" s="140">
        <f t="shared" ref="AA223:AA230" si="758">+IF(H223=AA$8,G223,0)</f>
        <v>0</v>
      </c>
      <c r="AB223" s="140">
        <f t="shared" ref="AB223:AB230" si="759">+IF(H223=AB$8,G223,0)</f>
        <v>0</v>
      </c>
      <c r="AC223" s="140">
        <f t="shared" ref="AC223:AC230" si="760">+IF(H223=AC$8,G223,0)</f>
        <v>0</v>
      </c>
      <c r="AD223" s="140">
        <f t="shared" ref="AD223:AD230" si="761">+IF(H223=AD$8,G223,0)</f>
        <v>0</v>
      </c>
      <c r="AE223" s="140">
        <f t="shared" ref="AE223:AE230" si="762">+IF(H223=AE$8,G223,0)</f>
        <v>0</v>
      </c>
      <c r="AF223" s="140">
        <f t="shared" ref="AF223:AF230" si="763">+IF(H223=AF$8,G223,0)</f>
        <v>0</v>
      </c>
      <c r="AG223" s="140">
        <f t="shared" ref="AG223:AG230" si="764">+IF(H223=AG$8,G223,0)</f>
        <v>0</v>
      </c>
      <c r="AH223" s="140">
        <f t="shared" ref="AH223:AH230" si="765">+IF(H223=AH$8,G223,0)</f>
        <v>0</v>
      </c>
      <c r="AI223" s="140">
        <f t="shared" ref="AI223:AI230" si="766">+IF(H223=AI$8,G223,0)</f>
        <v>0</v>
      </c>
      <c r="AJ223" s="140">
        <f t="shared" ref="AJ223:AJ230" si="767">+IF(H223=AJ$8,G223,0)</f>
        <v>0</v>
      </c>
      <c r="AL223" s="140">
        <f t="shared" ref="AL223:AL230" si="768">+IF(H223=AL$8,G223,0)</f>
        <v>0</v>
      </c>
      <c r="AM223" s="140">
        <f t="shared" ref="AM223:AM230" si="769">+IF(H223=AM$8,G223,0)</f>
        <v>135212153</v>
      </c>
      <c r="AN223" s="140">
        <f t="shared" ref="AN223:AN230" si="770">+IF(H223=AN$8,G223,0)</f>
        <v>0</v>
      </c>
      <c r="AO223" s="140">
        <f t="shared" ref="AO223:AO230" si="771">+IF(H223=AO$8,G223,0)</f>
        <v>0</v>
      </c>
      <c r="AP223" s="140">
        <f t="shared" ref="AP223:AP230" si="772">+IF(H223=AP$8,G223,0)</f>
        <v>0</v>
      </c>
      <c r="AQ223" s="140">
        <f t="shared" ref="AQ223:AQ230" si="773">+IF(H223=AQ$8,G223,0)</f>
        <v>0</v>
      </c>
      <c r="AR223" s="140">
        <f t="shared" ref="AR223:AR230" si="774">+IF(H223=AR$8,G223,0)</f>
        <v>0</v>
      </c>
      <c r="AS223" s="140">
        <f t="shared" ref="AS223:AS230" si="775">+IF(H223=AS$8,G223,0)</f>
        <v>0</v>
      </c>
      <c r="AT223" s="140">
        <f t="shared" ref="AT223:AT230" si="776">+IF(H223=AT$8,G223,0)</f>
        <v>0</v>
      </c>
      <c r="AU223" s="140">
        <f t="shared" ref="AU223:AU230" si="777">+IF(H223=AU$8,G223,0)</f>
        <v>0</v>
      </c>
      <c r="AV223" s="140">
        <f t="shared" ref="AV223:AV230" si="778">+IF(H223=AV$8,G223,0)</f>
        <v>0</v>
      </c>
      <c r="AW223" s="140">
        <f t="shared" ref="AW223:AW230" si="779">+IF(H223=AW$8,G223,0)</f>
        <v>0</v>
      </c>
      <c r="AX223" s="140">
        <f t="shared" ref="AX223:AX230" si="780">+IF(H223=AX$8,G223,0)</f>
        <v>0</v>
      </c>
      <c r="AZ223" s="140">
        <f t="shared" ref="AZ223:AZ230" si="781">+IF(H223=AZ$8,G223,0)</f>
        <v>0</v>
      </c>
      <c r="BA223" s="140">
        <f t="shared" ref="BA223:BA230" si="782">+IF(H223=BA$8,G223,0)</f>
        <v>0</v>
      </c>
      <c r="BB223" s="140">
        <f t="shared" ref="BB223:BB230" si="783">+IF(H223=BB$8,G223,0)</f>
        <v>0</v>
      </c>
      <c r="BC223" s="140">
        <f t="shared" ref="BC223:BC230" si="784">+IF(H223=BC$8,G223,0)</f>
        <v>0</v>
      </c>
      <c r="BD223" s="140">
        <f t="shared" ref="BD223:BD230" si="785">+IF(H223=BD$8,G223,0)</f>
        <v>0</v>
      </c>
      <c r="BE223" s="140">
        <f t="shared" ref="BE223:BE230" si="786">+IF(H223=BE$8,G223,0)</f>
        <v>0</v>
      </c>
      <c r="BF223" s="140">
        <f t="shared" ref="BF223:BF230" si="787">+IF(H223=BF$8,G223,0)</f>
        <v>0</v>
      </c>
      <c r="BG223" s="140">
        <f t="shared" ref="BG223:BG230" si="788">+IF(H223=BG$8,G223,0)</f>
        <v>0</v>
      </c>
      <c r="BH223" s="140">
        <f t="shared" ref="BH223:BH230" si="789">+IF(H223=BH$8,G223,0)</f>
        <v>0</v>
      </c>
      <c r="BI223" s="140">
        <f t="shared" ref="BI223:BI230" si="790">+IF(H223=BI$8,G223,0)</f>
        <v>0</v>
      </c>
      <c r="BJ223" s="140">
        <f t="shared" ref="BJ223:BJ230" si="791">+IF(H223=BJ$8,G223,0)</f>
        <v>0</v>
      </c>
      <c r="BK223" s="140">
        <f t="shared" ref="BK223:BK230" si="792">+IF(H223=BK$8,G223,0)</f>
        <v>0</v>
      </c>
      <c r="BL223" s="140">
        <f t="shared" ref="BL223:BL230" si="793">+IF(H223=BL$8,G223,0)</f>
        <v>0</v>
      </c>
      <c r="BM223" s="140">
        <f t="shared" ref="BM223:BM230" si="794">SUM(J223:BL223)</f>
        <v>135212153</v>
      </c>
      <c r="BN223" s="140">
        <f t="shared" ref="BN223:BN230" si="795">+BM223-G223</f>
        <v>0</v>
      </c>
    </row>
    <row r="224" spans="2:66" ht="12.75" customHeight="1" x14ac:dyDescent="0.2">
      <c r="C224" s="141" t="s">
        <v>734</v>
      </c>
      <c r="G224" s="275">
        <v>11271360</v>
      </c>
      <c r="H224" s="131" t="s">
        <v>322</v>
      </c>
      <c r="J224" s="140">
        <f t="shared" si="742"/>
        <v>0</v>
      </c>
      <c r="K224" s="140">
        <f t="shared" si="743"/>
        <v>0</v>
      </c>
      <c r="L224" s="140">
        <f t="shared" si="744"/>
        <v>0</v>
      </c>
      <c r="M224" s="140">
        <f t="shared" si="745"/>
        <v>0</v>
      </c>
      <c r="N224" s="140">
        <f t="shared" si="746"/>
        <v>0</v>
      </c>
      <c r="O224" s="140">
        <f t="shared" si="747"/>
        <v>0</v>
      </c>
      <c r="P224" s="140">
        <f t="shared" si="748"/>
        <v>0</v>
      </c>
      <c r="Q224" s="140">
        <f t="shared" si="749"/>
        <v>0</v>
      </c>
      <c r="R224" s="140">
        <f t="shared" si="750"/>
        <v>0</v>
      </c>
      <c r="S224" s="140">
        <f t="shared" si="751"/>
        <v>0</v>
      </c>
      <c r="T224" s="140">
        <f t="shared" si="752"/>
        <v>0</v>
      </c>
      <c r="U224" s="140">
        <f t="shared" si="753"/>
        <v>0</v>
      </c>
      <c r="V224" s="140">
        <f t="shared" si="754"/>
        <v>0</v>
      </c>
      <c r="X224" s="140">
        <f t="shared" si="755"/>
        <v>0</v>
      </c>
      <c r="Y224" s="140">
        <f t="shared" si="756"/>
        <v>0</v>
      </c>
      <c r="Z224" s="140">
        <f t="shared" si="757"/>
        <v>0</v>
      </c>
      <c r="AA224" s="140">
        <f t="shared" si="758"/>
        <v>0</v>
      </c>
      <c r="AB224" s="140">
        <f t="shared" si="759"/>
        <v>0</v>
      </c>
      <c r="AC224" s="140">
        <f t="shared" si="760"/>
        <v>0</v>
      </c>
      <c r="AD224" s="140">
        <f t="shared" si="761"/>
        <v>0</v>
      </c>
      <c r="AE224" s="140">
        <f t="shared" si="762"/>
        <v>0</v>
      </c>
      <c r="AF224" s="140">
        <f t="shared" si="763"/>
        <v>0</v>
      </c>
      <c r="AG224" s="140">
        <f t="shared" si="764"/>
        <v>0</v>
      </c>
      <c r="AH224" s="140">
        <f t="shared" si="765"/>
        <v>0</v>
      </c>
      <c r="AI224" s="140">
        <f t="shared" si="766"/>
        <v>0</v>
      </c>
      <c r="AJ224" s="140">
        <f t="shared" si="767"/>
        <v>0</v>
      </c>
      <c r="AL224" s="140">
        <f t="shared" si="768"/>
        <v>0</v>
      </c>
      <c r="AM224" s="140">
        <f t="shared" si="769"/>
        <v>0</v>
      </c>
      <c r="AN224" s="140">
        <f t="shared" si="770"/>
        <v>0</v>
      </c>
      <c r="AO224" s="140">
        <f t="shared" si="771"/>
        <v>11271360</v>
      </c>
      <c r="AP224" s="140">
        <f t="shared" si="772"/>
        <v>0</v>
      </c>
      <c r="AQ224" s="140">
        <f t="shared" si="773"/>
        <v>0</v>
      </c>
      <c r="AR224" s="140">
        <f t="shared" si="774"/>
        <v>0</v>
      </c>
      <c r="AS224" s="140">
        <f t="shared" si="775"/>
        <v>0</v>
      </c>
      <c r="AT224" s="140">
        <f t="shared" si="776"/>
        <v>0</v>
      </c>
      <c r="AU224" s="140">
        <f t="shared" si="777"/>
        <v>0</v>
      </c>
      <c r="AV224" s="140">
        <f t="shared" si="778"/>
        <v>0</v>
      </c>
      <c r="AW224" s="140">
        <f t="shared" si="779"/>
        <v>0</v>
      </c>
      <c r="AX224" s="140">
        <f t="shared" si="780"/>
        <v>0</v>
      </c>
      <c r="AZ224" s="140">
        <f t="shared" si="781"/>
        <v>0</v>
      </c>
      <c r="BA224" s="140">
        <f t="shared" si="782"/>
        <v>0</v>
      </c>
      <c r="BB224" s="140">
        <f t="shared" si="783"/>
        <v>0</v>
      </c>
      <c r="BC224" s="140">
        <f t="shared" si="784"/>
        <v>0</v>
      </c>
      <c r="BD224" s="140">
        <f t="shared" si="785"/>
        <v>0</v>
      </c>
      <c r="BE224" s="140">
        <f t="shared" si="786"/>
        <v>0</v>
      </c>
      <c r="BF224" s="140">
        <f t="shared" si="787"/>
        <v>0</v>
      </c>
      <c r="BG224" s="140">
        <f t="shared" si="788"/>
        <v>0</v>
      </c>
      <c r="BH224" s="140">
        <f t="shared" si="789"/>
        <v>0</v>
      </c>
      <c r="BI224" s="140">
        <f t="shared" si="790"/>
        <v>0</v>
      </c>
      <c r="BJ224" s="140">
        <f t="shared" si="791"/>
        <v>0</v>
      </c>
      <c r="BK224" s="140">
        <f t="shared" si="792"/>
        <v>0</v>
      </c>
      <c r="BL224" s="140">
        <f t="shared" si="793"/>
        <v>0</v>
      </c>
      <c r="BM224" s="140">
        <f t="shared" si="794"/>
        <v>11271360</v>
      </c>
      <c r="BN224" s="140">
        <f t="shared" si="795"/>
        <v>0</v>
      </c>
    </row>
    <row r="225" spans="1:66" ht="12.75" customHeight="1" x14ac:dyDescent="0.2">
      <c r="C225" s="141" t="s">
        <v>382</v>
      </c>
      <c r="G225" s="275">
        <v>11726726</v>
      </c>
      <c r="H225" s="131" t="s">
        <v>331</v>
      </c>
      <c r="J225" s="140">
        <f t="shared" si="742"/>
        <v>0</v>
      </c>
      <c r="K225" s="140">
        <f t="shared" si="743"/>
        <v>0</v>
      </c>
      <c r="L225" s="140">
        <f t="shared" si="744"/>
        <v>0</v>
      </c>
      <c r="M225" s="140">
        <f t="shared" si="745"/>
        <v>0</v>
      </c>
      <c r="N225" s="140">
        <f t="shared" si="746"/>
        <v>0</v>
      </c>
      <c r="O225" s="140">
        <f t="shared" si="747"/>
        <v>0</v>
      </c>
      <c r="P225" s="140">
        <f t="shared" si="748"/>
        <v>0</v>
      </c>
      <c r="Q225" s="140">
        <f t="shared" si="749"/>
        <v>0</v>
      </c>
      <c r="R225" s="140">
        <f t="shared" si="750"/>
        <v>0</v>
      </c>
      <c r="S225" s="140">
        <f t="shared" si="751"/>
        <v>0</v>
      </c>
      <c r="T225" s="140">
        <f t="shared" si="752"/>
        <v>0</v>
      </c>
      <c r="U225" s="140">
        <f t="shared" si="753"/>
        <v>0</v>
      </c>
      <c r="V225" s="140">
        <f t="shared" si="754"/>
        <v>0</v>
      </c>
      <c r="X225" s="140">
        <f t="shared" si="755"/>
        <v>0</v>
      </c>
      <c r="Y225" s="140">
        <f t="shared" si="756"/>
        <v>0</v>
      </c>
      <c r="Z225" s="140">
        <f t="shared" si="757"/>
        <v>0</v>
      </c>
      <c r="AA225" s="140">
        <f t="shared" si="758"/>
        <v>0</v>
      </c>
      <c r="AB225" s="140">
        <f t="shared" si="759"/>
        <v>0</v>
      </c>
      <c r="AC225" s="140">
        <f t="shared" si="760"/>
        <v>0</v>
      </c>
      <c r="AD225" s="140">
        <f t="shared" si="761"/>
        <v>0</v>
      </c>
      <c r="AE225" s="140">
        <f t="shared" si="762"/>
        <v>0</v>
      </c>
      <c r="AF225" s="140">
        <f t="shared" si="763"/>
        <v>0</v>
      </c>
      <c r="AG225" s="140">
        <f t="shared" si="764"/>
        <v>0</v>
      </c>
      <c r="AH225" s="140">
        <f t="shared" si="765"/>
        <v>0</v>
      </c>
      <c r="AI225" s="140">
        <f t="shared" si="766"/>
        <v>0</v>
      </c>
      <c r="AJ225" s="140">
        <f t="shared" si="767"/>
        <v>0</v>
      </c>
      <c r="AL225" s="140">
        <f t="shared" si="768"/>
        <v>0</v>
      </c>
      <c r="AM225" s="140">
        <f t="shared" si="769"/>
        <v>0</v>
      </c>
      <c r="AN225" s="140">
        <f t="shared" si="770"/>
        <v>0</v>
      </c>
      <c r="AO225" s="140">
        <f t="shared" si="771"/>
        <v>0</v>
      </c>
      <c r="AP225" s="140">
        <f t="shared" si="772"/>
        <v>0</v>
      </c>
      <c r="AQ225" s="140">
        <f t="shared" si="773"/>
        <v>0</v>
      </c>
      <c r="AR225" s="140">
        <f t="shared" si="774"/>
        <v>0</v>
      </c>
      <c r="AS225" s="140">
        <f t="shared" si="775"/>
        <v>0</v>
      </c>
      <c r="AT225" s="140">
        <f t="shared" si="776"/>
        <v>0</v>
      </c>
      <c r="AU225" s="140">
        <f t="shared" si="777"/>
        <v>0</v>
      </c>
      <c r="AV225" s="140">
        <f t="shared" si="778"/>
        <v>0</v>
      </c>
      <c r="AW225" s="140">
        <f t="shared" si="779"/>
        <v>0</v>
      </c>
      <c r="AX225" s="140">
        <f t="shared" si="780"/>
        <v>11726726</v>
      </c>
      <c r="AZ225" s="140">
        <f t="shared" si="781"/>
        <v>0</v>
      </c>
      <c r="BA225" s="140">
        <f t="shared" si="782"/>
        <v>0</v>
      </c>
      <c r="BB225" s="140">
        <f t="shared" si="783"/>
        <v>0</v>
      </c>
      <c r="BC225" s="140">
        <f t="shared" si="784"/>
        <v>0</v>
      </c>
      <c r="BD225" s="140">
        <f t="shared" si="785"/>
        <v>0</v>
      </c>
      <c r="BE225" s="140">
        <f t="shared" si="786"/>
        <v>0</v>
      </c>
      <c r="BF225" s="140">
        <f t="shared" si="787"/>
        <v>0</v>
      </c>
      <c r="BG225" s="140">
        <f t="shared" si="788"/>
        <v>0</v>
      </c>
      <c r="BH225" s="140">
        <f t="shared" si="789"/>
        <v>0</v>
      </c>
      <c r="BI225" s="140">
        <f t="shared" si="790"/>
        <v>0</v>
      </c>
      <c r="BJ225" s="140">
        <f t="shared" si="791"/>
        <v>0</v>
      </c>
      <c r="BK225" s="140">
        <f t="shared" si="792"/>
        <v>0</v>
      </c>
      <c r="BL225" s="140">
        <f t="shared" si="793"/>
        <v>0</v>
      </c>
      <c r="BM225" s="140">
        <f t="shared" si="794"/>
        <v>11726726</v>
      </c>
      <c r="BN225" s="140">
        <f t="shared" si="795"/>
        <v>0</v>
      </c>
    </row>
    <row r="226" spans="1:66" ht="12.75" customHeight="1" x14ac:dyDescent="0.2">
      <c r="C226" s="141" t="s">
        <v>532</v>
      </c>
      <c r="G226" s="275">
        <v>22317294</v>
      </c>
      <c r="H226" s="131" t="s">
        <v>321</v>
      </c>
      <c r="J226" s="140">
        <f t="shared" si="742"/>
        <v>0</v>
      </c>
      <c r="K226" s="140">
        <f t="shared" si="743"/>
        <v>0</v>
      </c>
      <c r="L226" s="140">
        <f t="shared" si="744"/>
        <v>0</v>
      </c>
      <c r="M226" s="140">
        <f t="shared" si="745"/>
        <v>0</v>
      </c>
      <c r="N226" s="140">
        <f t="shared" si="746"/>
        <v>0</v>
      </c>
      <c r="O226" s="140">
        <f t="shared" si="747"/>
        <v>0</v>
      </c>
      <c r="P226" s="140">
        <f t="shared" si="748"/>
        <v>0</v>
      </c>
      <c r="Q226" s="140">
        <f t="shared" si="749"/>
        <v>0</v>
      </c>
      <c r="R226" s="140">
        <f t="shared" si="750"/>
        <v>0</v>
      </c>
      <c r="S226" s="140">
        <f t="shared" si="751"/>
        <v>0</v>
      </c>
      <c r="T226" s="140">
        <f t="shared" si="752"/>
        <v>0</v>
      </c>
      <c r="U226" s="140">
        <f t="shared" si="753"/>
        <v>0</v>
      </c>
      <c r="V226" s="140">
        <f t="shared" si="754"/>
        <v>0</v>
      </c>
      <c r="X226" s="140">
        <f t="shared" si="755"/>
        <v>0</v>
      </c>
      <c r="Y226" s="140">
        <f t="shared" si="756"/>
        <v>0</v>
      </c>
      <c r="Z226" s="140">
        <f t="shared" si="757"/>
        <v>0</v>
      </c>
      <c r="AA226" s="140">
        <f t="shared" si="758"/>
        <v>0</v>
      </c>
      <c r="AB226" s="140">
        <f t="shared" si="759"/>
        <v>0</v>
      </c>
      <c r="AC226" s="140">
        <f t="shared" si="760"/>
        <v>0</v>
      </c>
      <c r="AD226" s="140">
        <f t="shared" si="761"/>
        <v>0</v>
      </c>
      <c r="AE226" s="140">
        <f t="shared" si="762"/>
        <v>0</v>
      </c>
      <c r="AF226" s="140">
        <f t="shared" si="763"/>
        <v>0</v>
      </c>
      <c r="AG226" s="140">
        <f t="shared" si="764"/>
        <v>0</v>
      </c>
      <c r="AH226" s="140">
        <f t="shared" si="765"/>
        <v>0</v>
      </c>
      <c r="AI226" s="140">
        <f t="shared" si="766"/>
        <v>0</v>
      </c>
      <c r="AJ226" s="140">
        <f t="shared" si="767"/>
        <v>0</v>
      </c>
      <c r="AL226" s="140">
        <f t="shared" si="768"/>
        <v>0</v>
      </c>
      <c r="AM226" s="140">
        <f t="shared" si="769"/>
        <v>0</v>
      </c>
      <c r="AN226" s="140">
        <f t="shared" si="770"/>
        <v>22317294</v>
      </c>
      <c r="AO226" s="140">
        <f t="shared" si="771"/>
        <v>0</v>
      </c>
      <c r="AP226" s="140">
        <f t="shared" si="772"/>
        <v>0</v>
      </c>
      <c r="AQ226" s="140">
        <f t="shared" si="773"/>
        <v>0</v>
      </c>
      <c r="AR226" s="140">
        <f t="shared" si="774"/>
        <v>0</v>
      </c>
      <c r="AS226" s="140">
        <f t="shared" si="775"/>
        <v>0</v>
      </c>
      <c r="AT226" s="140">
        <f t="shared" si="776"/>
        <v>0</v>
      </c>
      <c r="AU226" s="140">
        <f t="shared" si="777"/>
        <v>0</v>
      </c>
      <c r="AV226" s="140">
        <f t="shared" si="778"/>
        <v>0</v>
      </c>
      <c r="AW226" s="140">
        <f t="shared" si="779"/>
        <v>0</v>
      </c>
      <c r="AX226" s="140">
        <f t="shared" si="780"/>
        <v>0</v>
      </c>
      <c r="AZ226" s="140">
        <f t="shared" si="781"/>
        <v>0</v>
      </c>
      <c r="BA226" s="140">
        <f t="shared" si="782"/>
        <v>0</v>
      </c>
      <c r="BB226" s="140">
        <f t="shared" si="783"/>
        <v>0</v>
      </c>
      <c r="BC226" s="140">
        <f t="shared" si="784"/>
        <v>0</v>
      </c>
      <c r="BD226" s="140">
        <f t="shared" si="785"/>
        <v>0</v>
      </c>
      <c r="BE226" s="140">
        <f t="shared" si="786"/>
        <v>0</v>
      </c>
      <c r="BF226" s="140">
        <f t="shared" si="787"/>
        <v>0</v>
      </c>
      <c r="BG226" s="140">
        <f t="shared" si="788"/>
        <v>0</v>
      </c>
      <c r="BH226" s="140">
        <f t="shared" si="789"/>
        <v>0</v>
      </c>
      <c r="BI226" s="140">
        <f t="shared" si="790"/>
        <v>0</v>
      </c>
      <c r="BJ226" s="140">
        <f t="shared" si="791"/>
        <v>0</v>
      </c>
      <c r="BK226" s="140">
        <f t="shared" si="792"/>
        <v>0</v>
      </c>
      <c r="BL226" s="140">
        <f t="shared" si="793"/>
        <v>0</v>
      </c>
      <c r="BM226" s="140">
        <f t="shared" si="794"/>
        <v>22317294</v>
      </c>
      <c r="BN226" s="140">
        <f t="shared" si="795"/>
        <v>0</v>
      </c>
    </row>
    <row r="227" spans="1:66" ht="12.75" customHeight="1" x14ac:dyDescent="0.2">
      <c r="C227" s="141" t="s">
        <v>715</v>
      </c>
      <c r="G227" s="275">
        <v>4490105</v>
      </c>
      <c r="H227" s="131" t="s">
        <v>329</v>
      </c>
      <c r="J227" s="140">
        <f t="shared" si="742"/>
        <v>0</v>
      </c>
      <c r="K227" s="140">
        <f t="shared" si="743"/>
        <v>0</v>
      </c>
      <c r="L227" s="140">
        <f t="shared" si="744"/>
        <v>0</v>
      </c>
      <c r="M227" s="140">
        <f t="shared" si="745"/>
        <v>0</v>
      </c>
      <c r="N227" s="140">
        <f t="shared" si="746"/>
        <v>0</v>
      </c>
      <c r="O227" s="140">
        <f t="shared" si="747"/>
        <v>0</v>
      </c>
      <c r="P227" s="140">
        <f t="shared" si="748"/>
        <v>0</v>
      </c>
      <c r="Q227" s="140">
        <f t="shared" si="749"/>
        <v>0</v>
      </c>
      <c r="R227" s="140">
        <f t="shared" si="750"/>
        <v>0</v>
      </c>
      <c r="S227" s="140">
        <f t="shared" si="751"/>
        <v>0</v>
      </c>
      <c r="T227" s="140">
        <f t="shared" si="752"/>
        <v>0</v>
      </c>
      <c r="U227" s="140">
        <f t="shared" si="753"/>
        <v>0</v>
      </c>
      <c r="V227" s="140">
        <f t="shared" si="754"/>
        <v>0</v>
      </c>
      <c r="X227" s="140">
        <f t="shared" si="755"/>
        <v>0</v>
      </c>
      <c r="Y227" s="140">
        <f t="shared" si="756"/>
        <v>0</v>
      </c>
      <c r="Z227" s="140">
        <f t="shared" si="757"/>
        <v>0</v>
      </c>
      <c r="AA227" s="140">
        <f t="shared" si="758"/>
        <v>0</v>
      </c>
      <c r="AB227" s="140">
        <f t="shared" si="759"/>
        <v>0</v>
      </c>
      <c r="AC227" s="140">
        <f t="shared" si="760"/>
        <v>0</v>
      </c>
      <c r="AD227" s="140">
        <f t="shared" si="761"/>
        <v>0</v>
      </c>
      <c r="AE227" s="140">
        <f t="shared" si="762"/>
        <v>0</v>
      </c>
      <c r="AF227" s="140">
        <f t="shared" si="763"/>
        <v>0</v>
      </c>
      <c r="AG227" s="140">
        <f t="shared" si="764"/>
        <v>0</v>
      </c>
      <c r="AH227" s="140">
        <f t="shared" si="765"/>
        <v>0</v>
      </c>
      <c r="AI227" s="140">
        <f t="shared" si="766"/>
        <v>0</v>
      </c>
      <c r="AJ227" s="140">
        <f t="shared" si="767"/>
        <v>0</v>
      </c>
      <c r="AL227" s="140">
        <f t="shared" si="768"/>
        <v>0</v>
      </c>
      <c r="AM227" s="140">
        <f t="shared" si="769"/>
        <v>0</v>
      </c>
      <c r="AN227" s="140">
        <f t="shared" si="770"/>
        <v>0</v>
      </c>
      <c r="AO227" s="140">
        <f t="shared" si="771"/>
        <v>0</v>
      </c>
      <c r="AP227" s="140">
        <f t="shared" si="772"/>
        <v>0</v>
      </c>
      <c r="AQ227" s="140">
        <f t="shared" si="773"/>
        <v>0</v>
      </c>
      <c r="AR227" s="140">
        <f t="shared" si="774"/>
        <v>0</v>
      </c>
      <c r="AS227" s="140">
        <f t="shared" si="775"/>
        <v>0</v>
      </c>
      <c r="AT227" s="140">
        <f t="shared" si="776"/>
        <v>0</v>
      </c>
      <c r="AU227" s="140">
        <f t="shared" si="777"/>
        <v>0</v>
      </c>
      <c r="AV227" s="140">
        <f t="shared" si="778"/>
        <v>4490105</v>
      </c>
      <c r="AW227" s="140">
        <f t="shared" si="779"/>
        <v>0</v>
      </c>
      <c r="AX227" s="140">
        <f t="shared" si="780"/>
        <v>0</v>
      </c>
      <c r="AZ227" s="140">
        <f t="shared" si="781"/>
        <v>0</v>
      </c>
      <c r="BA227" s="140">
        <f t="shared" si="782"/>
        <v>0</v>
      </c>
      <c r="BB227" s="140">
        <f t="shared" si="783"/>
        <v>0</v>
      </c>
      <c r="BC227" s="140">
        <f t="shared" si="784"/>
        <v>0</v>
      </c>
      <c r="BD227" s="140">
        <f t="shared" si="785"/>
        <v>0</v>
      </c>
      <c r="BE227" s="140">
        <f t="shared" si="786"/>
        <v>0</v>
      </c>
      <c r="BF227" s="140">
        <f t="shared" si="787"/>
        <v>0</v>
      </c>
      <c r="BG227" s="140">
        <f t="shared" si="788"/>
        <v>0</v>
      </c>
      <c r="BH227" s="140">
        <f t="shared" si="789"/>
        <v>0</v>
      </c>
      <c r="BI227" s="140">
        <f t="shared" si="790"/>
        <v>0</v>
      </c>
      <c r="BJ227" s="140">
        <f t="shared" si="791"/>
        <v>0</v>
      </c>
      <c r="BK227" s="140">
        <f t="shared" si="792"/>
        <v>0</v>
      </c>
      <c r="BL227" s="140">
        <f t="shared" si="793"/>
        <v>0</v>
      </c>
      <c r="BM227" s="140">
        <f t="shared" si="794"/>
        <v>4490105</v>
      </c>
      <c r="BN227" s="140">
        <f t="shared" si="795"/>
        <v>0</v>
      </c>
    </row>
    <row r="228" spans="1:66" ht="12.75" customHeight="1" x14ac:dyDescent="0.2">
      <c r="C228" s="141" t="s">
        <v>714</v>
      </c>
      <c r="G228" s="275">
        <v>4220227</v>
      </c>
      <c r="H228" s="131" t="s">
        <v>331</v>
      </c>
      <c r="J228" s="140">
        <f t="shared" si="742"/>
        <v>0</v>
      </c>
      <c r="K228" s="140">
        <f t="shared" si="743"/>
        <v>0</v>
      </c>
      <c r="L228" s="140">
        <f t="shared" si="744"/>
        <v>0</v>
      </c>
      <c r="M228" s="140">
        <f t="shared" si="745"/>
        <v>0</v>
      </c>
      <c r="N228" s="140">
        <f t="shared" si="746"/>
        <v>0</v>
      </c>
      <c r="O228" s="140">
        <f t="shared" si="747"/>
        <v>0</v>
      </c>
      <c r="P228" s="140">
        <f t="shared" si="748"/>
        <v>0</v>
      </c>
      <c r="Q228" s="140">
        <f t="shared" si="749"/>
        <v>0</v>
      </c>
      <c r="R228" s="140">
        <f t="shared" si="750"/>
        <v>0</v>
      </c>
      <c r="S228" s="140">
        <f t="shared" si="751"/>
        <v>0</v>
      </c>
      <c r="T228" s="140">
        <f t="shared" si="752"/>
        <v>0</v>
      </c>
      <c r="U228" s="140">
        <f t="shared" si="753"/>
        <v>0</v>
      </c>
      <c r="V228" s="140">
        <f t="shared" si="754"/>
        <v>0</v>
      </c>
      <c r="X228" s="140">
        <f t="shared" si="755"/>
        <v>0</v>
      </c>
      <c r="Y228" s="140">
        <f t="shared" si="756"/>
        <v>0</v>
      </c>
      <c r="Z228" s="140">
        <f t="shared" si="757"/>
        <v>0</v>
      </c>
      <c r="AA228" s="140">
        <f t="shared" si="758"/>
        <v>0</v>
      </c>
      <c r="AB228" s="140">
        <f t="shared" si="759"/>
        <v>0</v>
      </c>
      <c r="AC228" s="140">
        <f t="shared" si="760"/>
        <v>0</v>
      </c>
      <c r="AD228" s="140">
        <f t="shared" si="761"/>
        <v>0</v>
      </c>
      <c r="AE228" s="140">
        <f t="shared" si="762"/>
        <v>0</v>
      </c>
      <c r="AF228" s="140">
        <f t="shared" si="763"/>
        <v>0</v>
      </c>
      <c r="AG228" s="140">
        <f t="shared" si="764"/>
        <v>0</v>
      </c>
      <c r="AH228" s="140">
        <f t="shared" si="765"/>
        <v>0</v>
      </c>
      <c r="AI228" s="140">
        <f t="shared" si="766"/>
        <v>0</v>
      </c>
      <c r="AJ228" s="140">
        <f t="shared" si="767"/>
        <v>0</v>
      </c>
      <c r="AL228" s="140">
        <f t="shared" si="768"/>
        <v>0</v>
      </c>
      <c r="AM228" s="140">
        <f t="shared" si="769"/>
        <v>0</v>
      </c>
      <c r="AN228" s="140">
        <f t="shared" si="770"/>
        <v>0</v>
      </c>
      <c r="AO228" s="140">
        <f t="shared" si="771"/>
        <v>0</v>
      </c>
      <c r="AP228" s="140">
        <f t="shared" si="772"/>
        <v>0</v>
      </c>
      <c r="AQ228" s="140">
        <f t="shared" si="773"/>
        <v>0</v>
      </c>
      <c r="AR228" s="140">
        <f t="shared" si="774"/>
        <v>0</v>
      </c>
      <c r="AS228" s="140">
        <f t="shared" si="775"/>
        <v>0</v>
      </c>
      <c r="AT228" s="140">
        <f t="shared" si="776"/>
        <v>0</v>
      </c>
      <c r="AU228" s="140">
        <f t="shared" si="777"/>
        <v>0</v>
      </c>
      <c r="AV228" s="140">
        <f t="shared" si="778"/>
        <v>0</v>
      </c>
      <c r="AW228" s="140">
        <f t="shared" si="779"/>
        <v>0</v>
      </c>
      <c r="AX228" s="140">
        <f t="shared" si="780"/>
        <v>4220227</v>
      </c>
      <c r="AZ228" s="140">
        <f t="shared" si="781"/>
        <v>0</v>
      </c>
      <c r="BA228" s="140">
        <f t="shared" si="782"/>
        <v>0</v>
      </c>
      <c r="BB228" s="140">
        <f t="shared" si="783"/>
        <v>0</v>
      </c>
      <c r="BC228" s="140">
        <f t="shared" si="784"/>
        <v>0</v>
      </c>
      <c r="BD228" s="140">
        <f t="shared" si="785"/>
        <v>0</v>
      </c>
      <c r="BE228" s="140">
        <f t="shared" si="786"/>
        <v>0</v>
      </c>
      <c r="BF228" s="140">
        <f t="shared" si="787"/>
        <v>0</v>
      </c>
      <c r="BG228" s="140">
        <f t="shared" si="788"/>
        <v>0</v>
      </c>
      <c r="BH228" s="140">
        <f t="shared" si="789"/>
        <v>0</v>
      </c>
      <c r="BI228" s="140">
        <f t="shared" si="790"/>
        <v>0</v>
      </c>
      <c r="BJ228" s="140">
        <f t="shared" si="791"/>
        <v>0</v>
      </c>
      <c r="BK228" s="140">
        <f t="shared" si="792"/>
        <v>0</v>
      </c>
      <c r="BL228" s="140">
        <f t="shared" si="793"/>
        <v>0</v>
      </c>
      <c r="BM228" s="140">
        <f t="shared" si="794"/>
        <v>4220227</v>
      </c>
      <c r="BN228" s="140">
        <f t="shared" si="795"/>
        <v>0</v>
      </c>
    </row>
    <row r="229" spans="1:66" ht="12.75" customHeight="1" x14ac:dyDescent="0.2">
      <c r="C229" s="141" t="s">
        <v>716</v>
      </c>
      <c r="G229" s="275">
        <v>34515510</v>
      </c>
      <c r="H229" s="131" t="s">
        <v>323</v>
      </c>
      <c r="J229" s="140">
        <f t="shared" si="742"/>
        <v>0</v>
      </c>
      <c r="K229" s="140">
        <f t="shared" si="743"/>
        <v>0</v>
      </c>
      <c r="L229" s="140">
        <f t="shared" si="744"/>
        <v>0</v>
      </c>
      <c r="M229" s="140">
        <f t="shared" si="745"/>
        <v>0</v>
      </c>
      <c r="N229" s="140">
        <f t="shared" si="746"/>
        <v>0</v>
      </c>
      <c r="O229" s="140">
        <f t="shared" si="747"/>
        <v>0</v>
      </c>
      <c r="P229" s="140">
        <f t="shared" si="748"/>
        <v>0</v>
      </c>
      <c r="Q229" s="140">
        <f t="shared" si="749"/>
        <v>0</v>
      </c>
      <c r="R229" s="140">
        <f t="shared" si="750"/>
        <v>0</v>
      </c>
      <c r="S229" s="140">
        <f t="shared" si="751"/>
        <v>0</v>
      </c>
      <c r="T229" s="140">
        <f t="shared" si="752"/>
        <v>0</v>
      </c>
      <c r="U229" s="140">
        <f t="shared" si="753"/>
        <v>0</v>
      </c>
      <c r="V229" s="140">
        <f t="shared" si="754"/>
        <v>0</v>
      </c>
      <c r="X229" s="140">
        <f t="shared" si="755"/>
        <v>0</v>
      </c>
      <c r="Y229" s="140">
        <f t="shared" si="756"/>
        <v>0</v>
      </c>
      <c r="Z229" s="140">
        <f t="shared" si="757"/>
        <v>0</v>
      </c>
      <c r="AA229" s="140">
        <f t="shared" si="758"/>
        <v>0</v>
      </c>
      <c r="AB229" s="140">
        <f t="shared" si="759"/>
        <v>0</v>
      </c>
      <c r="AC229" s="140">
        <f t="shared" si="760"/>
        <v>0</v>
      </c>
      <c r="AD229" s="140">
        <f t="shared" si="761"/>
        <v>0</v>
      </c>
      <c r="AE229" s="140">
        <f t="shared" si="762"/>
        <v>0</v>
      </c>
      <c r="AF229" s="140">
        <f t="shared" si="763"/>
        <v>0</v>
      </c>
      <c r="AG229" s="140">
        <f t="shared" si="764"/>
        <v>0</v>
      </c>
      <c r="AH229" s="140">
        <f t="shared" si="765"/>
        <v>0</v>
      </c>
      <c r="AI229" s="140">
        <f t="shared" si="766"/>
        <v>0</v>
      </c>
      <c r="AJ229" s="140">
        <f t="shared" si="767"/>
        <v>0</v>
      </c>
      <c r="AL229" s="140">
        <f t="shared" si="768"/>
        <v>0</v>
      </c>
      <c r="AM229" s="140">
        <f t="shared" si="769"/>
        <v>0</v>
      </c>
      <c r="AN229" s="140">
        <f t="shared" si="770"/>
        <v>0</v>
      </c>
      <c r="AO229" s="140">
        <f t="shared" si="771"/>
        <v>0</v>
      </c>
      <c r="AP229" s="140">
        <f t="shared" si="772"/>
        <v>34515510</v>
      </c>
      <c r="AQ229" s="140">
        <f t="shared" si="773"/>
        <v>0</v>
      </c>
      <c r="AR229" s="140">
        <f t="shared" si="774"/>
        <v>0</v>
      </c>
      <c r="AS229" s="140">
        <f t="shared" si="775"/>
        <v>0</v>
      </c>
      <c r="AT229" s="140">
        <f t="shared" si="776"/>
        <v>0</v>
      </c>
      <c r="AU229" s="140">
        <f t="shared" si="777"/>
        <v>0</v>
      </c>
      <c r="AV229" s="140">
        <f t="shared" si="778"/>
        <v>0</v>
      </c>
      <c r="AW229" s="140">
        <f t="shared" si="779"/>
        <v>0</v>
      </c>
      <c r="AX229" s="140">
        <f t="shared" si="780"/>
        <v>0</v>
      </c>
      <c r="AZ229" s="140">
        <f t="shared" si="781"/>
        <v>0</v>
      </c>
      <c r="BA229" s="140">
        <f t="shared" si="782"/>
        <v>0</v>
      </c>
      <c r="BB229" s="140">
        <f t="shared" si="783"/>
        <v>0</v>
      </c>
      <c r="BC229" s="140">
        <f t="shared" si="784"/>
        <v>0</v>
      </c>
      <c r="BD229" s="140">
        <f t="shared" si="785"/>
        <v>0</v>
      </c>
      <c r="BE229" s="140">
        <f t="shared" si="786"/>
        <v>0</v>
      </c>
      <c r="BF229" s="140">
        <f t="shared" si="787"/>
        <v>0</v>
      </c>
      <c r="BG229" s="140">
        <f t="shared" si="788"/>
        <v>0</v>
      </c>
      <c r="BH229" s="140">
        <f t="shared" si="789"/>
        <v>0</v>
      </c>
      <c r="BI229" s="140">
        <f t="shared" si="790"/>
        <v>0</v>
      </c>
      <c r="BJ229" s="140">
        <f t="shared" si="791"/>
        <v>0</v>
      </c>
      <c r="BK229" s="140">
        <f t="shared" si="792"/>
        <v>0</v>
      </c>
      <c r="BL229" s="140">
        <f t="shared" si="793"/>
        <v>0</v>
      </c>
      <c r="BM229" s="140">
        <f t="shared" si="794"/>
        <v>34515510</v>
      </c>
      <c r="BN229" s="140">
        <f t="shared" si="795"/>
        <v>0</v>
      </c>
    </row>
    <row r="230" spans="1:66" ht="12.75" customHeight="1" x14ac:dyDescent="0.2">
      <c r="C230" s="141" t="s">
        <v>717</v>
      </c>
      <c r="G230" s="275">
        <v>1628428</v>
      </c>
      <c r="H230" s="131" t="s">
        <v>331</v>
      </c>
      <c r="J230" s="140">
        <f t="shared" si="742"/>
        <v>0</v>
      </c>
      <c r="K230" s="140">
        <f t="shared" si="743"/>
        <v>0</v>
      </c>
      <c r="L230" s="140">
        <f t="shared" si="744"/>
        <v>0</v>
      </c>
      <c r="M230" s="140">
        <f t="shared" si="745"/>
        <v>0</v>
      </c>
      <c r="N230" s="140">
        <f t="shared" si="746"/>
        <v>0</v>
      </c>
      <c r="O230" s="140">
        <f t="shared" si="747"/>
        <v>0</v>
      </c>
      <c r="P230" s="140">
        <f t="shared" si="748"/>
        <v>0</v>
      </c>
      <c r="Q230" s="140">
        <f t="shared" si="749"/>
        <v>0</v>
      </c>
      <c r="R230" s="140">
        <f t="shared" si="750"/>
        <v>0</v>
      </c>
      <c r="S230" s="140">
        <f t="shared" si="751"/>
        <v>0</v>
      </c>
      <c r="T230" s="140">
        <f t="shared" si="752"/>
        <v>0</v>
      </c>
      <c r="U230" s="140">
        <f t="shared" si="753"/>
        <v>0</v>
      </c>
      <c r="V230" s="140">
        <f t="shared" si="754"/>
        <v>0</v>
      </c>
      <c r="X230" s="140">
        <f t="shared" si="755"/>
        <v>0</v>
      </c>
      <c r="Y230" s="140">
        <f t="shared" si="756"/>
        <v>0</v>
      </c>
      <c r="Z230" s="140">
        <f t="shared" si="757"/>
        <v>0</v>
      </c>
      <c r="AA230" s="140">
        <f t="shared" si="758"/>
        <v>0</v>
      </c>
      <c r="AB230" s="140">
        <f t="shared" si="759"/>
        <v>0</v>
      </c>
      <c r="AC230" s="140">
        <f t="shared" si="760"/>
        <v>0</v>
      </c>
      <c r="AD230" s="140">
        <f t="shared" si="761"/>
        <v>0</v>
      </c>
      <c r="AE230" s="140">
        <f t="shared" si="762"/>
        <v>0</v>
      </c>
      <c r="AF230" s="140">
        <f t="shared" si="763"/>
        <v>0</v>
      </c>
      <c r="AG230" s="140">
        <f t="shared" si="764"/>
        <v>0</v>
      </c>
      <c r="AH230" s="140">
        <f t="shared" si="765"/>
        <v>0</v>
      </c>
      <c r="AI230" s="140">
        <f t="shared" si="766"/>
        <v>0</v>
      </c>
      <c r="AJ230" s="140">
        <f t="shared" si="767"/>
        <v>0</v>
      </c>
      <c r="AL230" s="140">
        <f t="shared" si="768"/>
        <v>0</v>
      </c>
      <c r="AM230" s="140">
        <f t="shared" si="769"/>
        <v>0</v>
      </c>
      <c r="AN230" s="140">
        <f t="shared" si="770"/>
        <v>0</v>
      </c>
      <c r="AO230" s="140">
        <f t="shared" si="771"/>
        <v>0</v>
      </c>
      <c r="AP230" s="140">
        <f t="shared" si="772"/>
        <v>0</v>
      </c>
      <c r="AQ230" s="140">
        <f t="shared" si="773"/>
        <v>0</v>
      </c>
      <c r="AR230" s="140">
        <f t="shared" si="774"/>
        <v>0</v>
      </c>
      <c r="AS230" s="140">
        <f t="shared" si="775"/>
        <v>0</v>
      </c>
      <c r="AT230" s="140">
        <f t="shared" si="776"/>
        <v>0</v>
      </c>
      <c r="AU230" s="140">
        <f t="shared" si="777"/>
        <v>0</v>
      </c>
      <c r="AV230" s="140">
        <f t="shared" si="778"/>
        <v>0</v>
      </c>
      <c r="AW230" s="140">
        <f t="shared" si="779"/>
        <v>0</v>
      </c>
      <c r="AX230" s="140">
        <f t="shared" si="780"/>
        <v>1628428</v>
      </c>
      <c r="AZ230" s="140">
        <f t="shared" si="781"/>
        <v>0</v>
      </c>
      <c r="BA230" s="140">
        <f t="shared" si="782"/>
        <v>0</v>
      </c>
      <c r="BB230" s="140">
        <f t="shared" si="783"/>
        <v>0</v>
      </c>
      <c r="BC230" s="140">
        <f t="shared" si="784"/>
        <v>0</v>
      </c>
      <c r="BD230" s="140">
        <f t="shared" si="785"/>
        <v>0</v>
      </c>
      <c r="BE230" s="140">
        <f t="shared" si="786"/>
        <v>0</v>
      </c>
      <c r="BF230" s="140">
        <f t="shared" si="787"/>
        <v>0</v>
      </c>
      <c r="BG230" s="140">
        <f t="shared" si="788"/>
        <v>0</v>
      </c>
      <c r="BH230" s="140">
        <f t="shared" si="789"/>
        <v>0</v>
      </c>
      <c r="BI230" s="140">
        <f t="shared" si="790"/>
        <v>0</v>
      </c>
      <c r="BJ230" s="140">
        <f t="shared" si="791"/>
        <v>0</v>
      </c>
      <c r="BK230" s="140">
        <f t="shared" si="792"/>
        <v>0</v>
      </c>
      <c r="BL230" s="140">
        <f t="shared" si="793"/>
        <v>0</v>
      </c>
      <c r="BM230" s="140">
        <f t="shared" si="794"/>
        <v>1628428</v>
      </c>
      <c r="BN230" s="140">
        <f t="shared" si="795"/>
        <v>0</v>
      </c>
    </row>
    <row r="231" spans="1:66" ht="12.75" customHeight="1" x14ac:dyDescent="0.2">
      <c r="A231" s="138"/>
      <c r="B231" s="138" t="s">
        <v>535</v>
      </c>
      <c r="C231" s="141"/>
      <c r="E231" s="142"/>
      <c r="G231" s="275"/>
      <c r="J231" s="140"/>
      <c r="K231" s="140"/>
      <c r="L231" s="140"/>
      <c r="M231" s="140"/>
      <c r="N231" s="140"/>
      <c r="O231" s="140"/>
      <c r="P231" s="140"/>
      <c r="Q231" s="140"/>
      <c r="R231" s="140"/>
      <c r="S231" s="140"/>
      <c r="T231" s="140"/>
      <c r="U231" s="140"/>
      <c r="V231" s="140"/>
      <c r="X231" s="140"/>
      <c r="Y231" s="140"/>
      <c r="Z231" s="140"/>
      <c r="AA231" s="140"/>
      <c r="AB231" s="140"/>
      <c r="AC231" s="140"/>
      <c r="AD231" s="140"/>
      <c r="AE231" s="140"/>
      <c r="AF231" s="140"/>
      <c r="AG231" s="140"/>
      <c r="AH231" s="140"/>
      <c r="AI231" s="140"/>
      <c r="AJ231" s="140"/>
      <c r="AL231" s="140"/>
      <c r="AM231" s="140"/>
      <c r="AN231" s="140"/>
      <c r="AO231" s="140"/>
      <c r="AP231" s="140"/>
      <c r="AQ231" s="140"/>
      <c r="AR231" s="140"/>
      <c r="AS231" s="140"/>
      <c r="AT231" s="140"/>
      <c r="AU231" s="140"/>
      <c r="AV231" s="140"/>
      <c r="AW231" s="140"/>
      <c r="AX231" s="140"/>
      <c r="AZ231" s="140"/>
      <c r="BA231" s="140"/>
      <c r="BB231" s="140"/>
      <c r="BC231" s="140"/>
      <c r="BD231" s="140"/>
      <c r="BE231" s="140"/>
      <c r="BF231" s="140"/>
      <c r="BG231" s="140"/>
      <c r="BH231" s="140"/>
      <c r="BI231" s="140"/>
      <c r="BJ231" s="140"/>
      <c r="BK231" s="140"/>
      <c r="BL231" s="140"/>
      <c r="BM231" s="140">
        <f t="shared" si="226"/>
        <v>0</v>
      </c>
      <c r="BN231" s="140">
        <f t="shared" si="740"/>
        <v>0</v>
      </c>
    </row>
    <row r="232" spans="1:66" ht="12.75" customHeight="1" x14ac:dyDescent="0.2">
      <c r="C232" s="141" t="s">
        <v>379</v>
      </c>
      <c r="G232" s="275">
        <v>421879730</v>
      </c>
      <c r="H232" s="131" t="s">
        <v>320</v>
      </c>
      <c r="J232" s="140">
        <f t="shared" ref="J232:J244" si="796">+IF(H232=J$8,G232,0)</f>
        <v>0</v>
      </c>
      <c r="K232" s="140">
        <f t="shared" ref="K232:K244" si="797">+IF(H232=K$8,G232,0)</f>
        <v>0</v>
      </c>
      <c r="L232" s="140">
        <f t="shared" ref="L232:L244" si="798">+IF(H232=L$8,G232,0)</f>
        <v>0</v>
      </c>
      <c r="M232" s="140">
        <f t="shared" ref="M232:M244" si="799">+IF(H232=M$8,G232,0)</f>
        <v>0</v>
      </c>
      <c r="N232" s="140">
        <f t="shared" ref="N232:N244" si="800">+IF(H232=N$8,G232,0)</f>
        <v>0</v>
      </c>
      <c r="O232" s="140">
        <f t="shared" ref="O232:O244" si="801">+IF(H232=O$8,G232,0)</f>
        <v>0</v>
      </c>
      <c r="P232" s="140">
        <f t="shared" ref="P232:P244" si="802">+IF(H232=P$8,G232,0)</f>
        <v>0</v>
      </c>
      <c r="Q232" s="140">
        <f t="shared" ref="Q232:Q244" si="803">+IF(H232=Q$8,G232,0)</f>
        <v>0</v>
      </c>
      <c r="R232" s="140">
        <f t="shared" ref="R232:R244" si="804">+IF(H232=R$8,G232,0)</f>
        <v>0</v>
      </c>
      <c r="S232" s="140">
        <f t="shared" ref="S232:S244" si="805">+IF(H232=S$8,G232,0)</f>
        <v>0</v>
      </c>
      <c r="T232" s="140">
        <f t="shared" ref="T232:T244" si="806">+IF(H232=T$8,G232,0)</f>
        <v>0</v>
      </c>
      <c r="U232" s="140">
        <f t="shared" ref="U232:U244" si="807">+IF(H232=U$8,G232,0)</f>
        <v>0</v>
      </c>
      <c r="V232" s="140">
        <f t="shared" ref="V232:V244" si="808">+IF(H232=V$8,G232,0)</f>
        <v>0</v>
      </c>
      <c r="X232" s="140">
        <f t="shared" ref="X232:X244" si="809">+IF(H232=X$8,G232,0)</f>
        <v>0</v>
      </c>
      <c r="Y232" s="140">
        <f t="shared" ref="Y232:Y244" si="810">+IF(H232=Y$8,G232,0)</f>
        <v>0</v>
      </c>
      <c r="Z232" s="140">
        <f t="shared" ref="Z232:Z244" si="811">+IF(H232=Z$8,G232,0)</f>
        <v>0</v>
      </c>
      <c r="AA232" s="140">
        <f t="shared" ref="AA232:AA244" si="812">+IF(H232=AA$8,G232,0)</f>
        <v>0</v>
      </c>
      <c r="AB232" s="140">
        <f t="shared" ref="AB232:AB244" si="813">+IF(H232=AB$8,G232,0)</f>
        <v>0</v>
      </c>
      <c r="AC232" s="140">
        <f t="shared" ref="AC232:AC244" si="814">+IF(H232=AC$8,G232,0)</f>
        <v>0</v>
      </c>
      <c r="AD232" s="140">
        <f t="shared" ref="AD232:AD244" si="815">+IF(H232=AD$8,G232,0)</f>
        <v>0</v>
      </c>
      <c r="AE232" s="140">
        <f t="shared" ref="AE232:AE244" si="816">+IF(H232=AE$8,G232,0)</f>
        <v>0</v>
      </c>
      <c r="AF232" s="140">
        <f t="shared" ref="AF232:AF244" si="817">+IF(H232=AF$8,G232,0)</f>
        <v>0</v>
      </c>
      <c r="AG232" s="140">
        <f t="shared" ref="AG232:AG244" si="818">+IF(H232=AG$8,G232,0)</f>
        <v>0</v>
      </c>
      <c r="AH232" s="140">
        <f t="shared" ref="AH232:AH244" si="819">+IF(H232=AH$8,G232,0)</f>
        <v>0</v>
      </c>
      <c r="AI232" s="140">
        <f t="shared" ref="AI232:AI244" si="820">+IF(H232=AI$8,G232,0)</f>
        <v>0</v>
      </c>
      <c r="AJ232" s="140">
        <f t="shared" ref="AJ232:AJ244" si="821">+IF(H232=AJ$8,G232,0)</f>
        <v>0</v>
      </c>
      <c r="AL232" s="140">
        <f t="shared" ref="AL232:AL244" si="822">+IF(H232=AL$8,G232,0)</f>
        <v>0</v>
      </c>
      <c r="AM232" s="140">
        <f t="shared" ref="AM232:AM244" si="823">+IF(H232=AM$8,G232,0)</f>
        <v>421879730</v>
      </c>
      <c r="AN232" s="140">
        <f t="shared" ref="AN232:AN244" si="824">+IF(H232=AN$8,G232,0)</f>
        <v>0</v>
      </c>
      <c r="AO232" s="140">
        <f t="shared" ref="AO232:AO244" si="825">+IF(H232=AO$8,G232,0)</f>
        <v>0</v>
      </c>
      <c r="AP232" s="140">
        <f t="shared" ref="AP232:AP244" si="826">+IF(H232=AP$8,G232,0)</f>
        <v>0</v>
      </c>
      <c r="AQ232" s="140">
        <f t="shared" ref="AQ232:AQ244" si="827">+IF(H232=AQ$8,G232,0)</f>
        <v>0</v>
      </c>
      <c r="AR232" s="140">
        <f t="shared" ref="AR232:AR244" si="828">+IF(H232=AR$8,G232,0)</f>
        <v>0</v>
      </c>
      <c r="AS232" s="140">
        <f t="shared" ref="AS232:AS244" si="829">+IF(H232=AS$8,G232,0)</f>
        <v>0</v>
      </c>
      <c r="AT232" s="140">
        <f t="shared" ref="AT232:AT244" si="830">+IF(H232=AT$8,G232,0)</f>
        <v>0</v>
      </c>
      <c r="AU232" s="140">
        <f t="shared" ref="AU232:AU244" si="831">+IF(H232=AU$8,G232,0)</f>
        <v>0</v>
      </c>
      <c r="AV232" s="140">
        <f t="shared" ref="AV232:AV244" si="832">+IF(H232=AV$8,G232,0)</f>
        <v>0</v>
      </c>
      <c r="AW232" s="140">
        <f t="shared" ref="AW232:AW244" si="833">+IF(H232=AW$8,G232,0)</f>
        <v>0</v>
      </c>
      <c r="AX232" s="140">
        <f t="shared" ref="AX232:AX244" si="834">+IF(H232=AX$8,G232,0)</f>
        <v>0</v>
      </c>
      <c r="AZ232" s="140">
        <f t="shared" ref="AZ232:AZ244" si="835">+IF(H232=AZ$8,G232,0)</f>
        <v>0</v>
      </c>
      <c r="BA232" s="140">
        <f t="shared" ref="BA232:BA244" si="836">+IF(H232=BA$8,G232,0)</f>
        <v>0</v>
      </c>
      <c r="BB232" s="140">
        <f t="shared" ref="BB232:BB244" si="837">+IF(H232=BB$8,G232,0)</f>
        <v>0</v>
      </c>
      <c r="BC232" s="140">
        <f t="shared" ref="BC232:BC244" si="838">+IF(H232=BC$8,G232,0)</f>
        <v>0</v>
      </c>
      <c r="BD232" s="140">
        <f t="shared" ref="BD232:BD244" si="839">+IF(H232=BD$8,G232,0)</f>
        <v>0</v>
      </c>
      <c r="BE232" s="140">
        <f t="shared" ref="BE232:BE244" si="840">+IF(H232=BE$8,G232,0)</f>
        <v>0</v>
      </c>
      <c r="BF232" s="140">
        <f t="shared" ref="BF232:BF244" si="841">+IF(H232=BF$8,G232,0)</f>
        <v>0</v>
      </c>
      <c r="BG232" s="140">
        <f t="shared" ref="BG232:BG244" si="842">+IF(H232=BG$8,G232,0)</f>
        <v>0</v>
      </c>
      <c r="BH232" s="140">
        <f t="shared" ref="BH232:BH244" si="843">+IF(H232=BH$8,G232,0)</f>
        <v>0</v>
      </c>
      <c r="BI232" s="140">
        <f t="shared" ref="BI232:BI244" si="844">+IF(H232=BI$8,G232,0)</f>
        <v>0</v>
      </c>
      <c r="BJ232" s="140">
        <f t="shared" ref="BJ232:BJ244" si="845">+IF(H232=BJ$8,G232,0)</f>
        <v>0</v>
      </c>
      <c r="BK232" s="140">
        <f t="shared" ref="BK232:BK244" si="846">+IF(H232=BK$8,G232,0)</f>
        <v>0</v>
      </c>
      <c r="BL232" s="140">
        <f t="shared" ref="BL232:BL244" si="847">+IF(H232=BL$8,G232,0)</f>
        <v>0</v>
      </c>
      <c r="BM232" s="140">
        <f t="shared" si="226"/>
        <v>421879730</v>
      </c>
      <c r="BN232" s="140">
        <f t="shared" si="740"/>
        <v>0</v>
      </c>
    </row>
    <row r="233" spans="1:66" ht="12.75" customHeight="1" x14ac:dyDescent="0.2">
      <c r="C233" s="141" t="s">
        <v>589</v>
      </c>
      <c r="G233" s="275">
        <v>45233331</v>
      </c>
      <c r="H233" s="131" t="s">
        <v>322</v>
      </c>
      <c r="J233" s="140">
        <f t="shared" si="796"/>
        <v>0</v>
      </c>
      <c r="K233" s="140">
        <f t="shared" si="797"/>
        <v>0</v>
      </c>
      <c r="L233" s="140">
        <f t="shared" si="798"/>
        <v>0</v>
      </c>
      <c r="M233" s="140">
        <f t="shared" si="799"/>
        <v>0</v>
      </c>
      <c r="N233" s="140">
        <f t="shared" si="800"/>
        <v>0</v>
      </c>
      <c r="O233" s="140">
        <f t="shared" si="801"/>
        <v>0</v>
      </c>
      <c r="P233" s="140">
        <f t="shared" si="802"/>
        <v>0</v>
      </c>
      <c r="Q233" s="140">
        <f t="shared" si="803"/>
        <v>0</v>
      </c>
      <c r="R233" s="140">
        <f t="shared" si="804"/>
        <v>0</v>
      </c>
      <c r="S233" s="140">
        <f t="shared" si="805"/>
        <v>0</v>
      </c>
      <c r="T233" s="140">
        <f t="shared" si="806"/>
        <v>0</v>
      </c>
      <c r="U233" s="140">
        <f t="shared" si="807"/>
        <v>0</v>
      </c>
      <c r="V233" s="140">
        <f t="shared" si="808"/>
        <v>0</v>
      </c>
      <c r="X233" s="140">
        <f t="shared" si="809"/>
        <v>0</v>
      </c>
      <c r="Y233" s="140">
        <f t="shared" si="810"/>
        <v>0</v>
      </c>
      <c r="Z233" s="140">
        <f t="shared" si="811"/>
        <v>0</v>
      </c>
      <c r="AA233" s="140">
        <f t="shared" si="812"/>
        <v>0</v>
      </c>
      <c r="AB233" s="140">
        <f t="shared" si="813"/>
        <v>0</v>
      </c>
      <c r="AC233" s="140">
        <f t="shared" si="814"/>
        <v>0</v>
      </c>
      <c r="AD233" s="140">
        <f t="shared" si="815"/>
        <v>0</v>
      </c>
      <c r="AE233" s="140">
        <f t="shared" si="816"/>
        <v>0</v>
      </c>
      <c r="AF233" s="140">
        <f t="shared" si="817"/>
        <v>0</v>
      </c>
      <c r="AG233" s="140">
        <f t="shared" si="818"/>
        <v>0</v>
      </c>
      <c r="AH233" s="140">
        <f t="shared" si="819"/>
        <v>0</v>
      </c>
      <c r="AI233" s="140">
        <f t="shared" si="820"/>
        <v>0</v>
      </c>
      <c r="AJ233" s="140">
        <f t="shared" si="821"/>
        <v>0</v>
      </c>
      <c r="AL233" s="140">
        <f t="shared" si="822"/>
        <v>0</v>
      </c>
      <c r="AM233" s="140">
        <f t="shared" si="823"/>
        <v>0</v>
      </c>
      <c r="AN233" s="140">
        <f t="shared" si="824"/>
        <v>0</v>
      </c>
      <c r="AO233" s="140">
        <f t="shared" si="825"/>
        <v>45233331</v>
      </c>
      <c r="AP233" s="140">
        <f t="shared" si="826"/>
        <v>0</v>
      </c>
      <c r="AQ233" s="140">
        <f t="shared" si="827"/>
        <v>0</v>
      </c>
      <c r="AR233" s="140">
        <f t="shared" si="828"/>
        <v>0</v>
      </c>
      <c r="AS233" s="140">
        <f t="shared" si="829"/>
        <v>0</v>
      </c>
      <c r="AT233" s="140">
        <f t="shared" si="830"/>
        <v>0</v>
      </c>
      <c r="AU233" s="140">
        <f t="shared" si="831"/>
        <v>0</v>
      </c>
      <c r="AV233" s="140">
        <f t="shared" si="832"/>
        <v>0</v>
      </c>
      <c r="AW233" s="140">
        <f t="shared" si="833"/>
        <v>0</v>
      </c>
      <c r="AX233" s="140">
        <f t="shared" si="834"/>
        <v>0</v>
      </c>
      <c r="AZ233" s="140">
        <f t="shared" si="835"/>
        <v>0</v>
      </c>
      <c r="BA233" s="140">
        <f t="shared" si="836"/>
        <v>0</v>
      </c>
      <c r="BB233" s="140">
        <f t="shared" si="837"/>
        <v>0</v>
      </c>
      <c r="BC233" s="140">
        <f t="shared" si="838"/>
        <v>0</v>
      </c>
      <c r="BD233" s="140">
        <f t="shared" si="839"/>
        <v>0</v>
      </c>
      <c r="BE233" s="140">
        <f t="shared" si="840"/>
        <v>0</v>
      </c>
      <c r="BF233" s="140">
        <f t="shared" si="841"/>
        <v>0</v>
      </c>
      <c r="BG233" s="140">
        <f t="shared" si="842"/>
        <v>0</v>
      </c>
      <c r="BH233" s="140">
        <f t="shared" si="843"/>
        <v>0</v>
      </c>
      <c r="BI233" s="140">
        <f t="shared" si="844"/>
        <v>0</v>
      </c>
      <c r="BJ233" s="140">
        <f t="shared" si="845"/>
        <v>0</v>
      </c>
      <c r="BK233" s="140">
        <f t="shared" si="846"/>
        <v>0</v>
      </c>
      <c r="BL233" s="140">
        <f t="shared" si="847"/>
        <v>0</v>
      </c>
      <c r="BM233" s="140">
        <f t="shared" si="226"/>
        <v>45233331</v>
      </c>
      <c r="BN233" s="140">
        <f t="shared" si="740"/>
        <v>0</v>
      </c>
    </row>
    <row r="234" spans="1:66" ht="12.75" customHeight="1" x14ac:dyDescent="0.2">
      <c r="C234" s="141" t="s">
        <v>382</v>
      </c>
      <c r="G234" s="275">
        <v>44175297</v>
      </c>
      <c r="H234" s="131" t="s">
        <v>331</v>
      </c>
      <c r="J234" s="140">
        <f t="shared" si="796"/>
        <v>0</v>
      </c>
      <c r="K234" s="140">
        <f t="shared" si="797"/>
        <v>0</v>
      </c>
      <c r="L234" s="140">
        <f t="shared" si="798"/>
        <v>0</v>
      </c>
      <c r="M234" s="140">
        <f t="shared" si="799"/>
        <v>0</v>
      </c>
      <c r="N234" s="140">
        <f t="shared" si="800"/>
        <v>0</v>
      </c>
      <c r="O234" s="140">
        <f t="shared" si="801"/>
        <v>0</v>
      </c>
      <c r="P234" s="140">
        <f t="shared" si="802"/>
        <v>0</v>
      </c>
      <c r="Q234" s="140">
        <f t="shared" si="803"/>
        <v>0</v>
      </c>
      <c r="R234" s="140">
        <f t="shared" si="804"/>
        <v>0</v>
      </c>
      <c r="S234" s="140">
        <f t="shared" si="805"/>
        <v>0</v>
      </c>
      <c r="T234" s="140">
        <f t="shared" si="806"/>
        <v>0</v>
      </c>
      <c r="U234" s="140">
        <f t="shared" si="807"/>
        <v>0</v>
      </c>
      <c r="V234" s="140">
        <f t="shared" si="808"/>
        <v>0</v>
      </c>
      <c r="X234" s="140">
        <f t="shared" si="809"/>
        <v>0</v>
      </c>
      <c r="Y234" s="140">
        <f t="shared" si="810"/>
        <v>0</v>
      </c>
      <c r="Z234" s="140">
        <f t="shared" si="811"/>
        <v>0</v>
      </c>
      <c r="AA234" s="140">
        <f t="shared" si="812"/>
        <v>0</v>
      </c>
      <c r="AB234" s="140">
        <f t="shared" si="813"/>
        <v>0</v>
      </c>
      <c r="AC234" s="140">
        <f t="shared" si="814"/>
        <v>0</v>
      </c>
      <c r="AD234" s="140">
        <f t="shared" si="815"/>
        <v>0</v>
      </c>
      <c r="AE234" s="140">
        <f t="shared" si="816"/>
        <v>0</v>
      </c>
      <c r="AF234" s="140">
        <f t="shared" si="817"/>
        <v>0</v>
      </c>
      <c r="AG234" s="140">
        <f t="shared" si="818"/>
        <v>0</v>
      </c>
      <c r="AH234" s="140">
        <f t="shared" si="819"/>
        <v>0</v>
      </c>
      <c r="AI234" s="140">
        <f t="shared" si="820"/>
        <v>0</v>
      </c>
      <c r="AJ234" s="140">
        <f t="shared" si="821"/>
        <v>0</v>
      </c>
      <c r="AL234" s="140">
        <f t="shared" si="822"/>
        <v>0</v>
      </c>
      <c r="AM234" s="140">
        <f t="shared" si="823"/>
        <v>0</v>
      </c>
      <c r="AN234" s="140">
        <f t="shared" si="824"/>
        <v>0</v>
      </c>
      <c r="AO234" s="140">
        <f t="shared" si="825"/>
        <v>0</v>
      </c>
      <c r="AP234" s="140">
        <f t="shared" si="826"/>
        <v>0</v>
      </c>
      <c r="AQ234" s="140">
        <f t="shared" si="827"/>
        <v>0</v>
      </c>
      <c r="AR234" s="140">
        <f t="shared" si="828"/>
        <v>0</v>
      </c>
      <c r="AS234" s="140">
        <f t="shared" si="829"/>
        <v>0</v>
      </c>
      <c r="AT234" s="140">
        <f t="shared" si="830"/>
        <v>0</v>
      </c>
      <c r="AU234" s="140">
        <f t="shared" si="831"/>
        <v>0</v>
      </c>
      <c r="AV234" s="140">
        <f t="shared" si="832"/>
        <v>0</v>
      </c>
      <c r="AW234" s="140">
        <f t="shared" si="833"/>
        <v>0</v>
      </c>
      <c r="AX234" s="140">
        <f t="shared" si="834"/>
        <v>44175297</v>
      </c>
      <c r="AZ234" s="140">
        <f t="shared" si="835"/>
        <v>0</v>
      </c>
      <c r="BA234" s="140">
        <f t="shared" si="836"/>
        <v>0</v>
      </c>
      <c r="BB234" s="140">
        <f t="shared" si="837"/>
        <v>0</v>
      </c>
      <c r="BC234" s="140">
        <f t="shared" si="838"/>
        <v>0</v>
      </c>
      <c r="BD234" s="140">
        <f t="shared" si="839"/>
        <v>0</v>
      </c>
      <c r="BE234" s="140">
        <f t="shared" si="840"/>
        <v>0</v>
      </c>
      <c r="BF234" s="140">
        <f t="shared" si="841"/>
        <v>0</v>
      </c>
      <c r="BG234" s="140">
        <f t="shared" si="842"/>
        <v>0</v>
      </c>
      <c r="BH234" s="140">
        <f t="shared" si="843"/>
        <v>0</v>
      </c>
      <c r="BI234" s="140">
        <f t="shared" si="844"/>
        <v>0</v>
      </c>
      <c r="BJ234" s="140">
        <f t="shared" si="845"/>
        <v>0</v>
      </c>
      <c r="BK234" s="140">
        <f t="shared" si="846"/>
        <v>0</v>
      </c>
      <c r="BL234" s="140">
        <f t="shared" si="847"/>
        <v>0</v>
      </c>
      <c r="BM234" s="140">
        <f t="shared" si="226"/>
        <v>44175297</v>
      </c>
      <c r="BN234" s="140">
        <f t="shared" si="740"/>
        <v>0</v>
      </c>
    </row>
    <row r="235" spans="1:66" ht="12.75" customHeight="1" x14ac:dyDescent="0.2">
      <c r="C235" s="141" t="s">
        <v>532</v>
      </c>
      <c r="G235" s="275">
        <v>101429754</v>
      </c>
      <c r="H235" s="131" t="s">
        <v>321</v>
      </c>
      <c r="J235" s="140">
        <f t="shared" si="796"/>
        <v>0</v>
      </c>
      <c r="K235" s="140">
        <f t="shared" si="797"/>
        <v>0</v>
      </c>
      <c r="L235" s="140">
        <f t="shared" si="798"/>
        <v>0</v>
      </c>
      <c r="M235" s="140">
        <f t="shared" si="799"/>
        <v>0</v>
      </c>
      <c r="N235" s="140">
        <f t="shared" si="800"/>
        <v>0</v>
      </c>
      <c r="O235" s="140">
        <f t="shared" si="801"/>
        <v>0</v>
      </c>
      <c r="P235" s="140">
        <f t="shared" si="802"/>
        <v>0</v>
      </c>
      <c r="Q235" s="140">
        <f t="shared" si="803"/>
        <v>0</v>
      </c>
      <c r="R235" s="140">
        <f t="shared" si="804"/>
        <v>0</v>
      </c>
      <c r="S235" s="140">
        <f t="shared" si="805"/>
        <v>0</v>
      </c>
      <c r="T235" s="140">
        <f t="shared" si="806"/>
        <v>0</v>
      </c>
      <c r="U235" s="140">
        <f t="shared" si="807"/>
        <v>0</v>
      </c>
      <c r="V235" s="140">
        <f t="shared" si="808"/>
        <v>0</v>
      </c>
      <c r="X235" s="140">
        <f t="shared" si="809"/>
        <v>0</v>
      </c>
      <c r="Y235" s="140">
        <f t="shared" si="810"/>
        <v>0</v>
      </c>
      <c r="Z235" s="140">
        <f t="shared" si="811"/>
        <v>0</v>
      </c>
      <c r="AA235" s="140">
        <f t="shared" si="812"/>
        <v>0</v>
      </c>
      <c r="AB235" s="140">
        <f t="shared" si="813"/>
        <v>0</v>
      </c>
      <c r="AC235" s="140">
        <f t="shared" si="814"/>
        <v>0</v>
      </c>
      <c r="AD235" s="140">
        <f t="shared" si="815"/>
        <v>0</v>
      </c>
      <c r="AE235" s="140">
        <f t="shared" si="816"/>
        <v>0</v>
      </c>
      <c r="AF235" s="140">
        <f t="shared" si="817"/>
        <v>0</v>
      </c>
      <c r="AG235" s="140">
        <f t="shared" si="818"/>
        <v>0</v>
      </c>
      <c r="AH235" s="140">
        <f t="shared" si="819"/>
        <v>0</v>
      </c>
      <c r="AI235" s="140">
        <f t="shared" si="820"/>
        <v>0</v>
      </c>
      <c r="AJ235" s="140">
        <f t="shared" si="821"/>
        <v>0</v>
      </c>
      <c r="AL235" s="140">
        <f t="shared" si="822"/>
        <v>0</v>
      </c>
      <c r="AM235" s="140">
        <f t="shared" si="823"/>
        <v>0</v>
      </c>
      <c r="AN235" s="140">
        <f t="shared" si="824"/>
        <v>101429754</v>
      </c>
      <c r="AO235" s="140">
        <f t="shared" si="825"/>
        <v>0</v>
      </c>
      <c r="AP235" s="140">
        <f t="shared" si="826"/>
        <v>0</v>
      </c>
      <c r="AQ235" s="140">
        <f t="shared" si="827"/>
        <v>0</v>
      </c>
      <c r="AR235" s="140">
        <f t="shared" si="828"/>
        <v>0</v>
      </c>
      <c r="AS235" s="140">
        <f t="shared" si="829"/>
        <v>0</v>
      </c>
      <c r="AT235" s="140">
        <f t="shared" si="830"/>
        <v>0</v>
      </c>
      <c r="AU235" s="140">
        <f t="shared" si="831"/>
        <v>0</v>
      </c>
      <c r="AV235" s="140">
        <f t="shared" si="832"/>
        <v>0</v>
      </c>
      <c r="AW235" s="140">
        <f t="shared" si="833"/>
        <v>0</v>
      </c>
      <c r="AX235" s="140">
        <f t="shared" si="834"/>
        <v>0</v>
      </c>
      <c r="AZ235" s="140">
        <f t="shared" si="835"/>
        <v>0</v>
      </c>
      <c r="BA235" s="140">
        <f t="shared" si="836"/>
        <v>0</v>
      </c>
      <c r="BB235" s="140">
        <f t="shared" si="837"/>
        <v>0</v>
      </c>
      <c r="BC235" s="140">
        <f t="shared" si="838"/>
        <v>0</v>
      </c>
      <c r="BD235" s="140">
        <f t="shared" si="839"/>
        <v>0</v>
      </c>
      <c r="BE235" s="140">
        <f t="shared" si="840"/>
        <v>0</v>
      </c>
      <c r="BF235" s="140">
        <f t="shared" si="841"/>
        <v>0</v>
      </c>
      <c r="BG235" s="140">
        <f t="shared" si="842"/>
        <v>0</v>
      </c>
      <c r="BH235" s="140">
        <f t="shared" si="843"/>
        <v>0</v>
      </c>
      <c r="BI235" s="140">
        <f t="shared" si="844"/>
        <v>0</v>
      </c>
      <c r="BJ235" s="140">
        <f t="shared" si="845"/>
        <v>0</v>
      </c>
      <c r="BK235" s="140">
        <f t="shared" si="846"/>
        <v>0</v>
      </c>
      <c r="BL235" s="140">
        <f t="shared" si="847"/>
        <v>0</v>
      </c>
      <c r="BM235" s="140">
        <f t="shared" si="226"/>
        <v>101429754</v>
      </c>
      <c r="BN235" s="140">
        <f t="shared" si="740"/>
        <v>0</v>
      </c>
    </row>
    <row r="236" spans="1:66" ht="12.75" customHeight="1" x14ac:dyDescent="0.2">
      <c r="C236" s="141" t="s">
        <v>404</v>
      </c>
      <c r="G236" s="275">
        <v>58600587</v>
      </c>
      <c r="H236" s="131" t="s">
        <v>329</v>
      </c>
      <c r="J236" s="140">
        <f t="shared" si="796"/>
        <v>0</v>
      </c>
      <c r="K236" s="140">
        <f t="shared" si="797"/>
        <v>0</v>
      </c>
      <c r="L236" s="140">
        <f t="shared" si="798"/>
        <v>0</v>
      </c>
      <c r="M236" s="140">
        <f t="shared" si="799"/>
        <v>0</v>
      </c>
      <c r="N236" s="140">
        <f t="shared" si="800"/>
        <v>0</v>
      </c>
      <c r="O236" s="140">
        <f t="shared" si="801"/>
        <v>0</v>
      </c>
      <c r="P236" s="140">
        <f t="shared" si="802"/>
        <v>0</v>
      </c>
      <c r="Q236" s="140">
        <f t="shared" si="803"/>
        <v>0</v>
      </c>
      <c r="R236" s="140">
        <f t="shared" si="804"/>
        <v>0</v>
      </c>
      <c r="S236" s="140">
        <f t="shared" si="805"/>
        <v>0</v>
      </c>
      <c r="T236" s="140">
        <f t="shared" si="806"/>
        <v>0</v>
      </c>
      <c r="U236" s="140">
        <f t="shared" si="807"/>
        <v>0</v>
      </c>
      <c r="V236" s="140">
        <f t="shared" si="808"/>
        <v>0</v>
      </c>
      <c r="X236" s="140">
        <f t="shared" si="809"/>
        <v>0</v>
      </c>
      <c r="Y236" s="140">
        <f t="shared" si="810"/>
        <v>0</v>
      </c>
      <c r="Z236" s="140">
        <f t="shared" si="811"/>
        <v>0</v>
      </c>
      <c r="AA236" s="140">
        <f t="shared" si="812"/>
        <v>0</v>
      </c>
      <c r="AB236" s="140">
        <f t="shared" si="813"/>
        <v>0</v>
      </c>
      <c r="AC236" s="140">
        <f t="shared" si="814"/>
        <v>0</v>
      </c>
      <c r="AD236" s="140">
        <f t="shared" si="815"/>
        <v>0</v>
      </c>
      <c r="AE236" s="140">
        <f t="shared" si="816"/>
        <v>0</v>
      </c>
      <c r="AF236" s="140">
        <f t="shared" si="817"/>
        <v>0</v>
      </c>
      <c r="AG236" s="140">
        <f t="shared" si="818"/>
        <v>0</v>
      </c>
      <c r="AH236" s="140">
        <f t="shared" si="819"/>
        <v>0</v>
      </c>
      <c r="AI236" s="140">
        <f t="shared" si="820"/>
        <v>0</v>
      </c>
      <c r="AJ236" s="140">
        <f t="shared" si="821"/>
        <v>0</v>
      </c>
      <c r="AL236" s="140">
        <f t="shared" si="822"/>
        <v>0</v>
      </c>
      <c r="AM236" s="140">
        <f t="shared" si="823"/>
        <v>0</v>
      </c>
      <c r="AN236" s="140">
        <f t="shared" si="824"/>
        <v>0</v>
      </c>
      <c r="AO236" s="140">
        <f t="shared" si="825"/>
        <v>0</v>
      </c>
      <c r="AP236" s="140">
        <f t="shared" si="826"/>
        <v>0</v>
      </c>
      <c r="AQ236" s="140">
        <f t="shared" si="827"/>
        <v>0</v>
      </c>
      <c r="AR236" s="140">
        <f t="shared" si="828"/>
        <v>0</v>
      </c>
      <c r="AS236" s="140">
        <f t="shared" si="829"/>
        <v>0</v>
      </c>
      <c r="AT236" s="140">
        <f t="shared" si="830"/>
        <v>0</v>
      </c>
      <c r="AU236" s="140">
        <f t="shared" si="831"/>
        <v>0</v>
      </c>
      <c r="AV236" s="140">
        <f t="shared" si="832"/>
        <v>58600587</v>
      </c>
      <c r="AW236" s="140">
        <f t="shared" si="833"/>
        <v>0</v>
      </c>
      <c r="AX236" s="140">
        <f t="shared" si="834"/>
        <v>0</v>
      </c>
      <c r="AZ236" s="140">
        <f t="shared" si="835"/>
        <v>0</v>
      </c>
      <c r="BA236" s="140">
        <f t="shared" si="836"/>
        <v>0</v>
      </c>
      <c r="BB236" s="140">
        <f t="shared" si="837"/>
        <v>0</v>
      </c>
      <c r="BC236" s="140">
        <f t="shared" si="838"/>
        <v>0</v>
      </c>
      <c r="BD236" s="140">
        <f t="shared" si="839"/>
        <v>0</v>
      </c>
      <c r="BE236" s="140">
        <f t="shared" si="840"/>
        <v>0</v>
      </c>
      <c r="BF236" s="140">
        <f t="shared" si="841"/>
        <v>0</v>
      </c>
      <c r="BG236" s="140">
        <f t="shared" si="842"/>
        <v>0</v>
      </c>
      <c r="BH236" s="140">
        <f t="shared" si="843"/>
        <v>0</v>
      </c>
      <c r="BI236" s="140">
        <f t="shared" si="844"/>
        <v>0</v>
      </c>
      <c r="BJ236" s="140">
        <f t="shared" si="845"/>
        <v>0</v>
      </c>
      <c r="BK236" s="140">
        <f t="shared" si="846"/>
        <v>0</v>
      </c>
      <c r="BL236" s="140">
        <f t="shared" si="847"/>
        <v>0</v>
      </c>
      <c r="BM236" s="140">
        <f t="shared" si="226"/>
        <v>58600587</v>
      </c>
      <c r="BN236" s="140">
        <f t="shared" si="740"/>
        <v>0</v>
      </c>
    </row>
    <row r="237" spans="1:66" ht="12.75" customHeight="1" x14ac:dyDescent="0.2">
      <c r="C237" s="141" t="s">
        <v>590</v>
      </c>
      <c r="G237" s="275">
        <v>72435003</v>
      </c>
      <c r="H237" s="131" t="s">
        <v>331</v>
      </c>
      <c r="J237" s="140">
        <f t="shared" si="796"/>
        <v>0</v>
      </c>
      <c r="K237" s="140">
        <f t="shared" si="797"/>
        <v>0</v>
      </c>
      <c r="L237" s="140">
        <f t="shared" si="798"/>
        <v>0</v>
      </c>
      <c r="M237" s="140">
        <f t="shared" si="799"/>
        <v>0</v>
      </c>
      <c r="N237" s="140">
        <f t="shared" si="800"/>
        <v>0</v>
      </c>
      <c r="O237" s="140">
        <f t="shared" si="801"/>
        <v>0</v>
      </c>
      <c r="P237" s="140">
        <f t="shared" si="802"/>
        <v>0</v>
      </c>
      <c r="Q237" s="140">
        <f t="shared" si="803"/>
        <v>0</v>
      </c>
      <c r="R237" s="140">
        <f t="shared" si="804"/>
        <v>0</v>
      </c>
      <c r="S237" s="140">
        <f t="shared" si="805"/>
        <v>0</v>
      </c>
      <c r="T237" s="140">
        <f t="shared" si="806"/>
        <v>0</v>
      </c>
      <c r="U237" s="140">
        <f t="shared" si="807"/>
        <v>0</v>
      </c>
      <c r="V237" s="140">
        <f t="shared" si="808"/>
        <v>0</v>
      </c>
      <c r="X237" s="140">
        <f t="shared" si="809"/>
        <v>0</v>
      </c>
      <c r="Y237" s="140">
        <f t="shared" si="810"/>
        <v>0</v>
      </c>
      <c r="Z237" s="140">
        <f t="shared" si="811"/>
        <v>0</v>
      </c>
      <c r="AA237" s="140">
        <f t="shared" si="812"/>
        <v>0</v>
      </c>
      <c r="AB237" s="140">
        <f t="shared" si="813"/>
        <v>0</v>
      </c>
      <c r="AC237" s="140">
        <f t="shared" si="814"/>
        <v>0</v>
      </c>
      <c r="AD237" s="140">
        <f t="shared" si="815"/>
        <v>0</v>
      </c>
      <c r="AE237" s="140">
        <f t="shared" si="816"/>
        <v>0</v>
      </c>
      <c r="AF237" s="140">
        <f t="shared" si="817"/>
        <v>0</v>
      </c>
      <c r="AG237" s="140">
        <f t="shared" si="818"/>
        <v>0</v>
      </c>
      <c r="AH237" s="140">
        <f t="shared" si="819"/>
        <v>0</v>
      </c>
      <c r="AI237" s="140">
        <f t="shared" si="820"/>
        <v>0</v>
      </c>
      <c r="AJ237" s="140">
        <f t="shared" si="821"/>
        <v>0</v>
      </c>
      <c r="AL237" s="140">
        <f t="shared" si="822"/>
        <v>0</v>
      </c>
      <c r="AM237" s="140">
        <f t="shared" si="823"/>
        <v>0</v>
      </c>
      <c r="AN237" s="140">
        <f t="shared" si="824"/>
        <v>0</v>
      </c>
      <c r="AO237" s="140">
        <f t="shared" si="825"/>
        <v>0</v>
      </c>
      <c r="AP237" s="140">
        <f t="shared" si="826"/>
        <v>0</v>
      </c>
      <c r="AQ237" s="140">
        <f t="shared" si="827"/>
        <v>0</v>
      </c>
      <c r="AR237" s="140">
        <f t="shared" si="828"/>
        <v>0</v>
      </c>
      <c r="AS237" s="140">
        <f t="shared" si="829"/>
        <v>0</v>
      </c>
      <c r="AT237" s="140">
        <f t="shared" si="830"/>
        <v>0</v>
      </c>
      <c r="AU237" s="140">
        <f t="shared" si="831"/>
        <v>0</v>
      </c>
      <c r="AV237" s="140">
        <f t="shared" si="832"/>
        <v>0</v>
      </c>
      <c r="AW237" s="140">
        <f t="shared" si="833"/>
        <v>0</v>
      </c>
      <c r="AX237" s="140">
        <f t="shared" si="834"/>
        <v>72435003</v>
      </c>
      <c r="AZ237" s="140">
        <f t="shared" si="835"/>
        <v>0</v>
      </c>
      <c r="BA237" s="140">
        <f t="shared" si="836"/>
        <v>0</v>
      </c>
      <c r="BB237" s="140">
        <f t="shared" si="837"/>
        <v>0</v>
      </c>
      <c r="BC237" s="140">
        <f t="shared" si="838"/>
        <v>0</v>
      </c>
      <c r="BD237" s="140">
        <f t="shared" si="839"/>
        <v>0</v>
      </c>
      <c r="BE237" s="140">
        <f t="shared" si="840"/>
        <v>0</v>
      </c>
      <c r="BF237" s="140">
        <f t="shared" si="841"/>
        <v>0</v>
      </c>
      <c r="BG237" s="140">
        <f t="shared" si="842"/>
        <v>0</v>
      </c>
      <c r="BH237" s="140">
        <f t="shared" si="843"/>
        <v>0</v>
      </c>
      <c r="BI237" s="140">
        <f t="shared" si="844"/>
        <v>0</v>
      </c>
      <c r="BJ237" s="140">
        <f t="shared" si="845"/>
        <v>0</v>
      </c>
      <c r="BK237" s="140">
        <f t="shared" si="846"/>
        <v>0</v>
      </c>
      <c r="BL237" s="140">
        <f t="shared" si="847"/>
        <v>0</v>
      </c>
      <c r="BM237" s="140">
        <f t="shared" si="226"/>
        <v>72435003</v>
      </c>
      <c r="BN237" s="140">
        <f t="shared" si="740"/>
        <v>0</v>
      </c>
    </row>
    <row r="238" spans="1:66" ht="12.75" customHeight="1" x14ac:dyDescent="0.2">
      <c r="C238" s="141" t="s">
        <v>533</v>
      </c>
      <c r="G238" s="275">
        <v>5037997</v>
      </c>
      <c r="H238" s="131" t="s">
        <v>322</v>
      </c>
      <c r="J238" s="140">
        <f t="shared" si="796"/>
        <v>0</v>
      </c>
      <c r="K238" s="140">
        <f t="shared" si="797"/>
        <v>0</v>
      </c>
      <c r="L238" s="140">
        <f t="shared" si="798"/>
        <v>0</v>
      </c>
      <c r="M238" s="140">
        <f t="shared" si="799"/>
        <v>0</v>
      </c>
      <c r="N238" s="140">
        <f t="shared" si="800"/>
        <v>0</v>
      </c>
      <c r="O238" s="140">
        <f t="shared" si="801"/>
        <v>0</v>
      </c>
      <c r="P238" s="140">
        <f t="shared" si="802"/>
        <v>0</v>
      </c>
      <c r="Q238" s="140">
        <f t="shared" si="803"/>
        <v>0</v>
      </c>
      <c r="R238" s="140">
        <f t="shared" si="804"/>
        <v>0</v>
      </c>
      <c r="S238" s="140">
        <f t="shared" si="805"/>
        <v>0</v>
      </c>
      <c r="T238" s="140">
        <f t="shared" si="806"/>
        <v>0</v>
      </c>
      <c r="U238" s="140">
        <f t="shared" si="807"/>
        <v>0</v>
      </c>
      <c r="V238" s="140">
        <f t="shared" si="808"/>
        <v>0</v>
      </c>
      <c r="X238" s="140">
        <f t="shared" si="809"/>
        <v>0</v>
      </c>
      <c r="Y238" s="140">
        <f t="shared" si="810"/>
        <v>0</v>
      </c>
      <c r="Z238" s="140">
        <f t="shared" si="811"/>
        <v>0</v>
      </c>
      <c r="AA238" s="140">
        <f t="shared" si="812"/>
        <v>0</v>
      </c>
      <c r="AB238" s="140">
        <f t="shared" si="813"/>
        <v>0</v>
      </c>
      <c r="AC238" s="140">
        <f t="shared" si="814"/>
        <v>0</v>
      </c>
      <c r="AD238" s="140">
        <f t="shared" si="815"/>
        <v>0</v>
      </c>
      <c r="AE238" s="140">
        <f t="shared" si="816"/>
        <v>0</v>
      </c>
      <c r="AF238" s="140">
        <f t="shared" si="817"/>
        <v>0</v>
      </c>
      <c r="AG238" s="140">
        <f t="shared" si="818"/>
        <v>0</v>
      </c>
      <c r="AH238" s="140">
        <f t="shared" si="819"/>
        <v>0</v>
      </c>
      <c r="AI238" s="140">
        <f t="shared" si="820"/>
        <v>0</v>
      </c>
      <c r="AJ238" s="140">
        <f t="shared" si="821"/>
        <v>0</v>
      </c>
      <c r="AL238" s="140">
        <f t="shared" si="822"/>
        <v>0</v>
      </c>
      <c r="AM238" s="140">
        <f t="shared" si="823"/>
        <v>0</v>
      </c>
      <c r="AN238" s="140">
        <f t="shared" si="824"/>
        <v>0</v>
      </c>
      <c r="AO238" s="140">
        <f t="shared" si="825"/>
        <v>5037997</v>
      </c>
      <c r="AP238" s="140">
        <f t="shared" si="826"/>
        <v>0</v>
      </c>
      <c r="AQ238" s="140">
        <f t="shared" si="827"/>
        <v>0</v>
      </c>
      <c r="AR238" s="140">
        <f t="shared" si="828"/>
        <v>0</v>
      </c>
      <c r="AS238" s="140">
        <f t="shared" si="829"/>
        <v>0</v>
      </c>
      <c r="AT238" s="140">
        <f t="shared" si="830"/>
        <v>0</v>
      </c>
      <c r="AU238" s="140">
        <f t="shared" si="831"/>
        <v>0</v>
      </c>
      <c r="AV238" s="140">
        <f t="shared" si="832"/>
        <v>0</v>
      </c>
      <c r="AW238" s="140">
        <f t="shared" si="833"/>
        <v>0</v>
      </c>
      <c r="AX238" s="140">
        <f t="shared" si="834"/>
        <v>0</v>
      </c>
      <c r="AZ238" s="140">
        <f t="shared" si="835"/>
        <v>0</v>
      </c>
      <c r="BA238" s="140">
        <f t="shared" si="836"/>
        <v>0</v>
      </c>
      <c r="BB238" s="140">
        <f t="shared" si="837"/>
        <v>0</v>
      </c>
      <c r="BC238" s="140">
        <f t="shared" si="838"/>
        <v>0</v>
      </c>
      <c r="BD238" s="140">
        <f t="shared" si="839"/>
        <v>0</v>
      </c>
      <c r="BE238" s="140">
        <f t="shared" si="840"/>
        <v>0</v>
      </c>
      <c r="BF238" s="140">
        <f t="shared" si="841"/>
        <v>0</v>
      </c>
      <c r="BG238" s="140">
        <f t="shared" si="842"/>
        <v>0</v>
      </c>
      <c r="BH238" s="140">
        <f t="shared" si="843"/>
        <v>0</v>
      </c>
      <c r="BI238" s="140">
        <f t="shared" si="844"/>
        <v>0</v>
      </c>
      <c r="BJ238" s="140">
        <f t="shared" si="845"/>
        <v>0</v>
      </c>
      <c r="BK238" s="140">
        <f t="shared" si="846"/>
        <v>0</v>
      </c>
      <c r="BL238" s="140">
        <f t="shared" si="847"/>
        <v>0</v>
      </c>
      <c r="BM238" s="140">
        <f t="shared" si="226"/>
        <v>5037997</v>
      </c>
      <c r="BN238" s="140">
        <f t="shared" si="740"/>
        <v>0</v>
      </c>
    </row>
    <row r="239" spans="1:66" ht="12.75" customHeight="1" x14ac:dyDescent="0.2">
      <c r="C239" s="141" t="s">
        <v>455</v>
      </c>
      <c r="G239" s="275">
        <v>38472627</v>
      </c>
      <c r="H239" s="131" t="s">
        <v>323</v>
      </c>
      <c r="J239" s="140">
        <f t="shared" si="796"/>
        <v>0</v>
      </c>
      <c r="K239" s="140">
        <f t="shared" si="797"/>
        <v>0</v>
      </c>
      <c r="L239" s="140">
        <f t="shared" si="798"/>
        <v>0</v>
      </c>
      <c r="M239" s="140">
        <f t="shared" si="799"/>
        <v>0</v>
      </c>
      <c r="N239" s="140">
        <f t="shared" si="800"/>
        <v>0</v>
      </c>
      <c r="O239" s="140">
        <f t="shared" si="801"/>
        <v>0</v>
      </c>
      <c r="P239" s="140">
        <f t="shared" si="802"/>
        <v>0</v>
      </c>
      <c r="Q239" s="140">
        <f t="shared" si="803"/>
        <v>0</v>
      </c>
      <c r="R239" s="140">
        <f t="shared" si="804"/>
        <v>0</v>
      </c>
      <c r="S239" s="140">
        <f t="shared" si="805"/>
        <v>0</v>
      </c>
      <c r="T239" s="140">
        <f t="shared" si="806"/>
        <v>0</v>
      </c>
      <c r="U239" s="140">
        <f t="shared" si="807"/>
        <v>0</v>
      </c>
      <c r="V239" s="140">
        <f t="shared" si="808"/>
        <v>0</v>
      </c>
      <c r="X239" s="140">
        <f t="shared" si="809"/>
        <v>0</v>
      </c>
      <c r="Y239" s="140">
        <f t="shared" si="810"/>
        <v>0</v>
      </c>
      <c r="Z239" s="140">
        <f t="shared" si="811"/>
        <v>0</v>
      </c>
      <c r="AA239" s="140">
        <f t="shared" si="812"/>
        <v>0</v>
      </c>
      <c r="AB239" s="140">
        <f t="shared" si="813"/>
        <v>0</v>
      </c>
      <c r="AC239" s="140">
        <f t="shared" si="814"/>
        <v>0</v>
      </c>
      <c r="AD239" s="140">
        <f t="shared" si="815"/>
        <v>0</v>
      </c>
      <c r="AE239" s="140">
        <f t="shared" si="816"/>
        <v>0</v>
      </c>
      <c r="AF239" s="140">
        <f t="shared" si="817"/>
        <v>0</v>
      </c>
      <c r="AG239" s="140">
        <f t="shared" si="818"/>
        <v>0</v>
      </c>
      <c r="AH239" s="140">
        <f t="shared" si="819"/>
        <v>0</v>
      </c>
      <c r="AI239" s="140">
        <f t="shared" si="820"/>
        <v>0</v>
      </c>
      <c r="AJ239" s="140">
        <f t="shared" si="821"/>
        <v>0</v>
      </c>
      <c r="AL239" s="140">
        <f t="shared" si="822"/>
        <v>0</v>
      </c>
      <c r="AM239" s="140">
        <f t="shared" si="823"/>
        <v>0</v>
      </c>
      <c r="AN239" s="140">
        <f t="shared" si="824"/>
        <v>0</v>
      </c>
      <c r="AO239" s="140">
        <f t="shared" si="825"/>
        <v>0</v>
      </c>
      <c r="AP239" s="140">
        <f t="shared" si="826"/>
        <v>38472627</v>
      </c>
      <c r="AQ239" s="140">
        <f t="shared" si="827"/>
        <v>0</v>
      </c>
      <c r="AR239" s="140">
        <f t="shared" si="828"/>
        <v>0</v>
      </c>
      <c r="AS239" s="140">
        <f t="shared" si="829"/>
        <v>0</v>
      </c>
      <c r="AT239" s="140">
        <f t="shared" si="830"/>
        <v>0</v>
      </c>
      <c r="AU239" s="140">
        <f t="shared" si="831"/>
        <v>0</v>
      </c>
      <c r="AV239" s="140">
        <f t="shared" si="832"/>
        <v>0</v>
      </c>
      <c r="AW239" s="140">
        <f t="shared" si="833"/>
        <v>0</v>
      </c>
      <c r="AX239" s="140">
        <f t="shared" si="834"/>
        <v>0</v>
      </c>
      <c r="AZ239" s="140">
        <f t="shared" si="835"/>
        <v>0</v>
      </c>
      <c r="BA239" s="140">
        <f t="shared" si="836"/>
        <v>0</v>
      </c>
      <c r="BB239" s="140">
        <f t="shared" si="837"/>
        <v>0</v>
      </c>
      <c r="BC239" s="140">
        <f t="shared" si="838"/>
        <v>0</v>
      </c>
      <c r="BD239" s="140">
        <f t="shared" si="839"/>
        <v>0</v>
      </c>
      <c r="BE239" s="140">
        <f t="shared" si="840"/>
        <v>0</v>
      </c>
      <c r="BF239" s="140">
        <f t="shared" si="841"/>
        <v>0</v>
      </c>
      <c r="BG239" s="140">
        <f t="shared" si="842"/>
        <v>0</v>
      </c>
      <c r="BH239" s="140">
        <f t="shared" si="843"/>
        <v>0</v>
      </c>
      <c r="BI239" s="140">
        <f t="shared" si="844"/>
        <v>0</v>
      </c>
      <c r="BJ239" s="140">
        <f t="shared" si="845"/>
        <v>0</v>
      </c>
      <c r="BK239" s="140">
        <f t="shared" si="846"/>
        <v>0</v>
      </c>
      <c r="BL239" s="140">
        <f t="shared" si="847"/>
        <v>0</v>
      </c>
      <c r="BM239" s="140">
        <f t="shared" si="226"/>
        <v>38472627</v>
      </c>
      <c r="BN239" s="140">
        <f t="shared" si="740"/>
        <v>0</v>
      </c>
    </row>
    <row r="240" spans="1:66" ht="12.75" customHeight="1" x14ac:dyDescent="0.2">
      <c r="C240" s="141" t="s">
        <v>471</v>
      </c>
      <c r="G240" s="275">
        <v>65072821</v>
      </c>
      <c r="H240" s="131" t="s">
        <v>322</v>
      </c>
      <c r="J240" s="140">
        <f t="shared" si="796"/>
        <v>0</v>
      </c>
      <c r="K240" s="140">
        <f t="shared" si="797"/>
        <v>0</v>
      </c>
      <c r="L240" s="140">
        <f t="shared" si="798"/>
        <v>0</v>
      </c>
      <c r="M240" s="140">
        <f t="shared" si="799"/>
        <v>0</v>
      </c>
      <c r="N240" s="140">
        <f t="shared" si="800"/>
        <v>0</v>
      </c>
      <c r="O240" s="140">
        <f t="shared" si="801"/>
        <v>0</v>
      </c>
      <c r="P240" s="140">
        <f t="shared" si="802"/>
        <v>0</v>
      </c>
      <c r="Q240" s="140">
        <f t="shared" si="803"/>
        <v>0</v>
      </c>
      <c r="R240" s="140">
        <f t="shared" si="804"/>
        <v>0</v>
      </c>
      <c r="S240" s="140">
        <f t="shared" si="805"/>
        <v>0</v>
      </c>
      <c r="T240" s="140">
        <f t="shared" si="806"/>
        <v>0</v>
      </c>
      <c r="U240" s="140">
        <f t="shared" si="807"/>
        <v>0</v>
      </c>
      <c r="V240" s="140">
        <f t="shared" si="808"/>
        <v>0</v>
      </c>
      <c r="X240" s="140">
        <f t="shared" si="809"/>
        <v>0</v>
      </c>
      <c r="Y240" s="140">
        <f t="shared" si="810"/>
        <v>0</v>
      </c>
      <c r="Z240" s="140">
        <f t="shared" si="811"/>
        <v>0</v>
      </c>
      <c r="AA240" s="140">
        <f t="shared" si="812"/>
        <v>0</v>
      </c>
      <c r="AB240" s="140">
        <f t="shared" si="813"/>
        <v>0</v>
      </c>
      <c r="AC240" s="140">
        <f t="shared" si="814"/>
        <v>0</v>
      </c>
      <c r="AD240" s="140">
        <f t="shared" si="815"/>
        <v>0</v>
      </c>
      <c r="AE240" s="140">
        <f t="shared" si="816"/>
        <v>0</v>
      </c>
      <c r="AF240" s="140">
        <f t="shared" si="817"/>
        <v>0</v>
      </c>
      <c r="AG240" s="140">
        <f t="shared" si="818"/>
        <v>0</v>
      </c>
      <c r="AH240" s="140">
        <f t="shared" si="819"/>
        <v>0</v>
      </c>
      <c r="AI240" s="140">
        <f t="shared" si="820"/>
        <v>0</v>
      </c>
      <c r="AJ240" s="140">
        <f t="shared" si="821"/>
        <v>0</v>
      </c>
      <c r="AL240" s="140">
        <f t="shared" si="822"/>
        <v>0</v>
      </c>
      <c r="AM240" s="140">
        <f t="shared" si="823"/>
        <v>0</v>
      </c>
      <c r="AN240" s="140">
        <f t="shared" si="824"/>
        <v>0</v>
      </c>
      <c r="AO240" s="140">
        <f t="shared" si="825"/>
        <v>65072821</v>
      </c>
      <c r="AP240" s="140">
        <f t="shared" si="826"/>
        <v>0</v>
      </c>
      <c r="AQ240" s="140">
        <f t="shared" si="827"/>
        <v>0</v>
      </c>
      <c r="AR240" s="140">
        <f t="shared" si="828"/>
        <v>0</v>
      </c>
      <c r="AS240" s="140">
        <f t="shared" si="829"/>
        <v>0</v>
      </c>
      <c r="AT240" s="140">
        <f t="shared" si="830"/>
        <v>0</v>
      </c>
      <c r="AU240" s="140">
        <f t="shared" si="831"/>
        <v>0</v>
      </c>
      <c r="AV240" s="140">
        <f t="shared" si="832"/>
        <v>0</v>
      </c>
      <c r="AW240" s="140">
        <f t="shared" si="833"/>
        <v>0</v>
      </c>
      <c r="AX240" s="140">
        <f t="shared" si="834"/>
        <v>0</v>
      </c>
      <c r="AZ240" s="140">
        <f t="shared" si="835"/>
        <v>0</v>
      </c>
      <c r="BA240" s="140">
        <f t="shared" si="836"/>
        <v>0</v>
      </c>
      <c r="BB240" s="140">
        <f t="shared" si="837"/>
        <v>0</v>
      </c>
      <c r="BC240" s="140">
        <f t="shared" si="838"/>
        <v>0</v>
      </c>
      <c r="BD240" s="140">
        <f t="shared" si="839"/>
        <v>0</v>
      </c>
      <c r="BE240" s="140">
        <f t="shared" si="840"/>
        <v>0</v>
      </c>
      <c r="BF240" s="140">
        <f t="shared" si="841"/>
        <v>0</v>
      </c>
      <c r="BG240" s="140">
        <f t="shared" si="842"/>
        <v>0</v>
      </c>
      <c r="BH240" s="140">
        <f t="shared" si="843"/>
        <v>0</v>
      </c>
      <c r="BI240" s="140">
        <f t="shared" si="844"/>
        <v>0</v>
      </c>
      <c r="BJ240" s="140">
        <f t="shared" si="845"/>
        <v>0</v>
      </c>
      <c r="BK240" s="140">
        <f t="shared" si="846"/>
        <v>0</v>
      </c>
      <c r="BL240" s="140">
        <f t="shared" si="847"/>
        <v>0</v>
      </c>
      <c r="BM240" s="140">
        <f t="shared" si="226"/>
        <v>65072821</v>
      </c>
      <c r="BN240" s="140">
        <f t="shared" si="740"/>
        <v>0</v>
      </c>
    </row>
    <row r="241" spans="2:66" ht="12.75" customHeight="1" x14ac:dyDescent="0.2">
      <c r="C241" s="141" t="s">
        <v>531</v>
      </c>
      <c r="G241" s="275">
        <v>52131710</v>
      </c>
      <c r="H241" s="131" t="s">
        <v>331</v>
      </c>
      <c r="J241" s="140">
        <f t="shared" si="796"/>
        <v>0</v>
      </c>
      <c r="K241" s="140">
        <f t="shared" si="797"/>
        <v>0</v>
      </c>
      <c r="L241" s="140">
        <f t="shared" si="798"/>
        <v>0</v>
      </c>
      <c r="M241" s="140">
        <f t="shared" si="799"/>
        <v>0</v>
      </c>
      <c r="N241" s="140">
        <f t="shared" si="800"/>
        <v>0</v>
      </c>
      <c r="O241" s="140">
        <f t="shared" si="801"/>
        <v>0</v>
      </c>
      <c r="P241" s="140">
        <f t="shared" si="802"/>
        <v>0</v>
      </c>
      <c r="Q241" s="140">
        <f t="shared" si="803"/>
        <v>0</v>
      </c>
      <c r="R241" s="140">
        <f t="shared" si="804"/>
        <v>0</v>
      </c>
      <c r="S241" s="140">
        <f t="shared" si="805"/>
        <v>0</v>
      </c>
      <c r="T241" s="140">
        <f t="shared" si="806"/>
        <v>0</v>
      </c>
      <c r="U241" s="140">
        <f t="shared" si="807"/>
        <v>0</v>
      </c>
      <c r="V241" s="140">
        <f t="shared" si="808"/>
        <v>0</v>
      </c>
      <c r="X241" s="140">
        <f t="shared" si="809"/>
        <v>0</v>
      </c>
      <c r="Y241" s="140">
        <f t="shared" si="810"/>
        <v>0</v>
      </c>
      <c r="Z241" s="140">
        <f t="shared" si="811"/>
        <v>0</v>
      </c>
      <c r="AA241" s="140">
        <f t="shared" si="812"/>
        <v>0</v>
      </c>
      <c r="AB241" s="140">
        <f t="shared" si="813"/>
        <v>0</v>
      </c>
      <c r="AC241" s="140">
        <f t="shared" si="814"/>
        <v>0</v>
      </c>
      <c r="AD241" s="140">
        <f t="shared" si="815"/>
        <v>0</v>
      </c>
      <c r="AE241" s="140">
        <f t="shared" si="816"/>
        <v>0</v>
      </c>
      <c r="AF241" s="140">
        <f t="shared" si="817"/>
        <v>0</v>
      </c>
      <c r="AG241" s="140">
        <f t="shared" si="818"/>
        <v>0</v>
      </c>
      <c r="AH241" s="140">
        <f t="shared" si="819"/>
        <v>0</v>
      </c>
      <c r="AI241" s="140">
        <f t="shared" si="820"/>
        <v>0</v>
      </c>
      <c r="AJ241" s="140">
        <f t="shared" si="821"/>
        <v>0</v>
      </c>
      <c r="AL241" s="140">
        <f t="shared" si="822"/>
        <v>0</v>
      </c>
      <c r="AM241" s="140">
        <f t="shared" si="823"/>
        <v>0</v>
      </c>
      <c r="AN241" s="140">
        <f t="shared" si="824"/>
        <v>0</v>
      </c>
      <c r="AO241" s="140">
        <f t="shared" si="825"/>
        <v>0</v>
      </c>
      <c r="AP241" s="140">
        <f t="shared" si="826"/>
        <v>0</v>
      </c>
      <c r="AQ241" s="140">
        <f t="shared" si="827"/>
        <v>0</v>
      </c>
      <c r="AR241" s="140">
        <f t="shared" si="828"/>
        <v>0</v>
      </c>
      <c r="AS241" s="140">
        <f t="shared" si="829"/>
        <v>0</v>
      </c>
      <c r="AT241" s="140">
        <f t="shared" si="830"/>
        <v>0</v>
      </c>
      <c r="AU241" s="140">
        <f t="shared" si="831"/>
        <v>0</v>
      </c>
      <c r="AV241" s="140">
        <f t="shared" si="832"/>
        <v>0</v>
      </c>
      <c r="AW241" s="140">
        <f t="shared" si="833"/>
        <v>0</v>
      </c>
      <c r="AX241" s="140">
        <f t="shared" si="834"/>
        <v>52131710</v>
      </c>
      <c r="AZ241" s="140">
        <f t="shared" si="835"/>
        <v>0</v>
      </c>
      <c r="BA241" s="140">
        <f t="shared" si="836"/>
        <v>0</v>
      </c>
      <c r="BB241" s="140">
        <f t="shared" si="837"/>
        <v>0</v>
      </c>
      <c r="BC241" s="140">
        <f t="shared" si="838"/>
        <v>0</v>
      </c>
      <c r="BD241" s="140">
        <f t="shared" si="839"/>
        <v>0</v>
      </c>
      <c r="BE241" s="140">
        <f t="shared" si="840"/>
        <v>0</v>
      </c>
      <c r="BF241" s="140">
        <f t="shared" si="841"/>
        <v>0</v>
      </c>
      <c r="BG241" s="140">
        <f t="shared" si="842"/>
        <v>0</v>
      </c>
      <c r="BH241" s="140">
        <f t="shared" si="843"/>
        <v>0</v>
      </c>
      <c r="BI241" s="140">
        <f t="shared" si="844"/>
        <v>0</v>
      </c>
      <c r="BJ241" s="140">
        <f t="shared" si="845"/>
        <v>0</v>
      </c>
      <c r="BK241" s="140">
        <f t="shared" si="846"/>
        <v>0</v>
      </c>
      <c r="BL241" s="140">
        <f t="shared" si="847"/>
        <v>0</v>
      </c>
      <c r="BM241" s="140">
        <f t="shared" si="226"/>
        <v>52131710</v>
      </c>
      <c r="BN241" s="140">
        <f t="shared" si="740"/>
        <v>0</v>
      </c>
    </row>
    <row r="242" spans="2:66" ht="12.75" customHeight="1" x14ac:dyDescent="0.2">
      <c r="C242" s="141" t="s">
        <v>534</v>
      </c>
      <c r="G242" s="275">
        <v>4382674</v>
      </c>
      <c r="H242" s="131" t="s">
        <v>331</v>
      </c>
      <c r="J242" s="140">
        <f t="shared" si="796"/>
        <v>0</v>
      </c>
      <c r="K242" s="140">
        <f t="shared" si="797"/>
        <v>0</v>
      </c>
      <c r="L242" s="140">
        <f t="shared" si="798"/>
        <v>0</v>
      </c>
      <c r="M242" s="140">
        <f t="shared" si="799"/>
        <v>0</v>
      </c>
      <c r="N242" s="140">
        <f t="shared" si="800"/>
        <v>0</v>
      </c>
      <c r="O242" s="140">
        <f t="shared" si="801"/>
        <v>0</v>
      </c>
      <c r="P242" s="140">
        <f t="shared" si="802"/>
        <v>0</v>
      </c>
      <c r="Q242" s="140">
        <f t="shared" si="803"/>
        <v>0</v>
      </c>
      <c r="R242" s="140">
        <f t="shared" si="804"/>
        <v>0</v>
      </c>
      <c r="S242" s="140">
        <f t="shared" si="805"/>
        <v>0</v>
      </c>
      <c r="T242" s="140">
        <f t="shared" si="806"/>
        <v>0</v>
      </c>
      <c r="U242" s="140">
        <f t="shared" si="807"/>
        <v>0</v>
      </c>
      <c r="V242" s="140">
        <f t="shared" si="808"/>
        <v>0</v>
      </c>
      <c r="X242" s="140">
        <f t="shared" si="809"/>
        <v>0</v>
      </c>
      <c r="Y242" s="140">
        <f t="shared" si="810"/>
        <v>0</v>
      </c>
      <c r="Z242" s="140">
        <f t="shared" si="811"/>
        <v>0</v>
      </c>
      <c r="AA242" s="140">
        <f t="shared" si="812"/>
        <v>0</v>
      </c>
      <c r="AB242" s="140">
        <f t="shared" si="813"/>
        <v>0</v>
      </c>
      <c r="AC242" s="140">
        <f t="shared" si="814"/>
        <v>0</v>
      </c>
      <c r="AD242" s="140">
        <f t="shared" si="815"/>
        <v>0</v>
      </c>
      <c r="AE242" s="140">
        <f t="shared" si="816"/>
        <v>0</v>
      </c>
      <c r="AF242" s="140">
        <f t="shared" si="817"/>
        <v>0</v>
      </c>
      <c r="AG242" s="140">
        <f t="shared" si="818"/>
        <v>0</v>
      </c>
      <c r="AH242" s="140">
        <f t="shared" si="819"/>
        <v>0</v>
      </c>
      <c r="AI242" s="140">
        <f t="shared" si="820"/>
        <v>0</v>
      </c>
      <c r="AJ242" s="140">
        <f t="shared" si="821"/>
        <v>0</v>
      </c>
      <c r="AL242" s="140">
        <f t="shared" si="822"/>
        <v>0</v>
      </c>
      <c r="AM242" s="140">
        <f t="shared" si="823"/>
        <v>0</v>
      </c>
      <c r="AN242" s="140">
        <f t="shared" si="824"/>
        <v>0</v>
      </c>
      <c r="AO242" s="140">
        <f t="shared" si="825"/>
        <v>0</v>
      </c>
      <c r="AP242" s="140">
        <f t="shared" si="826"/>
        <v>0</v>
      </c>
      <c r="AQ242" s="140">
        <f t="shared" si="827"/>
        <v>0</v>
      </c>
      <c r="AR242" s="140">
        <f t="shared" si="828"/>
        <v>0</v>
      </c>
      <c r="AS242" s="140">
        <f t="shared" si="829"/>
        <v>0</v>
      </c>
      <c r="AT242" s="140">
        <f t="shared" si="830"/>
        <v>0</v>
      </c>
      <c r="AU242" s="140">
        <f t="shared" si="831"/>
        <v>0</v>
      </c>
      <c r="AV242" s="140">
        <f t="shared" si="832"/>
        <v>0</v>
      </c>
      <c r="AW242" s="140">
        <f t="shared" si="833"/>
        <v>0</v>
      </c>
      <c r="AX242" s="140">
        <f t="shared" si="834"/>
        <v>4382674</v>
      </c>
      <c r="AZ242" s="140">
        <f t="shared" si="835"/>
        <v>0</v>
      </c>
      <c r="BA242" s="140">
        <f t="shared" si="836"/>
        <v>0</v>
      </c>
      <c r="BB242" s="140">
        <f t="shared" si="837"/>
        <v>0</v>
      </c>
      <c r="BC242" s="140">
        <f t="shared" si="838"/>
        <v>0</v>
      </c>
      <c r="BD242" s="140">
        <f t="shared" si="839"/>
        <v>0</v>
      </c>
      <c r="BE242" s="140">
        <f t="shared" si="840"/>
        <v>0</v>
      </c>
      <c r="BF242" s="140">
        <f t="shared" si="841"/>
        <v>0</v>
      </c>
      <c r="BG242" s="140">
        <f t="shared" si="842"/>
        <v>0</v>
      </c>
      <c r="BH242" s="140">
        <f t="shared" si="843"/>
        <v>0</v>
      </c>
      <c r="BI242" s="140">
        <f t="shared" si="844"/>
        <v>0</v>
      </c>
      <c r="BJ242" s="140">
        <f t="shared" si="845"/>
        <v>0</v>
      </c>
      <c r="BK242" s="140">
        <f t="shared" si="846"/>
        <v>0</v>
      </c>
      <c r="BL242" s="140">
        <f t="shared" si="847"/>
        <v>0</v>
      </c>
      <c r="BM242" s="140">
        <f t="shared" si="226"/>
        <v>4382674</v>
      </c>
      <c r="BN242" s="140">
        <f t="shared" si="740"/>
        <v>0</v>
      </c>
    </row>
    <row r="243" spans="2:66" ht="12.75" customHeight="1" x14ac:dyDescent="0.2">
      <c r="C243" s="141" t="s">
        <v>410</v>
      </c>
      <c r="G243" s="275">
        <v>21978637</v>
      </c>
      <c r="H243" s="131" t="s">
        <v>331</v>
      </c>
      <c r="J243" s="140">
        <f t="shared" si="796"/>
        <v>0</v>
      </c>
      <c r="K243" s="140">
        <f t="shared" si="797"/>
        <v>0</v>
      </c>
      <c r="L243" s="140">
        <f t="shared" si="798"/>
        <v>0</v>
      </c>
      <c r="M243" s="140">
        <f t="shared" si="799"/>
        <v>0</v>
      </c>
      <c r="N243" s="140">
        <f t="shared" si="800"/>
        <v>0</v>
      </c>
      <c r="O243" s="140">
        <f t="shared" si="801"/>
        <v>0</v>
      </c>
      <c r="P243" s="140">
        <f t="shared" si="802"/>
        <v>0</v>
      </c>
      <c r="Q243" s="140">
        <f t="shared" si="803"/>
        <v>0</v>
      </c>
      <c r="R243" s="140">
        <f t="shared" si="804"/>
        <v>0</v>
      </c>
      <c r="S243" s="140">
        <f t="shared" si="805"/>
        <v>0</v>
      </c>
      <c r="T243" s="140">
        <f t="shared" si="806"/>
        <v>0</v>
      </c>
      <c r="U243" s="140">
        <f t="shared" si="807"/>
        <v>0</v>
      </c>
      <c r="V243" s="140">
        <f t="shared" si="808"/>
        <v>0</v>
      </c>
      <c r="X243" s="140">
        <f t="shared" si="809"/>
        <v>0</v>
      </c>
      <c r="Y243" s="140">
        <f t="shared" si="810"/>
        <v>0</v>
      </c>
      <c r="Z243" s="140">
        <f t="shared" si="811"/>
        <v>0</v>
      </c>
      <c r="AA243" s="140">
        <f t="shared" si="812"/>
        <v>0</v>
      </c>
      <c r="AB243" s="140">
        <f t="shared" si="813"/>
        <v>0</v>
      </c>
      <c r="AC243" s="140">
        <f t="shared" si="814"/>
        <v>0</v>
      </c>
      <c r="AD243" s="140">
        <f t="shared" si="815"/>
        <v>0</v>
      </c>
      <c r="AE243" s="140">
        <f t="shared" si="816"/>
        <v>0</v>
      </c>
      <c r="AF243" s="140">
        <f t="shared" si="817"/>
        <v>0</v>
      </c>
      <c r="AG243" s="140">
        <f t="shared" si="818"/>
        <v>0</v>
      </c>
      <c r="AH243" s="140">
        <f t="shared" si="819"/>
        <v>0</v>
      </c>
      <c r="AI243" s="140">
        <f t="shared" si="820"/>
        <v>0</v>
      </c>
      <c r="AJ243" s="140">
        <f t="shared" si="821"/>
        <v>0</v>
      </c>
      <c r="AL243" s="140">
        <f t="shared" si="822"/>
        <v>0</v>
      </c>
      <c r="AM243" s="140">
        <f t="shared" si="823"/>
        <v>0</v>
      </c>
      <c r="AN243" s="140">
        <f t="shared" si="824"/>
        <v>0</v>
      </c>
      <c r="AO243" s="140">
        <f t="shared" si="825"/>
        <v>0</v>
      </c>
      <c r="AP243" s="140">
        <f t="shared" si="826"/>
        <v>0</v>
      </c>
      <c r="AQ243" s="140">
        <f t="shared" si="827"/>
        <v>0</v>
      </c>
      <c r="AR243" s="140">
        <f t="shared" si="828"/>
        <v>0</v>
      </c>
      <c r="AS243" s="140">
        <f t="shared" si="829"/>
        <v>0</v>
      </c>
      <c r="AT243" s="140">
        <f t="shared" si="830"/>
        <v>0</v>
      </c>
      <c r="AU243" s="140">
        <f t="shared" si="831"/>
        <v>0</v>
      </c>
      <c r="AV243" s="140">
        <f t="shared" si="832"/>
        <v>0</v>
      </c>
      <c r="AW243" s="140">
        <f t="shared" si="833"/>
        <v>0</v>
      </c>
      <c r="AX243" s="140">
        <f t="shared" si="834"/>
        <v>21978637</v>
      </c>
      <c r="AZ243" s="140">
        <f t="shared" si="835"/>
        <v>0</v>
      </c>
      <c r="BA243" s="140">
        <f t="shared" si="836"/>
        <v>0</v>
      </c>
      <c r="BB243" s="140">
        <f t="shared" si="837"/>
        <v>0</v>
      </c>
      <c r="BC243" s="140">
        <f t="shared" si="838"/>
        <v>0</v>
      </c>
      <c r="BD243" s="140">
        <f t="shared" si="839"/>
        <v>0</v>
      </c>
      <c r="BE243" s="140">
        <f t="shared" si="840"/>
        <v>0</v>
      </c>
      <c r="BF243" s="140">
        <f t="shared" si="841"/>
        <v>0</v>
      </c>
      <c r="BG243" s="140">
        <f t="shared" si="842"/>
        <v>0</v>
      </c>
      <c r="BH243" s="140">
        <f t="shared" si="843"/>
        <v>0</v>
      </c>
      <c r="BI243" s="140">
        <f t="shared" si="844"/>
        <v>0</v>
      </c>
      <c r="BJ243" s="140">
        <f t="shared" si="845"/>
        <v>0</v>
      </c>
      <c r="BK243" s="140">
        <f t="shared" si="846"/>
        <v>0</v>
      </c>
      <c r="BL243" s="140">
        <f t="shared" si="847"/>
        <v>0</v>
      </c>
      <c r="BM243" s="140">
        <f t="shared" ref="BM243:BM253" si="848">SUM(J243:BL243)</f>
        <v>21978637</v>
      </c>
      <c r="BN243" s="140">
        <f t="shared" si="740"/>
        <v>0</v>
      </c>
    </row>
    <row r="244" spans="2:66" ht="12.75" customHeight="1" x14ac:dyDescent="0.2">
      <c r="C244" s="141" t="s">
        <v>610</v>
      </c>
      <c r="G244" s="275"/>
      <c r="H244" s="131" t="s">
        <v>322</v>
      </c>
      <c r="J244" s="140">
        <f t="shared" si="796"/>
        <v>0</v>
      </c>
      <c r="K244" s="140">
        <f t="shared" si="797"/>
        <v>0</v>
      </c>
      <c r="L244" s="140">
        <f t="shared" si="798"/>
        <v>0</v>
      </c>
      <c r="M244" s="140">
        <f t="shared" si="799"/>
        <v>0</v>
      </c>
      <c r="N244" s="140">
        <f t="shared" si="800"/>
        <v>0</v>
      </c>
      <c r="O244" s="140">
        <f t="shared" si="801"/>
        <v>0</v>
      </c>
      <c r="P244" s="140">
        <f t="shared" si="802"/>
        <v>0</v>
      </c>
      <c r="Q244" s="140">
        <f t="shared" si="803"/>
        <v>0</v>
      </c>
      <c r="R244" s="140">
        <f t="shared" si="804"/>
        <v>0</v>
      </c>
      <c r="S244" s="140">
        <f t="shared" si="805"/>
        <v>0</v>
      </c>
      <c r="T244" s="140">
        <f t="shared" si="806"/>
        <v>0</v>
      </c>
      <c r="U244" s="140">
        <f t="shared" si="807"/>
        <v>0</v>
      </c>
      <c r="V244" s="140">
        <f t="shared" si="808"/>
        <v>0</v>
      </c>
      <c r="X244" s="140">
        <f t="shared" si="809"/>
        <v>0</v>
      </c>
      <c r="Y244" s="140">
        <f t="shared" si="810"/>
        <v>0</v>
      </c>
      <c r="Z244" s="140">
        <f t="shared" si="811"/>
        <v>0</v>
      </c>
      <c r="AA244" s="140">
        <f t="shared" si="812"/>
        <v>0</v>
      </c>
      <c r="AB244" s="140">
        <f t="shared" si="813"/>
        <v>0</v>
      </c>
      <c r="AC244" s="140">
        <f t="shared" si="814"/>
        <v>0</v>
      </c>
      <c r="AD244" s="140">
        <f t="shared" si="815"/>
        <v>0</v>
      </c>
      <c r="AE244" s="140">
        <f t="shared" si="816"/>
        <v>0</v>
      </c>
      <c r="AF244" s="140">
        <f t="shared" si="817"/>
        <v>0</v>
      </c>
      <c r="AG244" s="140">
        <f t="shared" si="818"/>
        <v>0</v>
      </c>
      <c r="AH244" s="140">
        <f t="shared" si="819"/>
        <v>0</v>
      </c>
      <c r="AI244" s="140">
        <f t="shared" si="820"/>
        <v>0</v>
      </c>
      <c r="AJ244" s="140">
        <f t="shared" si="821"/>
        <v>0</v>
      </c>
      <c r="AL244" s="140">
        <f t="shared" si="822"/>
        <v>0</v>
      </c>
      <c r="AM244" s="140">
        <f t="shared" si="823"/>
        <v>0</v>
      </c>
      <c r="AN244" s="140">
        <f t="shared" si="824"/>
        <v>0</v>
      </c>
      <c r="AO244" s="140">
        <f t="shared" si="825"/>
        <v>0</v>
      </c>
      <c r="AP244" s="140">
        <f t="shared" si="826"/>
        <v>0</v>
      </c>
      <c r="AQ244" s="140">
        <f t="shared" si="827"/>
        <v>0</v>
      </c>
      <c r="AR244" s="140">
        <f t="shared" si="828"/>
        <v>0</v>
      </c>
      <c r="AS244" s="140">
        <f t="shared" si="829"/>
        <v>0</v>
      </c>
      <c r="AT244" s="140">
        <f t="shared" si="830"/>
        <v>0</v>
      </c>
      <c r="AU244" s="140">
        <f t="shared" si="831"/>
        <v>0</v>
      </c>
      <c r="AV244" s="140">
        <f t="shared" si="832"/>
        <v>0</v>
      </c>
      <c r="AW244" s="140">
        <f t="shared" si="833"/>
        <v>0</v>
      </c>
      <c r="AX244" s="140">
        <f t="shared" si="834"/>
        <v>0</v>
      </c>
      <c r="AZ244" s="140">
        <f t="shared" si="835"/>
        <v>0</v>
      </c>
      <c r="BA244" s="140">
        <f t="shared" si="836"/>
        <v>0</v>
      </c>
      <c r="BB244" s="140">
        <f t="shared" si="837"/>
        <v>0</v>
      </c>
      <c r="BC244" s="140">
        <f t="shared" si="838"/>
        <v>0</v>
      </c>
      <c r="BD244" s="140">
        <f t="shared" si="839"/>
        <v>0</v>
      </c>
      <c r="BE244" s="140">
        <f t="shared" si="840"/>
        <v>0</v>
      </c>
      <c r="BF244" s="140">
        <f t="shared" si="841"/>
        <v>0</v>
      </c>
      <c r="BG244" s="140">
        <f t="shared" si="842"/>
        <v>0</v>
      </c>
      <c r="BH244" s="140">
        <f t="shared" si="843"/>
        <v>0</v>
      </c>
      <c r="BI244" s="140">
        <f t="shared" si="844"/>
        <v>0</v>
      </c>
      <c r="BJ244" s="140">
        <f t="shared" si="845"/>
        <v>0</v>
      </c>
      <c r="BK244" s="140">
        <f t="shared" si="846"/>
        <v>0</v>
      </c>
      <c r="BL244" s="140">
        <f t="shared" si="847"/>
        <v>0</v>
      </c>
      <c r="BM244" s="140">
        <f t="shared" si="848"/>
        <v>0</v>
      </c>
      <c r="BN244" s="140">
        <f t="shared" si="740"/>
        <v>0</v>
      </c>
    </row>
    <row r="245" spans="2:66" ht="12.75" customHeight="1" x14ac:dyDescent="0.2">
      <c r="C245" s="141" t="s">
        <v>588</v>
      </c>
      <c r="G245" s="275">
        <v>114838136</v>
      </c>
      <c r="H245" s="131" t="s">
        <v>322</v>
      </c>
      <c r="J245" s="140">
        <f t="shared" ref="J245:J253" si="849">+IF(H245=J$8,G245,0)</f>
        <v>0</v>
      </c>
      <c r="K245" s="140">
        <f t="shared" ref="K245:K253" si="850">+IF(H245=K$8,G245,0)</f>
        <v>0</v>
      </c>
      <c r="L245" s="140">
        <f t="shared" ref="L245:L253" si="851">+IF(H245=L$8,G245,0)</f>
        <v>0</v>
      </c>
      <c r="M245" s="140">
        <f t="shared" ref="M245:M253" si="852">+IF(H245=M$8,G245,0)</f>
        <v>0</v>
      </c>
      <c r="N245" s="140">
        <f t="shared" ref="N245:N253" si="853">+IF(H245=N$8,G245,0)</f>
        <v>0</v>
      </c>
      <c r="O245" s="140">
        <f t="shared" ref="O245:O253" si="854">+IF(H245=O$8,G245,0)</f>
        <v>0</v>
      </c>
      <c r="P245" s="140">
        <f t="shared" ref="P245:P253" si="855">+IF(H245=P$8,G245,0)</f>
        <v>0</v>
      </c>
      <c r="Q245" s="140">
        <f t="shared" ref="Q245:Q253" si="856">+IF(H245=Q$8,G245,0)</f>
        <v>0</v>
      </c>
      <c r="R245" s="140">
        <f t="shared" ref="R245:R253" si="857">+IF(H245=R$8,G245,0)</f>
        <v>0</v>
      </c>
      <c r="S245" s="140">
        <f t="shared" ref="S245:S253" si="858">+IF(H245=S$8,G245,0)</f>
        <v>0</v>
      </c>
      <c r="T245" s="140">
        <f t="shared" ref="T245:T253" si="859">+IF(H245=T$8,G245,0)</f>
        <v>0</v>
      </c>
      <c r="U245" s="140">
        <f t="shared" ref="U245:U253" si="860">+IF(H245=U$8,G245,0)</f>
        <v>0</v>
      </c>
      <c r="V245" s="140">
        <f t="shared" ref="V245:V253" si="861">+IF(H245=V$8,G245,0)</f>
        <v>0</v>
      </c>
      <c r="X245" s="140">
        <f t="shared" ref="X245:X253" si="862">+IF(H245=X$8,G245,0)</f>
        <v>0</v>
      </c>
      <c r="Y245" s="140">
        <f t="shared" ref="Y245:Y253" si="863">+IF(H245=Y$8,G245,0)</f>
        <v>0</v>
      </c>
      <c r="Z245" s="140">
        <f t="shared" ref="Z245:Z253" si="864">+IF(H245=Z$8,G245,0)</f>
        <v>0</v>
      </c>
      <c r="AA245" s="140">
        <f t="shared" ref="AA245:AA253" si="865">+IF(H245=AA$8,G245,0)</f>
        <v>0</v>
      </c>
      <c r="AB245" s="140">
        <f t="shared" ref="AB245:AB253" si="866">+IF(H245=AB$8,G245,0)</f>
        <v>0</v>
      </c>
      <c r="AC245" s="140">
        <f t="shared" ref="AC245:AC253" si="867">+IF(H245=AC$8,G245,0)</f>
        <v>0</v>
      </c>
      <c r="AD245" s="140">
        <f t="shared" ref="AD245:AD253" si="868">+IF(H245=AD$8,G245,0)</f>
        <v>0</v>
      </c>
      <c r="AE245" s="140">
        <f t="shared" ref="AE245:AE253" si="869">+IF(H245=AE$8,G245,0)</f>
        <v>0</v>
      </c>
      <c r="AF245" s="140">
        <f t="shared" ref="AF245:AF253" si="870">+IF(H245=AF$8,G245,0)</f>
        <v>0</v>
      </c>
      <c r="AG245" s="140">
        <f t="shared" ref="AG245:AG253" si="871">+IF(H245=AG$8,G245,0)</f>
        <v>0</v>
      </c>
      <c r="AH245" s="140">
        <f t="shared" ref="AH245:AH253" si="872">+IF(H245=AH$8,G245,0)</f>
        <v>0</v>
      </c>
      <c r="AI245" s="140">
        <f t="shared" ref="AI245:AI253" si="873">+IF(H245=AI$8,G245,0)</f>
        <v>0</v>
      </c>
      <c r="AJ245" s="140">
        <f t="shared" ref="AJ245:AJ253" si="874">+IF(H245=AJ$8,G245,0)</f>
        <v>0</v>
      </c>
      <c r="AL245" s="140">
        <f t="shared" ref="AL245:AL253" si="875">+IF(H245=AL$8,G245,0)</f>
        <v>0</v>
      </c>
      <c r="AM245" s="140">
        <f t="shared" ref="AM245:AM253" si="876">+IF(H245=AM$8,G245,0)</f>
        <v>0</v>
      </c>
      <c r="AN245" s="140">
        <f t="shared" ref="AN245:AN253" si="877">+IF(H245=AN$8,G245,0)</f>
        <v>0</v>
      </c>
      <c r="AO245" s="140">
        <f t="shared" ref="AO245:AO253" si="878">+IF(H245=AO$8,G245,0)</f>
        <v>114838136</v>
      </c>
      <c r="AP245" s="140">
        <f t="shared" ref="AP245:AP253" si="879">+IF(H245=AP$8,G245,0)</f>
        <v>0</v>
      </c>
      <c r="AQ245" s="140">
        <f t="shared" ref="AQ245:AQ253" si="880">+IF(H245=AQ$8,G245,0)</f>
        <v>0</v>
      </c>
      <c r="AR245" s="140">
        <f t="shared" ref="AR245:AR253" si="881">+IF(H245=AR$8,G245,0)</f>
        <v>0</v>
      </c>
      <c r="AS245" s="140">
        <f t="shared" ref="AS245:AS253" si="882">+IF(H245=AS$8,G245,0)</f>
        <v>0</v>
      </c>
      <c r="AT245" s="140">
        <f t="shared" ref="AT245:AT253" si="883">+IF(H245=AT$8,G245,0)</f>
        <v>0</v>
      </c>
      <c r="AU245" s="140">
        <f t="shared" ref="AU245:AU253" si="884">+IF(H245=AU$8,G245,0)</f>
        <v>0</v>
      </c>
      <c r="AV245" s="140">
        <f t="shared" ref="AV245:AV253" si="885">+IF(H245=AV$8,G245,0)</f>
        <v>0</v>
      </c>
      <c r="AW245" s="140">
        <f t="shared" ref="AW245:AW253" si="886">+IF(H245=AW$8,G245,0)</f>
        <v>0</v>
      </c>
      <c r="AX245" s="140">
        <f t="shared" ref="AX245:AX253" si="887">+IF(H245=AX$8,G245,0)</f>
        <v>0</v>
      </c>
      <c r="AZ245" s="140">
        <f t="shared" ref="AZ245:AZ253" si="888">+IF(H245=AZ$8,G245,0)</f>
        <v>0</v>
      </c>
      <c r="BA245" s="140">
        <f t="shared" ref="BA245:BA253" si="889">+IF(H245=BA$8,G245,0)</f>
        <v>0</v>
      </c>
      <c r="BB245" s="140">
        <f t="shared" ref="BB245:BB253" si="890">+IF(H245=BB$8,G245,0)</f>
        <v>0</v>
      </c>
      <c r="BC245" s="140">
        <f t="shared" ref="BC245:BC253" si="891">+IF(H245=BC$8,G245,0)</f>
        <v>0</v>
      </c>
      <c r="BD245" s="140">
        <f t="shared" ref="BD245:BD253" si="892">+IF(H245=BD$8,G245,0)</f>
        <v>0</v>
      </c>
      <c r="BE245" s="140">
        <f t="shared" ref="BE245:BE253" si="893">+IF(H245=BE$8,G245,0)</f>
        <v>0</v>
      </c>
      <c r="BF245" s="140">
        <f t="shared" ref="BF245:BF253" si="894">+IF(H245=BF$8,G245,0)</f>
        <v>0</v>
      </c>
      <c r="BG245" s="140">
        <f t="shared" ref="BG245:BG253" si="895">+IF(H245=BG$8,G245,0)</f>
        <v>0</v>
      </c>
      <c r="BH245" s="140">
        <f t="shared" ref="BH245:BH253" si="896">+IF(H245=BH$8,G245,0)</f>
        <v>0</v>
      </c>
      <c r="BI245" s="140">
        <f t="shared" ref="BI245:BI253" si="897">+IF(H245=BI$8,G245,0)</f>
        <v>0</v>
      </c>
      <c r="BJ245" s="140">
        <f t="shared" ref="BJ245:BJ253" si="898">+IF(H245=BJ$8,G245,0)</f>
        <v>0</v>
      </c>
      <c r="BK245" s="140">
        <f t="shared" ref="BK245:BK253" si="899">+IF(H245=BK$8,G245,0)</f>
        <v>0</v>
      </c>
      <c r="BL245" s="140">
        <f t="shared" ref="BL245:BL253" si="900">+IF(H245=BL$8,G245,0)</f>
        <v>0</v>
      </c>
      <c r="BM245" s="140">
        <f t="shared" si="848"/>
        <v>114838136</v>
      </c>
      <c r="BN245" s="140">
        <f t="shared" si="740"/>
        <v>0</v>
      </c>
    </row>
    <row r="246" spans="2:66" ht="12.75" customHeight="1" x14ac:dyDescent="0.2">
      <c r="C246" s="141" t="s">
        <v>530</v>
      </c>
      <c r="G246" s="498"/>
      <c r="H246" s="131" t="s">
        <v>329</v>
      </c>
      <c r="J246" s="140">
        <f t="shared" si="849"/>
        <v>0</v>
      </c>
      <c r="K246" s="140">
        <f t="shared" si="850"/>
        <v>0</v>
      </c>
      <c r="L246" s="140">
        <f t="shared" si="851"/>
        <v>0</v>
      </c>
      <c r="M246" s="140">
        <f t="shared" si="852"/>
        <v>0</v>
      </c>
      <c r="N246" s="140">
        <f t="shared" si="853"/>
        <v>0</v>
      </c>
      <c r="O246" s="140">
        <f t="shared" si="854"/>
        <v>0</v>
      </c>
      <c r="P246" s="140">
        <f t="shared" si="855"/>
        <v>0</v>
      </c>
      <c r="Q246" s="140">
        <f t="shared" si="856"/>
        <v>0</v>
      </c>
      <c r="R246" s="140">
        <f t="shared" si="857"/>
        <v>0</v>
      </c>
      <c r="S246" s="140">
        <f t="shared" si="858"/>
        <v>0</v>
      </c>
      <c r="T246" s="140">
        <f t="shared" si="859"/>
        <v>0</v>
      </c>
      <c r="U246" s="140">
        <f t="shared" si="860"/>
        <v>0</v>
      </c>
      <c r="V246" s="140">
        <f t="shared" si="861"/>
        <v>0</v>
      </c>
      <c r="X246" s="140">
        <f t="shared" si="862"/>
        <v>0</v>
      </c>
      <c r="Y246" s="140">
        <f t="shared" si="863"/>
        <v>0</v>
      </c>
      <c r="Z246" s="140">
        <f t="shared" si="864"/>
        <v>0</v>
      </c>
      <c r="AA246" s="140">
        <f t="shared" si="865"/>
        <v>0</v>
      </c>
      <c r="AB246" s="140">
        <f t="shared" si="866"/>
        <v>0</v>
      </c>
      <c r="AC246" s="140">
        <f t="shared" si="867"/>
        <v>0</v>
      </c>
      <c r="AD246" s="140">
        <f t="shared" si="868"/>
        <v>0</v>
      </c>
      <c r="AE246" s="140">
        <f t="shared" si="869"/>
        <v>0</v>
      </c>
      <c r="AF246" s="140">
        <f t="shared" si="870"/>
        <v>0</v>
      </c>
      <c r="AG246" s="140">
        <f t="shared" si="871"/>
        <v>0</v>
      </c>
      <c r="AH246" s="140">
        <f t="shared" si="872"/>
        <v>0</v>
      </c>
      <c r="AI246" s="140">
        <f t="shared" si="873"/>
        <v>0</v>
      </c>
      <c r="AJ246" s="140">
        <f t="shared" si="874"/>
        <v>0</v>
      </c>
      <c r="AL246" s="140">
        <f t="shared" si="875"/>
        <v>0</v>
      </c>
      <c r="AM246" s="140">
        <f t="shared" si="876"/>
        <v>0</v>
      </c>
      <c r="AN246" s="140">
        <f t="shared" si="877"/>
        <v>0</v>
      </c>
      <c r="AO246" s="140">
        <f t="shared" si="878"/>
        <v>0</v>
      </c>
      <c r="AP246" s="140">
        <f t="shared" si="879"/>
        <v>0</v>
      </c>
      <c r="AQ246" s="140">
        <f t="shared" si="880"/>
        <v>0</v>
      </c>
      <c r="AR246" s="140">
        <f t="shared" si="881"/>
        <v>0</v>
      </c>
      <c r="AS246" s="140">
        <f t="shared" si="882"/>
        <v>0</v>
      </c>
      <c r="AT246" s="140">
        <f t="shared" si="883"/>
        <v>0</v>
      </c>
      <c r="AU246" s="140">
        <f t="shared" si="884"/>
        <v>0</v>
      </c>
      <c r="AV246" s="140">
        <f t="shared" si="885"/>
        <v>0</v>
      </c>
      <c r="AW246" s="140">
        <f t="shared" si="886"/>
        <v>0</v>
      </c>
      <c r="AX246" s="140">
        <f t="shared" si="887"/>
        <v>0</v>
      </c>
      <c r="AZ246" s="140">
        <f t="shared" si="888"/>
        <v>0</v>
      </c>
      <c r="BA246" s="140">
        <f t="shared" si="889"/>
        <v>0</v>
      </c>
      <c r="BB246" s="140">
        <f t="shared" si="890"/>
        <v>0</v>
      </c>
      <c r="BC246" s="140">
        <f t="shared" si="891"/>
        <v>0</v>
      </c>
      <c r="BD246" s="140">
        <f t="shared" si="892"/>
        <v>0</v>
      </c>
      <c r="BE246" s="140">
        <f t="shared" si="893"/>
        <v>0</v>
      </c>
      <c r="BF246" s="140">
        <f t="shared" si="894"/>
        <v>0</v>
      </c>
      <c r="BG246" s="140">
        <f t="shared" si="895"/>
        <v>0</v>
      </c>
      <c r="BH246" s="140">
        <f t="shared" si="896"/>
        <v>0</v>
      </c>
      <c r="BI246" s="140">
        <f t="shared" si="897"/>
        <v>0</v>
      </c>
      <c r="BJ246" s="140">
        <f t="shared" si="898"/>
        <v>0</v>
      </c>
      <c r="BK246" s="140">
        <f t="shared" si="899"/>
        <v>0</v>
      </c>
      <c r="BL246" s="140">
        <f t="shared" si="900"/>
        <v>0</v>
      </c>
      <c r="BM246" s="140">
        <f t="shared" si="848"/>
        <v>0</v>
      </c>
      <c r="BN246" s="140">
        <f t="shared" si="740"/>
        <v>0</v>
      </c>
    </row>
    <row r="247" spans="2:66" ht="12.75" customHeight="1" x14ac:dyDescent="0.2">
      <c r="C247" s="141" t="s">
        <v>443</v>
      </c>
      <c r="G247" s="275"/>
      <c r="H247" s="131" t="s">
        <v>331</v>
      </c>
      <c r="J247" s="140">
        <f t="shared" si="849"/>
        <v>0</v>
      </c>
      <c r="K247" s="140">
        <f t="shared" si="850"/>
        <v>0</v>
      </c>
      <c r="L247" s="140">
        <f t="shared" si="851"/>
        <v>0</v>
      </c>
      <c r="M247" s="140">
        <f t="shared" si="852"/>
        <v>0</v>
      </c>
      <c r="N247" s="140">
        <f t="shared" si="853"/>
        <v>0</v>
      </c>
      <c r="O247" s="140">
        <f t="shared" si="854"/>
        <v>0</v>
      </c>
      <c r="P247" s="140">
        <f t="shared" si="855"/>
        <v>0</v>
      </c>
      <c r="Q247" s="140">
        <f t="shared" si="856"/>
        <v>0</v>
      </c>
      <c r="R247" s="140">
        <f t="shared" si="857"/>
        <v>0</v>
      </c>
      <c r="S247" s="140">
        <f t="shared" si="858"/>
        <v>0</v>
      </c>
      <c r="T247" s="140">
        <f t="shared" si="859"/>
        <v>0</v>
      </c>
      <c r="U247" s="140">
        <f t="shared" si="860"/>
        <v>0</v>
      </c>
      <c r="V247" s="140">
        <f t="shared" si="861"/>
        <v>0</v>
      </c>
      <c r="X247" s="140">
        <f t="shared" si="862"/>
        <v>0</v>
      </c>
      <c r="Y247" s="140">
        <f t="shared" si="863"/>
        <v>0</v>
      </c>
      <c r="Z247" s="140">
        <f t="shared" si="864"/>
        <v>0</v>
      </c>
      <c r="AA247" s="140">
        <f t="shared" si="865"/>
        <v>0</v>
      </c>
      <c r="AB247" s="140">
        <f t="shared" si="866"/>
        <v>0</v>
      </c>
      <c r="AC247" s="140">
        <f t="shared" si="867"/>
        <v>0</v>
      </c>
      <c r="AD247" s="140">
        <f t="shared" si="868"/>
        <v>0</v>
      </c>
      <c r="AE247" s="140">
        <f t="shared" si="869"/>
        <v>0</v>
      </c>
      <c r="AF247" s="140">
        <f t="shared" si="870"/>
        <v>0</v>
      </c>
      <c r="AG247" s="140">
        <f t="shared" si="871"/>
        <v>0</v>
      </c>
      <c r="AH247" s="140">
        <f t="shared" si="872"/>
        <v>0</v>
      </c>
      <c r="AI247" s="140">
        <f t="shared" si="873"/>
        <v>0</v>
      </c>
      <c r="AJ247" s="140">
        <f t="shared" si="874"/>
        <v>0</v>
      </c>
      <c r="AL247" s="140">
        <f t="shared" si="875"/>
        <v>0</v>
      </c>
      <c r="AM247" s="140">
        <f t="shared" si="876"/>
        <v>0</v>
      </c>
      <c r="AN247" s="140">
        <f t="shared" si="877"/>
        <v>0</v>
      </c>
      <c r="AO247" s="140">
        <f t="shared" si="878"/>
        <v>0</v>
      </c>
      <c r="AP247" s="140">
        <f t="shared" si="879"/>
        <v>0</v>
      </c>
      <c r="AQ247" s="140">
        <f t="shared" si="880"/>
        <v>0</v>
      </c>
      <c r="AR247" s="140">
        <f t="shared" si="881"/>
        <v>0</v>
      </c>
      <c r="AS247" s="140">
        <f t="shared" si="882"/>
        <v>0</v>
      </c>
      <c r="AT247" s="140">
        <f t="shared" si="883"/>
        <v>0</v>
      </c>
      <c r="AU247" s="140">
        <f t="shared" si="884"/>
        <v>0</v>
      </c>
      <c r="AV247" s="140">
        <f t="shared" si="885"/>
        <v>0</v>
      </c>
      <c r="AW247" s="140">
        <f t="shared" si="886"/>
        <v>0</v>
      </c>
      <c r="AX247" s="140">
        <f t="shared" si="887"/>
        <v>0</v>
      </c>
      <c r="AZ247" s="140">
        <f t="shared" si="888"/>
        <v>0</v>
      </c>
      <c r="BA247" s="140">
        <f t="shared" si="889"/>
        <v>0</v>
      </c>
      <c r="BB247" s="140">
        <f t="shared" si="890"/>
        <v>0</v>
      </c>
      <c r="BC247" s="140">
        <f t="shared" si="891"/>
        <v>0</v>
      </c>
      <c r="BD247" s="140">
        <f t="shared" si="892"/>
        <v>0</v>
      </c>
      <c r="BE247" s="140">
        <f t="shared" si="893"/>
        <v>0</v>
      </c>
      <c r="BF247" s="140">
        <f t="shared" si="894"/>
        <v>0</v>
      </c>
      <c r="BG247" s="140">
        <f t="shared" si="895"/>
        <v>0</v>
      </c>
      <c r="BH247" s="140">
        <f t="shared" si="896"/>
        <v>0</v>
      </c>
      <c r="BI247" s="140">
        <f t="shared" si="897"/>
        <v>0</v>
      </c>
      <c r="BJ247" s="140">
        <f t="shared" si="898"/>
        <v>0</v>
      </c>
      <c r="BK247" s="140">
        <f t="shared" si="899"/>
        <v>0</v>
      </c>
      <c r="BL247" s="140">
        <f t="shared" si="900"/>
        <v>0</v>
      </c>
      <c r="BM247" s="140">
        <f t="shared" si="848"/>
        <v>0</v>
      </c>
      <c r="BN247" s="140">
        <f t="shared" si="740"/>
        <v>0</v>
      </c>
    </row>
    <row r="248" spans="2:66" ht="12.75" customHeight="1" x14ac:dyDescent="0.2">
      <c r="C248" s="141" t="s">
        <v>670</v>
      </c>
      <c r="E248" s="142"/>
      <c r="G248" s="275">
        <v>22714234</v>
      </c>
      <c r="H248" s="131" t="s">
        <v>331</v>
      </c>
      <c r="J248" s="140">
        <f t="shared" si="849"/>
        <v>0</v>
      </c>
      <c r="K248" s="140">
        <f t="shared" si="850"/>
        <v>0</v>
      </c>
      <c r="L248" s="140">
        <f t="shared" si="851"/>
        <v>0</v>
      </c>
      <c r="M248" s="140">
        <f t="shared" si="852"/>
        <v>0</v>
      </c>
      <c r="N248" s="140">
        <f t="shared" si="853"/>
        <v>0</v>
      </c>
      <c r="O248" s="140">
        <f t="shared" si="854"/>
        <v>0</v>
      </c>
      <c r="P248" s="140">
        <f t="shared" si="855"/>
        <v>0</v>
      </c>
      <c r="Q248" s="140">
        <f t="shared" si="856"/>
        <v>0</v>
      </c>
      <c r="R248" s="140">
        <f t="shared" si="857"/>
        <v>0</v>
      </c>
      <c r="S248" s="140">
        <f t="shared" si="858"/>
        <v>0</v>
      </c>
      <c r="T248" s="140">
        <f t="shared" si="859"/>
        <v>0</v>
      </c>
      <c r="U248" s="140">
        <f t="shared" si="860"/>
        <v>0</v>
      </c>
      <c r="V248" s="140">
        <f t="shared" si="861"/>
        <v>0</v>
      </c>
      <c r="X248" s="140">
        <f t="shared" si="862"/>
        <v>0</v>
      </c>
      <c r="Y248" s="140">
        <f t="shared" si="863"/>
        <v>0</v>
      </c>
      <c r="Z248" s="140">
        <f t="shared" si="864"/>
        <v>0</v>
      </c>
      <c r="AA248" s="140">
        <f t="shared" si="865"/>
        <v>0</v>
      </c>
      <c r="AB248" s="140">
        <f t="shared" si="866"/>
        <v>0</v>
      </c>
      <c r="AC248" s="140">
        <f t="shared" si="867"/>
        <v>0</v>
      </c>
      <c r="AD248" s="140">
        <f t="shared" si="868"/>
        <v>0</v>
      </c>
      <c r="AE248" s="140">
        <f t="shared" si="869"/>
        <v>0</v>
      </c>
      <c r="AF248" s="140">
        <f t="shared" si="870"/>
        <v>0</v>
      </c>
      <c r="AG248" s="140">
        <f t="shared" si="871"/>
        <v>0</v>
      </c>
      <c r="AH248" s="140">
        <f t="shared" si="872"/>
        <v>0</v>
      </c>
      <c r="AI248" s="140">
        <f t="shared" si="873"/>
        <v>0</v>
      </c>
      <c r="AJ248" s="140">
        <f t="shared" si="874"/>
        <v>0</v>
      </c>
      <c r="AL248" s="140">
        <f t="shared" si="875"/>
        <v>0</v>
      </c>
      <c r="AM248" s="140">
        <f t="shared" si="876"/>
        <v>0</v>
      </c>
      <c r="AN248" s="140">
        <f t="shared" si="877"/>
        <v>0</v>
      </c>
      <c r="AO248" s="140">
        <f t="shared" si="878"/>
        <v>0</v>
      </c>
      <c r="AP248" s="140">
        <f t="shared" si="879"/>
        <v>0</v>
      </c>
      <c r="AQ248" s="140">
        <f t="shared" si="880"/>
        <v>0</v>
      </c>
      <c r="AR248" s="140">
        <f t="shared" si="881"/>
        <v>0</v>
      </c>
      <c r="AS248" s="140">
        <f t="shared" si="882"/>
        <v>0</v>
      </c>
      <c r="AT248" s="140">
        <f t="shared" si="883"/>
        <v>0</v>
      </c>
      <c r="AU248" s="140">
        <f t="shared" si="884"/>
        <v>0</v>
      </c>
      <c r="AV248" s="140">
        <f t="shared" si="885"/>
        <v>0</v>
      </c>
      <c r="AW248" s="140">
        <f t="shared" si="886"/>
        <v>0</v>
      </c>
      <c r="AX248" s="140">
        <f t="shared" si="887"/>
        <v>22714234</v>
      </c>
      <c r="AZ248" s="140">
        <f t="shared" si="888"/>
        <v>0</v>
      </c>
      <c r="BA248" s="140">
        <f t="shared" si="889"/>
        <v>0</v>
      </c>
      <c r="BB248" s="140">
        <f t="shared" si="890"/>
        <v>0</v>
      </c>
      <c r="BC248" s="140">
        <f t="shared" si="891"/>
        <v>0</v>
      </c>
      <c r="BD248" s="140">
        <f t="shared" si="892"/>
        <v>0</v>
      </c>
      <c r="BE248" s="140">
        <f t="shared" si="893"/>
        <v>0</v>
      </c>
      <c r="BF248" s="140">
        <f t="shared" si="894"/>
        <v>0</v>
      </c>
      <c r="BG248" s="140">
        <f t="shared" si="895"/>
        <v>0</v>
      </c>
      <c r="BH248" s="140">
        <f t="shared" si="896"/>
        <v>0</v>
      </c>
      <c r="BI248" s="140">
        <f t="shared" si="897"/>
        <v>0</v>
      </c>
      <c r="BJ248" s="140">
        <f t="shared" si="898"/>
        <v>0</v>
      </c>
      <c r="BK248" s="140">
        <f t="shared" si="899"/>
        <v>0</v>
      </c>
      <c r="BL248" s="140">
        <f t="shared" si="900"/>
        <v>0</v>
      </c>
      <c r="BM248" s="140">
        <f t="shared" si="848"/>
        <v>22714234</v>
      </c>
      <c r="BN248" s="140">
        <f t="shared" si="740"/>
        <v>0</v>
      </c>
    </row>
    <row r="249" spans="2:66" ht="12.75" customHeight="1" x14ac:dyDescent="0.2">
      <c r="C249" s="141" t="s">
        <v>671</v>
      </c>
      <c r="G249" s="275"/>
      <c r="H249" s="131" t="s">
        <v>322</v>
      </c>
      <c r="J249" s="140">
        <f t="shared" si="849"/>
        <v>0</v>
      </c>
      <c r="K249" s="140">
        <f t="shared" si="850"/>
        <v>0</v>
      </c>
      <c r="L249" s="140">
        <f t="shared" si="851"/>
        <v>0</v>
      </c>
      <c r="M249" s="140">
        <f t="shared" si="852"/>
        <v>0</v>
      </c>
      <c r="N249" s="140">
        <f t="shared" si="853"/>
        <v>0</v>
      </c>
      <c r="O249" s="140">
        <f t="shared" si="854"/>
        <v>0</v>
      </c>
      <c r="P249" s="140">
        <f t="shared" si="855"/>
        <v>0</v>
      </c>
      <c r="Q249" s="140">
        <f t="shared" si="856"/>
        <v>0</v>
      </c>
      <c r="R249" s="140">
        <f t="shared" si="857"/>
        <v>0</v>
      </c>
      <c r="S249" s="140">
        <f t="shared" si="858"/>
        <v>0</v>
      </c>
      <c r="T249" s="140">
        <f t="shared" si="859"/>
        <v>0</v>
      </c>
      <c r="U249" s="140">
        <f t="shared" si="860"/>
        <v>0</v>
      </c>
      <c r="V249" s="140">
        <f t="shared" si="861"/>
        <v>0</v>
      </c>
      <c r="X249" s="140">
        <f t="shared" si="862"/>
        <v>0</v>
      </c>
      <c r="Y249" s="140">
        <f t="shared" si="863"/>
        <v>0</v>
      </c>
      <c r="Z249" s="140">
        <f t="shared" si="864"/>
        <v>0</v>
      </c>
      <c r="AA249" s="140">
        <f t="shared" si="865"/>
        <v>0</v>
      </c>
      <c r="AB249" s="140">
        <f t="shared" si="866"/>
        <v>0</v>
      </c>
      <c r="AC249" s="140">
        <f t="shared" si="867"/>
        <v>0</v>
      </c>
      <c r="AD249" s="140">
        <f t="shared" si="868"/>
        <v>0</v>
      </c>
      <c r="AE249" s="140">
        <f t="shared" si="869"/>
        <v>0</v>
      </c>
      <c r="AF249" s="140">
        <f t="shared" si="870"/>
        <v>0</v>
      </c>
      <c r="AG249" s="140">
        <f t="shared" si="871"/>
        <v>0</v>
      </c>
      <c r="AH249" s="140">
        <f t="shared" si="872"/>
        <v>0</v>
      </c>
      <c r="AI249" s="140">
        <f t="shared" si="873"/>
        <v>0</v>
      </c>
      <c r="AJ249" s="140">
        <f t="shared" si="874"/>
        <v>0</v>
      </c>
      <c r="AL249" s="140">
        <f t="shared" si="875"/>
        <v>0</v>
      </c>
      <c r="AM249" s="140">
        <f t="shared" si="876"/>
        <v>0</v>
      </c>
      <c r="AN249" s="140">
        <f t="shared" si="877"/>
        <v>0</v>
      </c>
      <c r="AO249" s="140">
        <f t="shared" si="878"/>
        <v>0</v>
      </c>
      <c r="AP249" s="140">
        <f t="shared" si="879"/>
        <v>0</v>
      </c>
      <c r="AQ249" s="140">
        <f t="shared" si="880"/>
        <v>0</v>
      </c>
      <c r="AR249" s="140">
        <f t="shared" si="881"/>
        <v>0</v>
      </c>
      <c r="AS249" s="140">
        <f t="shared" si="882"/>
        <v>0</v>
      </c>
      <c r="AT249" s="140">
        <f t="shared" si="883"/>
        <v>0</v>
      </c>
      <c r="AU249" s="140">
        <f t="shared" si="884"/>
        <v>0</v>
      </c>
      <c r="AV249" s="140">
        <f t="shared" si="885"/>
        <v>0</v>
      </c>
      <c r="AW249" s="140">
        <f t="shared" si="886"/>
        <v>0</v>
      </c>
      <c r="AX249" s="140">
        <f t="shared" si="887"/>
        <v>0</v>
      </c>
      <c r="AZ249" s="140">
        <f t="shared" si="888"/>
        <v>0</v>
      </c>
      <c r="BA249" s="140">
        <f t="shared" si="889"/>
        <v>0</v>
      </c>
      <c r="BB249" s="140">
        <f t="shared" si="890"/>
        <v>0</v>
      </c>
      <c r="BC249" s="140">
        <f t="shared" si="891"/>
        <v>0</v>
      </c>
      <c r="BD249" s="140">
        <f t="shared" si="892"/>
        <v>0</v>
      </c>
      <c r="BE249" s="140">
        <f t="shared" si="893"/>
        <v>0</v>
      </c>
      <c r="BF249" s="140">
        <f t="shared" si="894"/>
        <v>0</v>
      </c>
      <c r="BG249" s="140">
        <f t="shared" si="895"/>
        <v>0</v>
      </c>
      <c r="BH249" s="140">
        <f t="shared" si="896"/>
        <v>0</v>
      </c>
      <c r="BI249" s="140">
        <f t="shared" si="897"/>
        <v>0</v>
      </c>
      <c r="BJ249" s="140">
        <f t="shared" si="898"/>
        <v>0</v>
      </c>
      <c r="BK249" s="140">
        <f t="shared" si="899"/>
        <v>0</v>
      </c>
      <c r="BL249" s="140">
        <f t="shared" si="900"/>
        <v>0</v>
      </c>
      <c r="BM249" s="140">
        <f t="shared" si="848"/>
        <v>0</v>
      </c>
      <c r="BN249" s="140">
        <f t="shared" si="740"/>
        <v>0</v>
      </c>
    </row>
    <row r="250" spans="2:66" ht="12.75" customHeight="1" x14ac:dyDescent="0.2">
      <c r="C250" s="141" t="s">
        <v>672</v>
      </c>
      <c r="G250" s="275">
        <v>12200420</v>
      </c>
      <c r="H250" s="131" t="s">
        <v>331</v>
      </c>
      <c r="J250" s="140">
        <f>+IF(H250=J$8,G250,0)</f>
        <v>0</v>
      </c>
      <c r="K250" s="140">
        <f>+IF(H250=K$8,G250,0)</f>
        <v>0</v>
      </c>
      <c r="L250" s="140">
        <f>+IF(H250=L$8,G250,0)</f>
        <v>0</v>
      </c>
      <c r="M250" s="140">
        <f>+IF(H250=M$8,G250,0)</f>
        <v>0</v>
      </c>
      <c r="N250" s="140">
        <f>+IF(H250=N$8,G250,0)</f>
        <v>0</v>
      </c>
      <c r="O250" s="140">
        <f>+IF(H250=O$8,G250,0)</f>
        <v>0</v>
      </c>
      <c r="P250" s="140">
        <f>+IF(H250=P$8,G250,0)</f>
        <v>0</v>
      </c>
      <c r="Q250" s="140">
        <f>+IF(H250=Q$8,G250,0)</f>
        <v>0</v>
      </c>
      <c r="R250" s="140">
        <f>+IF(H250=R$8,G250,0)</f>
        <v>0</v>
      </c>
      <c r="S250" s="140">
        <f>+IF(H250=S$8,G250,0)</f>
        <v>0</v>
      </c>
      <c r="T250" s="140">
        <f>+IF(H250=T$8,G250,0)</f>
        <v>0</v>
      </c>
      <c r="U250" s="140">
        <f>+IF(H250=U$8,G250,0)</f>
        <v>0</v>
      </c>
      <c r="V250" s="140">
        <f>+IF(H250=V$8,G250,0)</f>
        <v>0</v>
      </c>
      <c r="X250" s="140">
        <f>+IF(H250=X$8,G250,0)</f>
        <v>0</v>
      </c>
      <c r="Y250" s="140">
        <f>+IF(H250=Y$8,G250,0)</f>
        <v>0</v>
      </c>
      <c r="Z250" s="140">
        <f>+IF(H250=Z$8,G250,0)</f>
        <v>0</v>
      </c>
      <c r="AA250" s="140">
        <f>+IF(H250=AA$8,G250,0)</f>
        <v>0</v>
      </c>
      <c r="AB250" s="140">
        <f>+IF(H250=AB$8,G250,0)</f>
        <v>0</v>
      </c>
      <c r="AC250" s="140">
        <f>+IF(H250=AC$8,G250,0)</f>
        <v>0</v>
      </c>
      <c r="AD250" s="140">
        <f>+IF(H250=AD$8,G250,0)</f>
        <v>0</v>
      </c>
      <c r="AE250" s="140">
        <f>+IF(H250=AE$8,G250,0)</f>
        <v>0</v>
      </c>
      <c r="AF250" s="140">
        <f>+IF(H250=AF$8,G250,0)</f>
        <v>0</v>
      </c>
      <c r="AG250" s="140">
        <f>+IF(H250=AG$8,G250,0)</f>
        <v>0</v>
      </c>
      <c r="AH250" s="140">
        <f>+IF(H250=AH$8,G250,0)</f>
        <v>0</v>
      </c>
      <c r="AI250" s="140">
        <f>+IF(H250=AI$8,G250,0)</f>
        <v>0</v>
      </c>
      <c r="AJ250" s="140">
        <f>+IF(H250=AJ$8,G250,0)</f>
        <v>0</v>
      </c>
      <c r="AL250" s="140">
        <f>+IF(H250=AL$8,G250,0)</f>
        <v>0</v>
      </c>
      <c r="AM250" s="140">
        <f>+IF(H250=AM$8,G250,0)</f>
        <v>0</v>
      </c>
      <c r="AN250" s="140">
        <f>+IF(H250=AN$8,G250,0)</f>
        <v>0</v>
      </c>
      <c r="AO250" s="140">
        <f>+IF(H250=AO$8,G250,0)</f>
        <v>0</v>
      </c>
      <c r="AP250" s="140">
        <f>+IF(H250=AP$8,G250,0)</f>
        <v>0</v>
      </c>
      <c r="AQ250" s="140">
        <f>+IF(H250=AQ$8,G250,0)</f>
        <v>0</v>
      </c>
      <c r="AR250" s="140">
        <f>+IF(H250=AR$8,G250,0)</f>
        <v>0</v>
      </c>
      <c r="AS250" s="140">
        <f>+IF(H250=AS$8,G250,0)</f>
        <v>0</v>
      </c>
      <c r="AT250" s="140">
        <f>+IF(H250=AT$8,G250,0)</f>
        <v>0</v>
      </c>
      <c r="AU250" s="140">
        <f>+IF(H250=AU$8,G250,0)</f>
        <v>0</v>
      </c>
      <c r="AV250" s="140">
        <f>+IF(H250=AV$8,G250,0)</f>
        <v>0</v>
      </c>
      <c r="AW250" s="140">
        <f>+IF(H250=AW$8,G250,0)</f>
        <v>0</v>
      </c>
      <c r="AX250" s="140">
        <f>+IF(H250=AX$8,G250,0)</f>
        <v>12200420</v>
      </c>
      <c r="AZ250" s="140">
        <f>+IF(H250=AZ$8,G250,0)</f>
        <v>0</v>
      </c>
      <c r="BA250" s="140">
        <f>+IF(H250=BA$8,G250,0)</f>
        <v>0</v>
      </c>
      <c r="BB250" s="140">
        <f>+IF(H250=BB$8,G250,0)</f>
        <v>0</v>
      </c>
      <c r="BC250" s="140">
        <f>+IF(H250=BC$8,G250,0)</f>
        <v>0</v>
      </c>
      <c r="BD250" s="140">
        <f>+IF(H250=BD$8,G250,0)</f>
        <v>0</v>
      </c>
      <c r="BE250" s="140">
        <f>+IF(H250=BE$8,G250,0)</f>
        <v>0</v>
      </c>
      <c r="BF250" s="140">
        <f>+IF(H250=BF$8,G250,0)</f>
        <v>0</v>
      </c>
      <c r="BG250" s="140">
        <f>+IF(H250=BG$8,G250,0)</f>
        <v>0</v>
      </c>
      <c r="BH250" s="140">
        <f>+IF(H250=BH$8,G250,0)</f>
        <v>0</v>
      </c>
      <c r="BI250" s="140">
        <f>+IF(H250=BI$8,G250,0)</f>
        <v>0</v>
      </c>
      <c r="BJ250" s="140">
        <f>+IF(H250=BJ$8,G250,0)</f>
        <v>0</v>
      </c>
      <c r="BK250" s="140">
        <f>+IF(H250=BK$8,G250,0)</f>
        <v>0</v>
      </c>
      <c r="BL250" s="140">
        <f>+IF(H250=BL$8,G250,0)</f>
        <v>0</v>
      </c>
      <c r="BM250" s="140">
        <f t="shared" si="848"/>
        <v>12200420</v>
      </c>
      <c r="BN250" s="140">
        <f t="shared" si="740"/>
        <v>0</v>
      </c>
    </row>
    <row r="251" spans="2:66" ht="12.75" customHeight="1" x14ac:dyDescent="0.2">
      <c r="C251" s="141" t="s">
        <v>611</v>
      </c>
      <c r="G251" s="275">
        <v>31818</v>
      </c>
      <c r="H251" s="131" t="s">
        <v>331</v>
      </c>
      <c r="J251" s="140">
        <f t="shared" si="849"/>
        <v>0</v>
      </c>
      <c r="K251" s="140">
        <f t="shared" si="850"/>
        <v>0</v>
      </c>
      <c r="L251" s="140">
        <f t="shared" si="851"/>
        <v>0</v>
      </c>
      <c r="M251" s="140">
        <f t="shared" si="852"/>
        <v>0</v>
      </c>
      <c r="N251" s="140">
        <f t="shared" si="853"/>
        <v>0</v>
      </c>
      <c r="O251" s="140">
        <f t="shared" si="854"/>
        <v>0</v>
      </c>
      <c r="P251" s="140">
        <f t="shared" si="855"/>
        <v>0</v>
      </c>
      <c r="Q251" s="140">
        <f t="shared" si="856"/>
        <v>0</v>
      </c>
      <c r="R251" s="140">
        <f t="shared" si="857"/>
        <v>0</v>
      </c>
      <c r="S251" s="140">
        <f t="shared" si="858"/>
        <v>0</v>
      </c>
      <c r="T251" s="140">
        <f t="shared" si="859"/>
        <v>0</v>
      </c>
      <c r="U251" s="140">
        <f t="shared" si="860"/>
        <v>0</v>
      </c>
      <c r="V251" s="140">
        <f t="shared" si="861"/>
        <v>0</v>
      </c>
      <c r="X251" s="140">
        <f t="shared" si="862"/>
        <v>0</v>
      </c>
      <c r="Y251" s="140">
        <f t="shared" si="863"/>
        <v>0</v>
      </c>
      <c r="Z251" s="140">
        <f t="shared" si="864"/>
        <v>0</v>
      </c>
      <c r="AA251" s="140">
        <f t="shared" si="865"/>
        <v>0</v>
      </c>
      <c r="AB251" s="140">
        <f t="shared" si="866"/>
        <v>0</v>
      </c>
      <c r="AC251" s="140">
        <f t="shared" si="867"/>
        <v>0</v>
      </c>
      <c r="AD251" s="140">
        <f t="shared" si="868"/>
        <v>0</v>
      </c>
      <c r="AE251" s="140">
        <f t="shared" si="869"/>
        <v>0</v>
      </c>
      <c r="AF251" s="140">
        <f t="shared" si="870"/>
        <v>0</v>
      </c>
      <c r="AG251" s="140">
        <f t="shared" si="871"/>
        <v>0</v>
      </c>
      <c r="AH251" s="140">
        <f t="shared" si="872"/>
        <v>0</v>
      </c>
      <c r="AI251" s="140">
        <f t="shared" si="873"/>
        <v>0</v>
      </c>
      <c r="AJ251" s="140">
        <f t="shared" si="874"/>
        <v>0</v>
      </c>
      <c r="AL251" s="140">
        <f t="shared" si="875"/>
        <v>0</v>
      </c>
      <c r="AM251" s="140">
        <f t="shared" si="876"/>
        <v>0</v>
      </c>
      <c r="AN251" s="140">
        <f t="shared" si="877"/>
        <v>0</v>
      </c>
      <c r="AO251" s="140">
        <f t="shared" si="878"/>
        <v>0</v>
      </c>
      <c r="AP251" s="140">
        <f t="shared" si="879"/>
        <v>0</v>
      </c>
      <c r="AQ251" s="140">
        <f t="shared" si="880"/>
        <v>0</v>
      </c>
      <c r="AR251" s="140">
        <f t="shared" si="881"/>
        <v>0</v>
      </c>
      <c r="AS251" s="140">
        <f t="shared" si="882"/>
        <v>0</v>
      </c>
      <c r="AT251" s="140">
        <f t="shared" si="883"/>
        <v>0</v>
      </c>
      <c r="AU251" s="140">
        <f t="shared" si="884"/>
        <v>0</v>
      </c>
      <c r="AV251" s="140">
        <f t="shared" si="885"/>
        <v>0</v>
      </c>
      <c r="AW251" s="140">
        <f t="shared" si="886"/>
        <v>0</v>
      </c>
      <c r="AX251" s="140">
        <f t="shared" si="887"/>
        <v>31818</v>
      </c>
      <c r="AZ251" s="140">
        <f t="shared" si="888"/>
        <v>0</v>
      </c>
      <c r="BA251" s="140">
        <f t="shared" si="889"/>
        <v>0</v>
      </c>
      <c r="BB251" s="140">
        <f t="shared" si="890"/>
        <v>0</v>
      </c>
      <c r="BC251" s="140">
        <f t="shared" si="891"/>
        <v>0</v>
      </c>
      <c r="BD251" s="140">
        <f t="shared" si="892"/>
        <v>0</v>
      </c>
      <c r="BE251" s="140">
        <f t="shared" si="893"/>
        <v>0</v>
      </c>
      <c r="BF251" s="140">
        <f t="shared" si="894"/>
        <v>0</v>
      </c>
      <c r="BG251" s="140">
        <f t="shared" si="895"/>
        <v>0</v>
      </c>
      <c r="BH251" s="140">
        <f t="shared" si="896"/>
        <v>0</v>
      </c>
      <c r="BI251" s="140">
        <f t="shared" si="897"/>
        <v>0</v>
      </c>
      <c r="BJ251" s="140">
        <f t="shared" si="898"/>
        <v>0</v>
      </c>
      <c r="BK251" s="140">
        <f t="shared" si="899"/>
        <v>0</v>
      </c>
      <c r="BL251" s="140">
        <f t="shared" si="900"/>
        <v>0</v>
      </c>
      <c r="BM251" s="140">
        <f t="shared" si="848"/>
        <v>31818</v>
      </c>
      <c r="BN251" s="140">
        <f t="shared" si="740"/>
        <v>0</v>
      </c>
    </row>
    <row r="252" spans="2:66" ht="12.75" customHeight="1" x14ac:dyDescent="0.2">
      <c r="C252" s="141" t="s">
        <v>685</v>
      </c>
      <c r="E252" s="142"/>
      <c r="G252" s="275">
        <v>35649263</v>
      </c>
      <c r="H252" s="131" t="s">
        <v>331</v>
      </c>
      <c r="J252" s="140">
        <f t="shared" si="849"/>
        <v>0</v>
      </c>
      <c r="K252" s="140">
        <f t="shared" si="850"/>
        <v>0</v>
      </c>
      <c r="L252" s="140">
        <f t="shared" si="851"/>
        <v>0</v>
      </c>
      <c r="M252" s="140">
        <f t="shared" si="852"/>
        <v>0</v>
      </c>
      <c r="N252" s="140">
        <f t="shared" si="853"/>
        <v>0</v>
      </c>
      <c r="O252" s="140">
        <f t="shared" si="854"/>
        <v>0</v>
      </c>
      <c r="P252" s="140">
        <f t="shared" si="855"/>
        <v>0</v>
      </c>
      <c r="Q252" s="140">
        <f t="shared" si="856"/>
        <v>0</v>
      </c>
      <c r="R252" s="140">
        <f t="shared" si="857"/>
        <v>0</v>
      </c>
      <c r="S252" s="140">
        <f t="shared" si="858"/>
        <v>0</v>
      </c>
      <c r="T252" s="140">
        <f t="shared" si="859"/>
        <v>0</v>
      </c>
      <c r="U252" s="140">
        <f t="shared" si="860"/>
        <v>0</v>
      </c>
      <c r="V252" s="140">
        <f t="shared" si="861"/>
        <v>0</v>
      </c>
      <c r="X252" s="140">
        <f t="shared" si="862"/>
        <v>0</v>
      </c>
      <c r="Y252" s="140">
        <f t="shared" si="863"/>
        <v>0</v>
      </c>
      <c r="Z252" s="140">
        <f t="shared" si="864"/>
        <v>0</v>
      </c>
      <c r="AA252" s="140">
        <f t="shared" si="865"/>
        <v>0</v>
      </c>
      <c r="AB252" s="140">
        <f t="shared" si="866"/>
        <v>0</v>
      </c>
      <c r="AC252" s="140">
        <f t="shared" si="867"/>
        <v>0</v>
      </c>
      <c r="AD252" s="140">
        <f t="shared" si="868"/>
        <v>0</v>
      </c>
      <c r="AE252" s="140">
        <f t="shared" si="869"/>
        <v>0</v>
      </c>
      <c r="AF252" s="140">
        <f t="shared" si="870"/>
        <v>0</v>
      </c>
      <c r="AG252" s="140">
        <f t="shared" si="871"/>
        <v>0</v>
      </c>
      <c r="AH252" s="140">
        <f t="shared" si="872"/>
        <v>0</v>
      </c>
      <c r="AI252" s="140">
        <f t="shared" si="873"/>
        <v>0</v>
      </c>
      <c r="AJ252" s="140">
        <f t="shared" si="874"/>
        <v>0</v>
      </c>
      <c r="AL252" s="140">
        <f t="shared" si="875"/>
        <v>0</v>
      </c>
      <c r="AM252" s="140">
        <f t="shared" si="876"/>
        <v>0</v>
      </c>
      <c r="AN252" s="140">
        <f t="shared" si="877"/>
        <v>0</v>
      </c>
      <c r="AO252" s="140">
        <f t="shared" si="878"/>
        <v>0</v>
      </c>
      <c r="AP252" s="140">
        <f t="shared" si="879"/>
        <v>0</v>
      </c>
      <c r="AQ252" s="140">
        <f t="shared" si="880"/>
        <v>0</v>
      </c>
      <c r="AR252" s="140">
        <f t="shared" si="881"/>
        <v>0</v>
      </c>
      <c r="AS252" s="140">
        <f t="shared" si="882"/>
        <v>0</v>
      </c>
      <c r="AT252" s="140">
        <f t="shared" si="883"/>
        <v>0</v>
      </c>
      <c r="AU252" s="140">
        <f t="shared" si="884"/>
        <v>0</v>
      </c>
      <c r="AV252" s="140">
        <f t="shared" si="885"/>
        <v>0</v>
      </c>
      <c r="AW252" s="140">
        <f t="shared" si="886"/>
        <v>0</v>
      </c>
      <c r="AX252" s="140">
        <f t="shared" si="887"/>
        <v>35649263</v>
      </c>
      <c r="AZ252" s="140">
        <f t="shared" si="888"/>
        <v>0</v>
      </c>
      <c r="BA252" s="140">
        <f t="shared" si="889"/>
        <v>0</v>
      </c>
      <c r="BB252" s="140">
        <f t="shared" si="890"/>
        <v>0</v>
      </c>
      <c r="BC252" s="140">
        <f t="shared" si="891"/>
        <v>0</v>
      </c>
      <c r="BD252" s="140">
        <f t="shared" si="892"/>
        <v>0</v>
      </c>
      <c r="BE252" s="140">
        <f t="shared" si="893"/>
        <v>0</v>
      </c>
      <c r="BF252" s="140">
        <f t="shared" si="894"/>
        <v>0</v>
      </c>
      <c r="BG252" s="140">
        <f t="shared" si="895"/>
        <v>0</v>
      </c>
      <c r="BH252" s="140">
        <f t="shared" si="896"/>
        <v>0</v>
      </c>
      <c r="BI252" s="140">
        <f t="shared" si="897"/>
        <v>0</v>
      </c>
      <c r="BJ252" s="140">
        <f t="shared" si="898"/>
        <v>0</v>
      </c>
      <c r="BK252" s="140">
        <f t="shared" si="899"/>
        <v>0</v>
      </c>
      <c r="BL252" s="140">
        <f t="shared" si="900"/>
        <v>0</v>
      </c>
      <c r="BM252" s="140">
        <f t="shared" si="848"/>
        <v>35649263</v>
      </c>
      <c r="BN252" s="140">
        <f t="shared" si="740"/>
        <v>0</v>
      </c>
    </row>
    <row r="253" spans="2:66" ht="12.75" customHeight="1" x14ac:dyDescent="0.2">
      <c r="C253" s="141" t="s">
        <v>725</v>
      </c>
      <c r="G253" s="498">
        <v>50802909</v>
      </c>
      <c r="H253" s="131" t="s">
        <v>329</v>
      </c>
      <c r="J253" s="140">
        <f t="shared" si="849"/>
        <v>0</v>
      </c>
      <c r="K253" s="140">
        <f t="shared" si="850"/>
        <v>0</v>
      </c>
      <c r="L253" s="140">
        <f t="shared" si="851"/>
        <v>0</v>
      </c>
      <c r="M253" s="140">
        <f t="shared" si="852"/>
        <v>0</v>
      </c>
      <c r="N253" s="140">
        <f t="shared" si="853"/>
        <v>0</v>
      </c>
      <c r="O253" s="140">
        <f t="shared" si="854"/>
        <v>0</v>
      </c>
      <c r="P253" s="140">
        <f t="shared" si="855"/>
        <v>0</v>
      </c>
      <c r="Q253" s="140">
        <f t="shared" si="856"/>
        <v>0</v>
      </c>
      <c r="R253" s="140">
        <f t="shared" si="857"/>
        <v>0</v>
      </c>
      <c r="S253" s="140">
        <f t="shared" si="858"/>
        <v>0</v>
      </c>
      <c r="T253" s="140">
        <f t="shared" si="859"/>
        <v>0</v>
      </c>
      <c r="U253" s="140">
        <f t="shared" si="860"/>
        <v>0</v>
      </c>
      <c r="V253" s="140">
        <f t="shared" si="861"/>
        <v>0</v>
      </c>
      <c r="X253" s="140">
        <f t="shared" si="862"/>
        <v>0</v>
      </c>
      <c r="Y253" s="140">
        <f t="shared" si="863"/>
        <v>0</v>
      </c>
      <c r="Z253" s="140">
        <f t="shared" si="864"/>
        <v>0</v>
      </c>
      <c r="AA253" s="140">
        <f t="shared" si="865"/>
        <v>0</v>
      </c>
      <c r="AB253" s="140">
        <f t="shared" si="866"/>
        <v>0</v>
      </c>
      <c r="AC253" s="140">
        <f t="shared" si="867"/>
        <v>0</v>
      </c>
      <c r="AD253" s="140">
        <f t="shared" si="868"/>
        <v>0</v>
      </c>
      <c r="AE253" s="140">
        <f t="shared" si="869"/>
        <v>0</v>
      </c>
      <c r="AF253" s="140">
        <f t="shared" si="870"/>
        <v>0</v>
      </c>
      <c r="AG253" s="140">
        <f t="shared" si="871"/>
        <v>0</v>
      </c>
      <c r="AH253" s="140">
        <f t="shared" si="872"/>
        <v>0</v>
      </c>
      <c r="AI253" s="140">
        <f t="shared" si="873"/>
        <v>0</v>
      </c>
      <c r="AJ253" s="140">
        <f t="shared" si="874"/>
        <v>0</v>
      </c>
      <c r="AL253" s="140">
        <f t="shared" si="875"/>
        <v>0</v>
      </c>
      <c r="AM253" s="140">
        <f t="shared" si="876"/>
        <v>0</v>
      </c>
      <c r="AN253" s="140">
        <f t="shared" si="877"/>
        <v>0</v>
      </c>
      <c r="AO253" s="140">
        <f t="shared" si="878"/>
        <v>0</v>
      </c>
      <c r="AP253" s="140">
        <f t="shared" si="879"/>
        <v>0</v>
      </c>
      <c r="AQ253" s="140">
        <f t="shared" si="880"/>
        <v>0</v>
      </c>
      <c r="AR253" s="140">
        <f t="shared" si="881"/>
        <v>0</v>
      </c>
      <c r="AS253" s="140">
        <f t="shared" si="882"/>
        <v>0</v>
      </c>
      <c r="AT253" s="140">
        <f t="shared" si="883"/>
        <v>0</v>
      </c>
      <c r="AU253" s="140">
        <f t="shared" si="884"/>
        <v>0</v>
      </c>
      <c r="AV253" s="140">
        <f t="shared" si="885"/>
        <v>50802909</v>
      </c>
      <c r="AW253" s="140">
        <f t="shared" si="886"/>
        <v>0</v>
      </c>
      <c r="AX253" s="140">
        <f t="shared" si="887"/>
        <v>0</v>
      </c>
      <c r="AZ253" s="140">
        <f t="shared" si="888"/>
        <v>0</v>
      </c>
      <c r="BA253" s="140">
        <f t="shared" si="889"/>
        <v>0</v>
      </c>
      <c r="BB253" s="140">
        <f t="shared" si="890"/>
        <v>0</v>
      </c>
      <c r="BC253" s="140">
        <f t="shared" si="891"/>
        <v>0</v>
      </c>
      <c r="BD253" s="140">
        <f t="shared" si="892"/>
        <v>0</v>
      </c>
      <c r="BE253" s="140">
        <f t="shared" si="893"/>
        <v>0</v>
      </c>
      <c r="BF253" s="140">
        <f t="shared" si="894"/>
        <v>0</v>
      </c>
      <c r="BG253" s="140">
        <f t="shared" si="895"/>
        <v>0</v>
      </c>
      <c r="BH253" s="140">
        <f t="shared" si="896"/>
        <v>0</v>
      </c>
      <c r="BI253" s="140">
        <f t="shared" si="897"/>
        <v>0</v>
      </c>
      <c r="BJ253" s="140">
        <f t="shared" si="898"/>
        <v>0</v>
      </c>
      <c r="BK253" s="140">
        <f t="shared" si="899"/>
        <v>0</v>
      </c>
      <c r="BL253" s="140">
        <f t="shared" si="900"/>
        <v>0</v>
      </c>
      <c r="BM253" s="140">
        <f t="shared" si="848"/>
        <v>50802909</v>
      </c>
      <c r="BN253" s="140">
        <f>+BM253-G253</f>
        <v>0</v>
      </c>
    </row>
    <row r="254" spans="2:66" ht="12.75" customHeight="1" x14ac:dyDescent="0.2">
      <c r="B254" s="138" t="s">
        <v>576</v>
      </c>
      <c r="C254" s="141"/>
      <c r="G254" s="275"/>
      <c r="J254" s="140"/>
      <c r="K254" s="140"/>
      <c r="L254" s="140"/>
      <c r="M254" s="140"/>
      <c r="N254" s="140"/>
      <c r="O254" s="140"/>
      <c r="P254" s="140"/>
      <c r="Q254" s="140"/>
      <c r="R254" s="140"/>
      <c r="S254" s="140"/>
      <c r="T254" s="140"/>
      <c r="U254" s="140"/>
      <c r="V254" s="140"/>
      <c r="X254" s="140"/>
      <c r="Y254" s="140"/>
      <c r="Z254" s="140"/>
      <c r="AA254" s="140"/>
      <c r="AB254" s="140"/>
      <c r="AC254" s="140"/>
      <c r="AD254" s="140"/>
      <c r="AE254" s="140"/>
      <c r="AF254" s="140"/>
      <c r="AG254" s="140"/>
      <c r="AH254" s="140"/>
      <c r="AI254" s="140"/>
      <c r="AJ254" s="140"/>
      <c r="AL254" s="140"/>
      <c r="AM254" s="140"/>
      <c r="AN254" s="140"/>
      <c r="AO254" s="140"/>
      <c r="AP254" s="140"/>
      <c r="AQ254" s="140"/>
      <c r="AR254" s="140"/>
      <c r="AS254" s="140"/>
      <c r="AT254" s="140"/>
      <c r="AU254" s="140"/>
      <c r="AV254" s="140"/>
      <c r="AW254" s="140"/>
      <c r="AX254" s="140"/>
      <c r="AZ254" s="140"/>
      <c r="BA254" s="140"/>
      <c r="BB254" s="140"/>
      <c r="BC254" s="140"/>
      <c r="BD254" s="140"/>
      <c r="BE254" s="140"/>
      <c r="BF254" s="140"/>
      <c r="BG254" s="140"/>
      <c r="BH254" s="140"/>
      <c r="BI254" s="140"/>
      <c r="BJ254" s="140"/>
      <c r="BK254" s="140"/>
      <c r="BL254" s="140"/>
      <c r="BM254" s="140"/>
      <c r="BN254" s="140">
        <f t="shared" si="740"/>
        <v>0</v>
      </c>
    </row>
    <row r="255" spans="2:66" ht="12.75" customHeight="1" x14ac:dyDescent="0.2">
      <c r="C255" s="141" t="s">
        <v>379</v>
      </c>
      <c r="G255" s="275"/>
      <c r="H255" s="131" t="s">
        <v>320</v>
      </c>
      <c r="J255" s="140">
        <f>+IF(H255=J$8,G255,0)</f>
        <v>0</v>
      </c>
      <c r="K255" s="140">
        <f>+IF(H255=K$8,G255,0)</f>
        <v>0</v>
      </c>
      <c r="L255" s="140">
        <f>+IF(H255=L$8,G255,0)</f>
        <v>0</v>
      </c>
      <c r="M255" s="140">
        <f>+IF(H255=M$8,G255,0)</f>
        <v>0</v>
      </c>
      <c r="N255" s="140">
        <f>+IF(H255=N$8,G255,0)</f>
        <v>0</v>
      </c>
      <c r="O255" s="140">
        <f>+IF(H255=O$8,G255,0)</f>
        <v>0</v>
      </c>
      <c r="P255" s="140">
        <f>+IF(H255=P$8,G255,0)</f>
        <v>0</v>
      </c>
      <c r="Q255" s="140">
        <f>+IF(H255=Q$8,G255,0)</f>
        <v>0</v>
      </c>
      <c r="R255" s="140">
        <f>+IF(H255=R$8,G255,0)</f>
        <v>0</v>
      </c>
      <c r="S255" s="140">
        <f>+IF(H255=S$8,G255,0)</f>
        <v>0</v>
      </c>
      <c r="T255" s="140">
        <f>+IF(H255=T$8,G255,0)</f>
        <v>0</v>
      </c>
      <c r="U255" s="140">
        <f>+IF(H255=U$8,G255,0)</f>
        <v>0</v>
      </c>
      <c r="V255" s="140">
        <f>+IF(H255=V$8,G255,0)</f>
        <v>0</v>
      </c>
      <c r="X255" s="140">
        <f>+IF(H255=X$8,G255,0)</f>
        <v>0</v>
      </c>
      <c r="Y255" s="140">
        <f>+IF(H255=Y$8,G255,0)</f>
        <v>0</v>
      </c>
      <c r="Z255" s="140">
        <f>+IF(H255=Z$8,G255,0)</f>
        <v>0</v>
      </c>
      <c r="AA255" s="140">
        <f>+IF(H255=AA$8,G255,0)</f>
        <v>0</v>
      </c>
      <c r="AB255" s="140">
        <f>+IF(H255=AB$8,G255,0)</f>
        <v>0</v>
      </c>
      <c r="AC255" s="140">
        <f>+IF(H255=AC$8,G255,0)</f>
        <v>0</v>
      </c>
      <c r="AD255" s="140">
        <f>+IF(H255=AD$8,G255,0)</f>
        <v>0</v>
      </c>
      <c r="AE255" s="140">
        <f>+IF(H255=AE$8,G255,0)</f>
        <v>0</v>
      </c>
      <c r="AF255" s="140">
        <f>+IF(H255=AF$8,G255,0)</f>
        <v>0</v>
      </c>
      <c r="AG255" s="140">
        <f>+IF(H255=AG$8,G255,0)</f>
        <v>0</v>
      </c>
      <c r="AH255" s="140">
        <f>+IF(H255=AH$8,G255,0)</f>
        <v>0</v>
      </c>
      <c r="AI255" s="140">
        <f>+IF(H255=AI$8,G255,0)</f>
        <v>0</v>
      </c>
      <c r="AJ255" s="140">
        <f>+IF(H255=AJ$8,G255,0)</f>
        <v>0</v>
      </c>
      <c r="AL255" s="140">
        <f>+IF(H255=AL$8,G255,0)</f>
        <v>0</v>
      </c>
      <c r="AM255" s="140">
        <f>+IF(H255=AM$8,G255,0)</f>
        <v>0</v>
      </c>
      <c r="AN255" s="140">
        <f>+IF(H255=AN$8,G255,0)</f>
        <v>0</v>
      </c>
      <c r="AO255" s="140">
        <f>+IF(H255=AO$8,G255,0)</f>
        <v>0</v>
      </c>
      <c r="AP255" s="140">
        <f>+IF(H255=AP$8,G255,0)</f>
        <v>0</v>
      </c>
      <c r="AQ255" s="140">
        <f>+IF(H255=AQ$8,G255,0)</f>
        <v>0</v>
      </c>
      <c r="AR255" s="140">
        <f>+IF(H255=AR$8,G255,0)</f>
        <v>0</v>
      </c>
      <c r="AS255" s="140">
        <f>+IF(H255=AS$8,G255,0)</f>
        <v>0</v>
      </c>
      <c r="AT255" s="140">
        <f>+IF(H255=AT$8,G255,0)</f>
        <v>0</v>
      </c>
      <c r="AU255" s="140">
        <f>+IF(H255=AU$8,G255,0)</f>
        <v>0</v>
      </c>
      <c r="AV255" s="140">
        <f>+IF(H255=AV$8,G255,0)</f>
        <v>0</v>
      </c>
      <c r="AW255" s="140">
        <f>+IF(H255=AW$8,G255,0)</f>
        <v>0</v>
      </c>
      <c r="AX255" s="140">
        <f>+IF(H255=AX$8,G255,0)</f>
        <v>0</v>
      </c>
      <c r="AZ255" s="140">
        <f>+IF(H255=AZ$8,G255,0)</f>
        <v>0</v>
      </c>
      <c r="BA255" s="140">
        <f>+IF(H255=BA$8,G255,0)</f>
        <v>0</v>
      </c>
      <c r="BB255" s="140">
        <f>+IF(H255=BB$8,G255,0)</f>
        <v>0</v>
      </c>
      <c r="BC255" s="140">
        <f>+IF(H255=BC$8,G255,0)</f>
        <v>0</v>
      </c>
      <c r="BD255" s="140">
        <f>+IF(H255=BD$8,G255,0)</f>
        <v>0</v>
      </c>
      <c r="BE255" s="140">
        <f>+IF(H255=BE$8,G255,0)</f>
        <v>0</v>
      </c>
      <c r="BF255" s="140">
        <f>+IF(H255=BF$8,G255,0)</f>
        <v>0</v>
      </c>
      <c r="BG255" s="140">
        <f>+IF(H255=BG$8,G255,0)</f>
        <v>0</v>
      </c>
      <c r="BH255" s="140">
        <f>+IF(H255=BH$8,G255,0)</f>
        <v>0</v>
      </c>
      <c r="BI255" s="140">
        <f>+IF(H255=BI$8,G255,0)</f>
        <v>0</v>
      </c>
      <c r="BJ255" s="140">
        <f>+IF(H255=BJ$8,G255,0)</f>
        <v>0</v>
      </c>
      <c r="BK255" s="140">
        <f>+IF(H255=BK$8,G255,0)</f>
        <v>0</v>
      </c>
      <c r="BL255" s="140">
        <f>+IF(H255=BL$8,G255,0)</f>
        <v>0</v>
      </c>
      <c r="BM255" s="140">
        <f t="shared" ref="BM255:BM265" si="901">SUM(J255:BL255)</f>
        <v>0</v>
      </c>
      <c r="BN255" s="140">
        <f t="shared" si="740"/>
        <v>0</v>
      </c>
    </row>
    <row r="256" spans="2:66" ht="12.75" customHeight="1" x14ac:dyDescent="0.2">
      <c r="C256" s="141" t="s">
        <v>571</v>
      </c>
      <c r="G256" s="275">
        <v>3854900</v>
      </c>
      <c r="H256" s="131" t="s">
        <v>329</v>
      </c>
      <c r="J256" s="140">
        <f>+IF(H256=J$8,G256,0)</f>
        <v>0</v>
      </c>
      <c r="K256" s="140">
        <f>+IF(H256=K$8,G256,0)</f>
        <v>0</v>
      </c>
      <c r="L256" s="140">
        <f>+IF(H256=L$8,G256,0)</f>
        <v>0</v>
      </c>
      <c r="M256" s="140">
        <f>+IF(H256=M$8,G256,0)</f>
        <v>0</v>
      </c>
      <c r="N256" s="140">
        <f>+IF(H256=N$8,G256,0)</f>
        <v>0</v>
      </c>
      <c r="O256" s="140">
        <f>+IF(H256=O$8,G256,0)</f>
        <v>0</v>
      </c>
      <c r="P256" s="140">
        <f>+IF(H256=P$8,G256,0)</f>
        <v>0</v>
      </c>
      <c r="Q256" s="140">
        <f>+IF(H256=Q$8,G256,0)</f>
        <v>0</v>
      </c>
      <c r="R256" s="140">
        <f>+IF(H256=R$8,G256,0)</f>
        <v>0</v>
      </c>
      <c r="S256" s="140">
        <f>+IF(H256=S$8,G256,0)</f>
        <v>0</v>
      </c>
      <c r="T256" s="140">
        <f>+IF(H256=T$8,G256,0)</f>
        <v>0</v>
      </c>
      <c r="U256" s="140">
        <f>+IF(H256=U$8,G256,0)</f>
        <v>0</v>
      </c>
      <c r="V256" s="140">
        <f>+IF(H256=V$8,G256,0)</f>
        <v>0</v>
      </c>
      <c r="X256" s="140">
        <f>+IF(H256=X$8,G256,0)</f>
        <v>0</v>
      </c>
      <c r="Y256" s="140">
        <f>+IF(H256=Y$8,G256,0)</f>
        <v>0</v>
      </c>
      <c r="Z256" s="140">
        <f>+IF(H256=Z$8,G256,0)</f>
        <v>0</v>
      </c>
      <c r="AA256" s="140">
        <f>+IF(H256=AA$8,G256,0)</f>
        <v>0</v>
      </c>
      <c r="AB256" s="140">
        <f>+IF(H256=AB$8,G256,0)</f>
        <v>0</v>
      </c>
      <c r="AC256" s="140">
        <f>+IF(H256=AC$8,G256,0)</f>
        <v>0</v>
      </c>
      <c r="AD256" s="140">
        <f>+IF(H256=AD$8,G256,0)</f>
        <v>0</v>
      </c>
      <c r="AE256" s="140">
        <f>+IF(H256=AE$8,G256,0)</f>
        <v>0</v>
      </c>
      <c r="AF256" s="140">
        <f>+IF(H256=AF$8,G256,0)</f>
        <v>0</v>
      </c>
      <c r="AG256" s="140">
        <f>+IF(H256=AG$8,G256,0)</f>
        <v>0</v>
      </c>
      <c r="AH256" s="140">
        <f>+IF(H256=AH$8,G256,0)</f>
        <v>0</v>
      </c>
      <c r="AI256" s="140">
        <f>+IF(H256=AI$8,G256,0)</f>
        <v>0</v>
      </c>
      <c r="AJ256" s="140">
        <f>+IF(H256=AJ$8,G256,0)</f>
        <v>0</v>
      </c>
      <c r="AL256" s="140">
        <f>+IF(H256=AL$8,G256,0)</f>
        <v>0</v>
      </c>
      <c r="AM256" s="140">
        <f>+IF(H256=AM$8,G256,0)</f>
        <v>0</v>
      </c>
      <c r="AN256" s="140">
        <f>+IF(H256=AN$8,G256,0)</f>
        <v>0</v>
      </c>
      <c r="AO256" s="140">
        <f>+IF(H256=AO$8,G256,0)</f>
        <v>0</v>
      </c>
      <c r="AP256" s="140">
        <f>+IF(H256=AP$8,G256,0)</f>
        <v>0</v>
      </c>
      <c r="AQ256" s="140">
        <f>+IF(H256=AQ$8,G256,0)</f>
        <v>0</v>
      </c>
      <c r="AR256" s="140">
        <f>+IF(H256=AR$8,G256,0)</f>
        <v>0</v>
      </c>
      <c r="AS256" s="140">
        <f>+IF(H256=AS$8,G256,0)</f>
        <v>0</v>
      </c>
      <c r="AT256" s="140">
        <f>+IF(H256=AT$8,G256,0)</f>
        <v>0</v>
      </c>
      <c r="AU256" s="140">
        <f>+IF(H256=AU$8,G256,0)</f>
        <v>0</v>
      </c>
      <c r="AV256" s="140">
        <f>+IF(H256=AV$8,G256,0)</f>
        <v>3854900</v>
      </c>
      <c r="AW256" s="140">
        <f>+IF(H256=AW$8,G256,0)</f>
        <v>0</v>
      </c>
      <c r="AX256" s="140">
        <f>+IF(H256=AX$8,G256,0)</f>
        <v>0</v>
      </c>
      <c r="AZ256" s="140">
        <f>+IF(H256=AZ$8,G256,0)</f>
        <v>0</v>
      </c>
      <c r="BA256" s="140">
        <f>+IF(H256=BA$8,G256,0)</f>
        <v>0</v>
      </c>
      <c r="BB256" s="140">
        <f>+IF(H256=BB$8,G256,0)</f>
        <v>0</v>
      </c>
      <c r="BC256" s="140">
        <f>+IF(H256=BC$8,G256,0)</f>
        <v>0</v>
      </c>
      <c r="BD256" s="140">
        <f>+IF(H256=BD$8,G256,0)</f>
        <v>0</v>
      </c>
      <c r="BE256" s="140">
        <f>+IF(H256=BE$8,G256,0)</f>
        <v>0</v>
      </c>
      <c r="BF256" s="140">
        <f>+IF(H256=BF$8,G256,0)</f>
        <v>0</v>
      </c>
      <c r="BG256" s="140">
        <f>+IF(H256=BG$8,G256,0)</f>
        <v>0</v>
      </c>
      <c r="BH256" s="140">
        <f>+IF(H256=BH$8,G256,0)</f>
        <v>0</v>
      </c>
      <c r="BI256" s="140">
        <f>+IF(H256=BI$8,G256,0)</f>
        <v>0</v>
      </c>
      <c r="BJ256" s="140">
        <f>+IF(H256=BJ$8,G256,0)</f>
        <v>0</v>
      </c>
      <c r="BK256" s="140">
        <f>+IF(H256=BK$8,G256,0)</f>
        <v>0</v>
      </c>
      <c r="BL256" s="140">
        <f>+IF(H256=BL$8,G256,0)</f>
        <v>0</v>
      </c>
      <c r="BM256" s="140">
        <f t="shared" si="901"/>
        <v>3854900</v>
      </c>
      <c r="BN256" s="140">
        <f t="shared" si="740"/>
        <v>0</v>
      </c>
    </row>
    <row r="257" spans="2:66" ht="12.75" customHeight="1" x14ac:dyDescent="0.2">
      <c r="C257" s="141" t="s">
        <v>572</v>
      </c>
      <c r="G257" s="275">
        <v>1082913</v>
      </c>
      <c r="H257" s="131" t="s">
        <v>331</v>
      </c>
      <c r="J257" s="140">
        <f t="shared" ref="J257:J265" si="902">+IF(H257=J$8,G257,0)</f>
        <v>0</v>
      </c>
      <c r="K257" s="140">
        <f t="shared" ref="K257:K265" si="903">+IF(H257=K$8,G257,0)</f>
        <v>0</v>
      </c>
      <c r="L257" s="140">
        <f t="shared" ref="L257:L265" si="904">+IF(H257=L$8,G257,0)</f>
        <v>0</v>
      </c>
      <c r="M257" s="140">
        <f t="shared" ref="M257:M265" si="905">+IF(H257=M$8,G257,0)</f>
        <v>0</v>
      </c>
      <c r="N257" s="140">
        <f t="shared" ref="N257:N265" si="906">+IF(H257=N$8,G257,0)</f>
        <v>0</v>
      </c>
      <c r="O257" s="140">
        <f t="shared" ref="O257:O265" si="907">+IF(H257=O$8,G257,0)</f>
        <v>0</v>
      </c>
      <c r="P257" s="140">
        <f t="shared" ref="P257:P265" si="908">+IF(H257=P$8,G257,0)</f>
        <v>0</v>
      </c>
      <c r="Q257" s="140">
        <f t="shared" ref="Q257:Q265" si="909">+IF(H257=Q$8,G257,0)</f>
        <v>0</v>
      </c>
      <c r="R257" s="140">
        <f t="shared" ref="R257:R265" si="910">+IF(H257=R$8,G257,0)</f>
        <v>0</v>
      </c>
      <c r="S257" s="140">
        <f t="shared" ref="S257:S265" si="911">+IF(H257=S$8,G257,0)</f>
        <v>0</v>
      </c>
      <c r="T257" s="140">
        <f t="shared" ref="T257:T265" si="912">+IF(H257=T$8,G257,0)</f>
        <v>0</v>
      </c>
      <c r="U257" s="140">
        <f t="shared" ref="U257:U265" si="913">+IF(H257=U$8,G257,0)</f>
        <v>0</v>
      </c>
      <c r="V257" s="140">
        <f t="shared" ref="V257:V265" si="914">+IF(H257=V$8,G257,0)</f>
        <v>0</v>
      </c>
      <c r="X257" s="140">
        <f t="shared" ref="X257:X265" si="915">+IF(H257=X$8,G257,0)</f>
        <v>0</v>
      </c>
      <c r="Y257" s="140">
        <f t="shared" ref="Y257:Y265" si="916">+IF(H257=Y$8,G257,0)</f>
        <v>0</v>
      </c>
      <c r="Z257" s="140">
        <f t="shared" ref="Z257:Z265" si="917">+IF(H257=Z$8,G257,0)</f>
        <v>0</v>
      </c>
      <c r="AA257" s="140">
        <f t="shared" ref="AA257:AA265" si="918">+IF(H257=AA$8,G257,0)</f>
        <v>0</v>
      </c>
      <c r="AB257" s="140">
        <f t="shared" ref="AB257:AB265" si="919">+IF(H257=AB$8,G257,0)</f>
        <v>0</v>
      </c>
      <c r="AC257" s="140">
        <f t="shared" ref="AC257:AC265" si="920">+IF(H257=AC$8,G257,0)</f>
        <v>0</v>
      </c>
      <c r="AD257" s="140">
        <f t="shared" ref="AD257:AD265" si="921">+IF(H257=AD$8,G257,0)</f>
        <v>0</v>
      </c>
      <c r="AE257" s="140">
        <f t="shared" ref="AE257:AE265" si="922">+IF(H257=AE$8,G257,0)</f>
        <v>0</v>
      </c>
      <c r="AF257" s="140">
        <f t="shared" ref="AF257:AF265" si="923">+IF(H257=AF$8,G257,0)</f>
        <v>0</v>
      </c>
      <c r="AG257" s="140">
        <f t="shared" ref="AG257:AG265" si="924">+IF(H257=AG$8,G257,0)</f>
        <v>0</v>
      </c>
      <c r="AH257" s="140">
        <f t="shared" ref="AH257:AH265" si="925">+IF(H257=AH$8,G257,0)</f>
        <v>0</v>
      </c>
      <c r="AI257" s="140">
        <f t="shared" ref="AI257:AI265" si="926">+IF(H257=AI$8,G257,0)</f>
        <v>0</v>
      </c>
      <c r="AJ257" s="140">
        <f t="shared" ref="AJ257:AJ265" si="927">+IF(H257=AJ$8,G257,0)</f>
        <v>0</v>
      </c>
      <c r="AL257" s="140">
        <f t="shared" ref="AL257:AL265" si="928">+IF(H257=AL$8,G257,0)</f>
        <v>0</v>
      </c>
      <c r="AM257" s="140">
        <f t="shared" ref="AM257:AM265" si="929">+IF(H257=AM$8,G257,0)</f>
        <v>0</v>
      </c>
      <c r="AN257" s="140">
        <f t="shared" ref="AN257:AN265" si="930">+IF(H257=AN$8,G257,0)</f>
        <v>0</v>
      </c>
      <c r="AO257" s="140">
        <f t="shared" ref="AO257:AO265" si="931">+IF(H257=AO$8,G257,0)</f>
        <v>0</v>
      </c>
      <c r="AP257" s="140">
        <f t="shared" ref="AP257:AP265" si="932">+IF(H257=AP$8,G257,0)</f>
        <v>0</v>
      </c>
      <c r="AQ257" s="140">
        <f t="shared" ref="AQ257:AQ265" si="933">+IF(H257=AQ$8,G257,0)</f>
        <v>0</v>
      </c>
      <c r="AR257" s="140">
        <f t="shared" ref="AR257:AR265" si="934">+IF(H257=AR$8,G257,0)</f>
        <v>0</v>
      </c>
      <c r="AS257" s="140">
        <f t="shared" ref="AS257:AS265" si="935">+IF(H257=AS$8,G257,0)</f>
        <v>0</v>
      </c>
      <c r="AT257" s="140">
        <f t="shared" ref="AT257:AT265" si="936">+IF(H257=AT$8,G257,0)</f>
        <v>0</v>
      </c>
      <c r="AU257" s="140">
        <f t="shared" ref="AU257:AU265" si="937">+IF(H257=AU$8,G257,0)</f>
        <v>0</v>
      </c>
      <c r="AV257" s="140">
        <f t="shared" ref="AV257:AV265" si="938">+IF(H257=AV$8,G257,0)</f>
        <v>0</v>
      </c>
      <c r="AW257" s="140">
        <f t="shared" ref="AW257:AW265" si="939">+IF(H257=AW$8,G257,0)</f>
        <v>0</v>
      </c>
      <c r="AX257" s="140">
        <f t="shared" ref="AX257:AX265" si="940">+IF(H257=AX$8,G257,0)</f>
        <v>1082913</v>
      </c>
      <c r="AZ257" s="140">
        <f t="shared" ref="AZ257:AZ265" si="941">+IF(H257=AZ$8,G257,0)</f>
        <v>0</v>
      </c>
      <c r="BA257" s="140">
        <f t="shared" ref="BA257:BA265" si="942">+IF(H257=BA$8,G257,0)</f>
        <v>0</v>
      </c>
      <c r="BB257" s="140">
        <f t="shared" ref="BB257:BB265" si="943">+IF(H257=BB$8,G257,0)</f>
        <v>0</v>
      </c>
      <c r="BC257" s="140">
        <f t="shared" ref="BC257:BC265" si="944">+IF(H257=BC$8,G257,0)</f>
        <v>0</v>
      </c>
      <c r="BD257" s="140">
        <f t="shared" ref="BD257:BD265" si="945">+IF(H257=BD$8,G257,0)</f>
        <v>0</v>
      </c>
      <c r="BE257" s="140">
        <f t="shared" ref="BE257:BE265" si="946">+IF(H257=BE$8,G257,0)</f>
        <v>0</v>
      </c>
      <c r="BF257" s="140">
        <f t="shared" ref="BF257:BF265" si="947">+IF(H257=BF$8,G257,0)</f>
        <v>0</v>
      </c>
      <c r="BG257" s="140">
        <f t="shared" ref="BG257:BG265" si="948">+IF(H257=BG$8,G257,0)</f>
        <v>0</v>
      </c>
      <c r="BH257" s="140">
        <f t="shared" ref="BH257:BH265" si="949">+IF(H257=BH$8,G257,0)</f>
        <v>0</v>
      </c>
      <c r="BI257" s="140">
        <f t="shared" ref="BI257:BI265" si="950">+IF(H257=BI$8,G257,0)</f>
        <v>0</v>
      </c>
      <c r="BJ257" s="140">
        <f t="shared" ref="BJ257:BJ265" si="951">+IF(H257=BJ$8,G257,0)</f>
        <v>0</v>
      </c>
      <c r="BK257" s="140">
        <f t="shared" ref="BK257:BK265" si="952">+IF(H257=BK$8,G257,0)</f>
        <v>0</v>
      </c>
      <c r="BL257" s="140">
        <f t="shared" ref="BL257:BL265" si="953">+IF(H257=BL$8,G257,0)</f>
        <v>0</v>
      </c>
      <c r="BM257" s="140">
        <f t="shared" si="901"/>
        <v>1082913</v>
      </c>
      <c r="BN257" s="140">
        <f t="shared" si="740"/>
        <v>0</v>
      </c>
    </row>
    <row r="258" spans="2:66" ht="12.75" customHeight="1" x14ac:dyDescent="0.2">
      <c r="C258" s="141" t="s">
        <v>455</v>
      </c>
      <c r="G258" s="275"/>
      <c r="H258" s="131" t="s">
        <v>323</v>
      </c>
      <c r="J258" s="140">
        <f t="shared" si="902"/>
        <v>0</v>
      </c>
      <c r="K258" s="140">
        <f t="shared" si="903"/>
        <v>0</v>
      </c>
      <c r="L258" s="140">
        <f t="shared" si="904"/>
        <v>0</v>
      </c>
      <c r="M258" s="140">
        <f t="shared" si="905"/>
        <v>0</v>
      </c>
      <c r="N258" s="140">
        <f t="shared" si="906"/>
        <v>0</v>
      </c>
      <c r="O258" s="140">
        <f t="shared" si="907"/>
        <v>0</v>
      </c>
      <c r="P258" s="140">
        <f t="shared" si="908"/>
        <v>0</v>
      </c>
      <c r="Q258" s="140">
        <f t="shared" si="909"/>
        <v>0</v>
      </c>
      <c r="R258" s="140">
        <f t="shared" si="910"/>
        <v>0</v>
      </c>
      <c r="S258" s="140">
        <f t="shared" si="911"/>
        <v>0</v>
      </c>
      <c r="T258" s="140">
        <f t="shared" si="912"/>
        <v>0</v>
      </c>
      <c r="U258" s="140">
        <f t="shared" si="913"/>
        <v>0</v>
      </c>
      <c r="V258" s="140">
        <f t="shared" si="914"/>
        <v>0</v>
      </c>
      <c r="X258" s="140">
        <f t="shared" si="915"/>
        <v>0</v>
      </c>
      <c r="Y258" s="140">
        <f t="shared" si="916"/>
        <v>0</v>
      </c>
      <c r="Z258" s="140">
        <f t="shared" si="917"/>
        <v>0</v>
      </c>
      <c r="AA258" s="140">
        <f t="shared" si="918"/>
        <v>0</v>
      </c>
      <c r="AB258" s="140">
        <f t="shared" si="919"/>
        <v>0</v>
      </c>
      <c r="AC258" s="140">
        <f t="shared" si="920"/>
        <v>0</v>
      </c>
      <c r="AD258" s="140">
        <f t="shared" si="921"/>
        <v>0</v>
      </c>
      <c r="AE258" s="140">
        <f t="shared" si="922"/>
        <v>0</v>
      </c>
      <c r="AF258" s="140">
        <f t="shared" si="923"/>
        <v>0</v>
      </c>
      <c r="AG258" s="140">
        <f t="shared" si="924"/>
        <v>0</v>
      </c>
      <c r="AH258" s="140">
        <f t="shared" si="925"/>
        <v>0</v>
      </c>
      <c r="AI258" s="140">
        <f t="shared" si="926"/>
        <v>0</v>
      </c>
      <c r="AJ258" s="140">
        <f t="shared" si="927"/>
        <v>0</v>
      </c>
      <c r="AL258" s="140">
        <f t="shared" si="928"/>
        <v>0</v>
      </c>
      <c r="AM258" s="140">
        <f t="shared" si="929"/>
        <v>0</v>
      </c>
      <c r="AN258" s="140">
        <f t="shared" si="930"/>
        <v>0</v>
      </c>
      <c r="AO258" s="140">
        <f t="shared" si="931"/>
        <v>0</v>
      </c>
      <c r="AP258" s="140">
        <f t="shared" si="932"/>
        <v>0</v>
      </c>
      <c r="AQ258" s="140">
        <f t="shared" si="933"/>
        <v>0</v>
      </c>
      <c r="AR258" s="140">
        <f t="shared" si="934"/>
        <v>0</v>
      </c>
      <c r="AS258" s="140">
        <f t="shared" si="935"/>
        <v>0</v>
      </c>
      <c r="AT258" s="140">
        <f t="shared" si="936"/>
        <v>0</v>
      </c>
      <c r="AU258" s="140">
        <f t="shared" si="937"/>
        <v>0</v>
      </c>
      <c r="AV258" s="140">
        <f t="shared" si="938"/>
        <v>0</v>
      </c>
      <c r="AW258" s="140">
        <f t="shared" si="939"/>
        <v>0</v>
      </c>
      <c r="AX258" s="140">
        <f t="shared" si="940"/>
        <v>0</v>
      </c>
      <c r="AZ258" s="140">
        <f t="shared" si="941"/>
        <v>0</v>
      </c>
      <c r="BA258" s="140">
        <f t="shared" si="942"/>
        <v>0</v>
      </c>
      <c r="BB258" s="140">
        <f t="shared" si="943"/>
        <v>0</v>
      </c>
      <c r="BC258" s="140">
        <f t="shared" si="944"/>
        <v>0</v>
      </c>
      <c r="BD258" s="140">
        <f t="shared" si="945"/>
        <v>0</v>
      </c>
      <c r="BE258" s="140">
        <f t="shared" si="946"/>
        <v>0</v>
      </c>
      <c r="BF258" s="140">
        <f t="shared" si="947"/>
        <v>0</v>
      </c>
      <c r="BG258" s="140">
        <f t="shared" si="948"/>
        <v>0</v>
      </c>
      <c r="BH258" s="140">
        <f t="shared" si="949"/>
        <v>0</v>
      </c>
      <c r="BI258" s="140">
        <f t="shared" si="950"/>
        <v>0</v>
      </c>
      <c r="BJ258" s="140">
        <f t="shared" si="951"/>
        <v>0</v>
      </c>
      <c r="BK258" s="140">
        <f t="shared" si="952"/>
        <v>0</v>
      </c>
      <c r="BL258" s="140">
        <f t="shared" si="953"/>
        <v>0</v>
      </c>
      <c r="BM258" s="140">
        <f t="shared" si="901"/>
        <v>0</v>
      </c>
      <c r="BN258" s="140">
        <f t="shared" si="740"/>
        <v>0</v>
      </c>
    </row>
    <row r="259" spans="2:66" ht="12.75" customHeight="1" x14ac:dyDescent="0.2">
      <c r="C259" s="141" t="s">
        <v>471</v>
      </c>
      <c r="G259" s="275"/>
      <c r="H259" s="131" t="s">
        <v>322</v>
      </c>
      <c r="J259" s="140">
        <f>+IF(H259=J$8,G259,0)</f>
        <v>0</v>
      </c>
      <c r="K259" s="140">
        <f>+IF(H259=K$8,G259,0)</f>
        <v>0</v>
      </c>
      <c r="L259" s="140">
        <f>+IF(H259=L$8,G259,0)</f>
        <v>0</v>
      </c>
      <c r="M259" s="140">
        <f>+IF(H259=M$8,G259,0)</f>
        <v>0</v>
      </c>
      <c r="N259" s="140">
        <f>+IF(H259=N$8,G259,0)</f>
        <v>0</v>
      </c>
      <c r="O259" s="140">
        <f>+IF(H259=O$8,G259,0)</f>
        <v>0</v>
      </c>
      <c r="P259" s="140">
        <f>+IF(H259=P$8,G259,0)</f>
        <v>0</v>
      </c>
      <c r="Q259" s="140">
        <f>+IF(H259=Q$8,G259,0)</f>
        <v>0</v>
      </c>
      <c r="R259" s="140">
        <f>+IF(H259=R$8,G259,0)</f>
        <v>0</v>
      </c>
      <c r="S259" s="140">
        <f>+IF(H259=S$8,G259,0)</f>
        <v>0</v>
      </c>
      <c r="T259" s="140">
        <f>+IF(H259=T$8,G259,0)</f>
        <v>0</v>
      </c>
      <c r="U259" s="140">
        <f>+IF(H259=U$8,G259,0)</f>
        <v>0</v>
      </c>
      <c r="V259" s="140">
        <f>+IF(H259=V$8,G259,0)</f>
        <v>0</v>
      </c>
      <c r="X259" s="140">
        <f>+IF(H259=X$8,G259,0)</f>
        <v>0</v>
      </c>
      <c r="Y259" s="140">
        <f>+IF(H259=Y$8,G259,0)</f>
        <v>0</v>
      </c>
      <c r="Z259" s="140">
        <f>+IF(H259=Z$8,G259,0)</f>
        <v>0</v>
      </c>
      <c r="AA259" s="140">
        <f>+IF(H259=AA$8,G259,0)</f>
        <v>0</v>
      </c>
      <c r="AB259" s="140">
        <f>+IF(H259=AB$8,G259,0)</f>
        <v>0</v>
      </c>
      <c r="AC259" s="140">
        <f>+IF(H259=AC$8,G259,0)</f>
        <v>0</v>
      </c>
      <c r="AD259" s="140">
        <f>+IF(H259=AD$8,G259,0)</f>
        <v>0</v>
      </c>
      <c r="AE259" s="140">
        <f>+IF(H259=AE$8,G259,0)</f>
        <v>0</v>
      </c>
      <c r="AF259" s="140">
        <f>+IF(H259=AF$8,G259,0)</f>
        <v>0</v>
      </c>
      <c r="AG259" s="140">
        <f>+IF(H259=AG$8,G259,0)</f>
        <v>0</v>
      </c>
      <c r="AH259" s="140">
        <f>+IF(H259=AH$8,G259,0)</f>
        <v>0</v>
      </c>
      <c r="AI259" s="140">
        <f>+IF(H259=AI$8,G259,0)</f>
        <v>0</v>
      </c>
      <c r="AJ259" s="140">
        <f>+IF(H259=AJ$8,G259,0)</f>
        <v>0</v>
      </c>
      <c r="AL259" s="140">
        <f>+IF(H259=AL$8,G259,0)</f>
        <v>0</v>
      </c>
      <c r="AM259" s="140">
        <f>+IF(H259=AM$8,G259,0)</f>
        <v>0</v>
      </c>
      <c r="AN259" s="140">
        <f>+IF(H259=AN$8,G259,0)</f>
        <v>0</v>
      </c>
      <c r="AO259" s="140">
        <f>+IF(H259=AO$8,G259,0)</f>
        <v>0</v>
      </c>
      <c r="AP259" s="140">
        <f>+IF(H259=AP$8,G259,0)</f>
        <v>0</v>
      </c>
      <c r="AQ259" s="140">
        <f>+IF(H259=AQ$8,G259,0)</f>
        <v>0</v>
      </c>
      <c r="AR259" s="140">
        <f>+IF(H259=AR$8,G259,0)</f>
        <v>0</v>
      </c>
      <c r="AS259" s="140">
        <f>+IF(H259=AS$8,G259,0)</f>
        <v>0</v>
      </c>
      <c r="AT259" s="140">
        <f>+IF(H259=AT$8,G259,0)</f>
        <v>0</v>
      </c>
      <c r="AU259" s="140">
        <f>+IF(H259=AU$8,G259,0)</f>
        <v>0</v>
      </c>
      <c r="AV259" s="140">
        <f>+IF(H259=AV$8,G259,0)</f>
        <v>0</v>
      </c>
      <c r="AW259" s="140">
        <f>+IF(H259=AW$8,G259,0)</f>
        <v>0</v>
      </c>
      <c r="AX259" s="140">
        <f>+IF(H259=AX$8,G259,0)</f>
        <v>0</v>
      </c>
      <c r="AZ259" s="140">
        <f>+IF(H259=AZ$8,G259,0)</f>
        <v>0</v>
      </c>
      <c r="BA259" s="140">
        <f>+IF(H259=BA$8,G259,0)</f>
        <v>0</v>
      </c>
      <c r="BB259" s="140">
        <f>+IF(H259=BB$8,G259,0)</f>
        <v>0</v>
      </c>
      <c r="BC259" s="140">
        <f>+IF(H259=BC$8,G259,0)</f>
        <v>0</v>
      </c>
      <c r="BD259" s="140">
        <f>+IF(H259=BD$8,G259,0)</f>
        <v>0</v>
      </c>
      <c r="BE259" s="140">
        <f>+IF(H259=BE$8,G259,0)</f>
        <v>0</v>
      </c>
      <c r="BF259" s="140">
        <f>+IF(H259=BF$8,G259,0)</f>
        <v>0</v>
      </c>
      <c r="BG259" s="140">
        <f>+IF(H259=BG$8,G259,0)</f>
        <v>0</v>
      </c>
      <c r="BH259" s="140">
        <f>+IF(H259=BH$8,G259,0)</f>
        <v>0</v>
      </c>
      <c r="BI259" s="140">
        <f>+IF(H259=BI$8,G259,0)</f>
        <v>0</v>
      </c>
      <c r="BJ259" s="140">
        <f>+IF(H259=BJ$8,G259,0)</f>
        <v>0</v>
      </c>
      <c r="BK259" s="140">
        <f>+IF(H259=BK$8,G259,0)</f>
        <v>0</v>
      </c>
      <c r="BL259" s="140">
        <f>+IF(H259=BL$8,G259,0)</f>
        <v>0</v>
      </c>
      <c r="BM259" s="140">
        <f t="shared" si="901"/>
        <v>0</v>
      </c>
      <c r="BN259" s="140">
        <f t="shared" si="740"/>
        <v>0</v>
      </c>
    </row>
    <row r="260" spans="2:66" ht="12.75" customHeight="1" x14ac:dyDescent="0.2">
      <c r="C260" s="141" t="s">
        <v>573</v>
      </c>
      <c r="G260" s="275">
        <v>3938140</v>
      </c>
      <c r="H260" s="131" t="s">
        <v>331</v>
      </c>
      <c r="J260" s="140">
        <f t="shared" si="902"/>
        <v>0</v>
      </c>
      <c r="K260" s="140">
        <f t="shared" si="903"/>
        <v>0</v>
      </c>
      <c r="L260" s="140">
        <f t="shared" si="904"/>
        <v>0</v>
      </c>
      <c r="M260" s="140">
        <f t="shared" si="905"/>
        <v>0</v>
      </c>
      <c r="N260" s="140">
        <f t="shared" si="906"/>
        <v>0</v>
      </c>
      <c r="O260" s="140">
        <f t="shared" si="907"/>
        <v>0</v>
      </c>
      <c r="P260" s="140">
        <f t="shared" si="908"/>
        <v>0</v>
      </c>
      <c r="Q260" s="140">
        <f t="shared" si="909"/>
        <v>0</v>
      </c>
      <c r="R260" s="140">
        <f t="shared" si="910"/>
        <v>0</v>
      </c>
      <c r="S260" s="140">
        <f t="shared" si="911"/>
        <v>0</v>
      </c>
      <c r="T260" s="140">
        <f t="shared" si="912"/>
        <v>0</v>
      </c>
      <c r="U260" s="140">
        <f t="shared" si="913"/>
        <v>0</v>
      </c>
      <c r="V260" s="140">
        <f t="shared" si="914"/>
        <v>0</v>
      </c>
      <c r="X260" s="140">
        <f t="shared" si="915"/>
        <v>0</v>
      </c>
      <c r="Y260" s="140">
        <f t="shared" si="916"/>
        <v>0</v>
      </c>
      <c r="Z260" s="140">
        <f t="shared" si="917"/>
        <v>0</v>
      </c>
      <c r="AA260" s="140">
        <f t="shared" si="918"/>
        <v>0</v>
      </c>
      <c r="AB260" s="140">
        <f t="shared" si="919"/>
        <v>0</v>
      </c>
      <c r="AC260" s="140">
        <f t="shared" si="920"/>
        <v>0</v>
      </c>
      <c r="AD260" s="140">
        <f t="shared" si="921"/>
        <v>0</v>
      </c>
      <c r="AE260" s="140">
        <f t="shared" si="922"/>
        <v>0</v>
      </c>
      <c r="AF260" s="140">
        <f t="shared" si="923"/>
        <v>0</v>
      </c>
      <c r="AG260" s="140">
        <f t="shared" si="924"/>
        <v>0</v>
      </c>
      <c r="AH260" s="140">
        <f t="shared" si="925"/>
        <v>0</v>
      </c>
      <c r="AI260" s="140">
        <f t="shared" si="926"/>
        <v>0</v>
      </c>
      <c r="AJ260" s="140">
        <f t="shared" si="927"/>
        <v>0</v>
      </c>
      <c r="AL260" s="140">
        <f t="shared" si="928"/>
        <v>0</v>
      </c>
      <c r="AM260" s="140">
        <f t="shared" si="929"/>
        <v>0</v>
      </c>
      <c r="AN260" s="140">
        <f t="shared" si="930"/>
        <v>0</v>
      </c>
      <c r="AO260" s="140">
        <f t="shared" si="931"/>
        <v>0</v>
      </c>
      <c r="AP260" s="140">
        <f t="shared" si="932"/>
        <v>0</v>
      </c>
      <c r="AQ260" s="140">
        <f t="shared" si="933"/>
        <v>0</v>
      </c>
      <c r="AR260" s="140">
        <f t="shared" si="934"/>
        <v>0</v>
      </c>
      <c r="AS260" s="140">
        <f t="shared" si="935"/>
        <v>0</v>
      </c>
      <c r="AT260" s="140">
        <f t="shared" si="936"/>
        <v>0</v>
      </c>
      <c r="AU260" s="140">
        <f t="shared" si="937"/>
        <v>0</v>
      </c>
      <c r="AV260" s="140">
        <f t="shared" si="938"/>
        <v>0</v>
      </c>
      <c r="AW260" s="140">
        <f t="shared" si="939"/>
        <v>0</v>
      </c>
      <c r="AX260" s="140">
        <f t="shared" si="940"/>
        <v>3938140</v>
      </c>
      <c r="AZ260" s="140">
        <f t="shared" si="941"/>
        <v>0</v>
      </c>
      <c r="BA260" s="140">
        <f t="shared" si="942"/>
        <v>0</v>
      </c>
      <c r="BB260" s="140">
        <f t="shared" si="943"/>
        <v>0</v>
      </c>
      <c r="BC260" s="140">
        <f t="shared" si="944"/>
        <v>0</v>
      </c>
      <c r="BD260" s="140">
        <f t="shared" si="945"/>
        <v>0</v>
      </c>
      <c r="BE260" s="140">
        <f t="shared" si="946"/>
        <v>0</v>
      </c>
      <c r="BF260" s="140">
        <f t="shared" si="947"/>
        <v>0</v>
      </c>
      <c r="BG260" s="140">
        <f t="shared" si="948"/>
        <v>0</v>
      </c>
      <c r="BH260" s="140">
        <f t="shared" si="949"/>
        <v>0</v>
      </c>
      <c r="BI260" s="140">
        <f t="shared" si="950"/>
        <v>0</v>
      </c>
      <c r="BJ260" s="140">
        <f t="shared" si="951"/>
        <v>0</v>
      </c>
      <c r="BK260" s="140">
        <f t="shared" si="952"/>
        <v>0</v>
      </c>
      <c r="BL260" s="140">
        <f t="shared" si="953"/>
        <v>0</v>
      </c>
      <c r="BM260" s="140">
        <f t="shared" si="901"/>
        <v>3938140</v>
      </c>
      <c r="BN260" s="140">
        <f t="shared" si="740"/>
        <v>0</v>
      </c>
    </row>
    <row r="261" spans="2:66" ht="12.75" customHeight="1" x14ac:dyDescent="0.2">
      <c r="C261" s="141" t="s">
        <v>574</v>
      </c>
      <c r="G261" s="275">
        <v>225000</v>
      </c>
      <c r="H261" s="131" t="s">
        <v>331</v>
      </c>
      <c r="J261" s="140">
        <f t="shared" si="902"/>
        <v>0</v>
      </c>
      <c r="K261" s="140">
        <f t="shared" si="903"/>
        <v>0</v>
      </c>
      <c r="L261" s="140">
        <f t="shared" si="904"/>
        <v>0</v>
      </c>
      <c r="M261" s="140">
        <f t="shared" si="905"/>
        <v>0</v>
      </c>
      <c r="N261" s="140">
        <f t="shared" si="906"/>
        <v>0</v>
      </c>
      <c r="O261" s="140">
        <f t="shared" si="907"/>
        <v>0</v>
      </c>
      <c r="P261" s="140">
        <f t="shared" si="908"/>
        <v>0</v>
      </c>
      <c r="Q261" s="140">
        <f t="shared" si="909"/>
        <v>0</v>
      </c>
      <c r="R261" s="140">
        <f t="shared" si="910"/>
        <v>0</v>
      </c>
      <c r="S261" s="140">
        <f t="shared" si="911"/>
        <v>0</v>
      </c>
      <c r="T261" s="140">
        <f t="shared" si="912"/>
        <v>0</v>
      </c>
      <c r="U261" s="140">
        <f t="shared" si="913"/>
        <v>0</v>
      </c>
      <c r="V261" s="140">
        <f t="shared" si="914"/>
        <v>0</v>
      </c>
      <c r="X261" s="140">
        <f t="shared" si="915"/>
        <v>0</v>
      </c>
      <c r="Y261" s="140">
        <f t="shared" si="916"/>
        <v>0</v>
      </c>
      <c r="Z261" s="140">
        <f t="shared" si="917"/>
        <v>0</v>
      </c>
      <c r="AA261" s="140">
        <f t="shared" si="918"/>
        <v>0</v>
      </c>
      <c r="AB261" s="140">
        <f t="shared" si="919"/>
        <v>0</v>
      </c>
      <c r="AC261" s="140">
        <f t="shared" si="920"/>
        <v>0</v>
      </c>
      <c r="AD261" s="140">
        <f t="shared" si="921"/>
        <v>0</v>
      </c>
      <c r="AE261" s="140">
        <f t="shared" si="922"/>
        <v>0</v>
      </c>
      <c r="AF261" s="140">
        <f t="shared" si="923"/>
        <v>0</v>
      </c>
      <c r="AG261" s="140">
        <f t="shared" si="924"/>
        <v>0</v>
      </c>
      <c r="AH261" s="140">
        <f t="shared" si="925"/>
        <v>0</v>
      </c>
      <c r="AI261" s="140">
        <f t="shared" si="926"/>
        <v>0</v>
      </c>
      <c r="AJ261" s="140">
        <f t="shared" si="927"/>
        <v>0</v>
      </c>
      <c r="AL261" s="140">
        <f t="shared" si="928"/>
        <v>0</v>
      </c>
      <c r="AM261" s="140">
        <f t="shared" si="929"/>
        <v>0</v>
      </c>
      <c r="AN261" s="140">
        <f t="shared" si="930"/>
        <v>0</v>
      </c>
      <c r="AO261" s="140">
        <f t="shared" si="931"/>
        <v>0</v>
      </c>
      <c r="AP261" s="140">
        <f t="shared" si="932"/>
        <v>0</v>
      </c>
      <c r="AQ261" s="140">
        <f t="shared" si="933"/>
        <v>0</v>
      </c>
      <c r="AR261" s="140">
        <f t="shared" si="934"/>
        <v>0</v>
      </c>
      <c r="AS261" s="140">
        <f t="shared" si="935"/>
        <v>0</v>
      </c>
      <c r="AT261" s="140">
        <f t="shared" si="936"/>
        <v>0</v>
      </c>
      <c r="AU261" s="140">
        <f t="shared" si="937"/>
        <v>0</v>
      </c>
      <c r="AV261" s="140">
        <f t="shared" si="938"/>
        <v>0</v>
      </c>
      <c r="AW261" s="140">
        <f t="shared" si="939"/>
        <v>0</v>
      </c>
      <c r="AX261" s="140">
        <f t="shared" si="940"/>
        <v>225000</v>
      </c>
      <c r="AZ261" s="140">
        <f t="shared" si="941"/>
        <v>0</v>
      </c>
      <c r="BA261" s="140">
        <f t="shared" si="942"/>
        <v>0</v>
      </c>
      <c r="BB261" s="140">
        <f t="shared" si="943"/>
        <v>0</v>
      </c>
      <c r="BC261" s="140">
        <f t="shared" si="944"/>
        <v>0</v>
      </c>
      <c r="BD261" s="140">
        <f t="shared" si="945"/>
        <v>0</v>
      </c>
      <c r="BE261" s="140">
        <f t="shared" si="946"/>
        <v>0</v>
      </c>
      <c r="BF261" s="140">
        <f t="shared" si="947"/>
        <v>0</v>
      </c>
      <c r="BG261" s="140">
        <f t="shared" si="948"/>
        <v>0</v>
      </c>
      <c r="BH261" s="140">
        <f t="shared" si="949"/>
        <v>0</v>
      </c>
      <c r="BI261" s="140">
        <f t="shared" si="950"/>
        <v>0</v>
      </c>
      <c r="BJ261" s="140">
        <f t="shared" si="951"/>
        <v>0</v>
      </c>
      <c r="BK261" s="140">
        <f t="shared" si="952"/>
        <v>0</v>
      </c>
      <c r="BL261" s="140">
        <f t="shared" si="953"/>
        <v>0</v>
      </c>
      <c r="BM261" s="140">
        <f t="shared" si="901"/>
        <v>225000</v>
      </c>
      <c r="BN261" s="140">
        <f t="shared" si="740"/>
        <v>0</v>
      </c>
    </row>
    <row r="262" spans="2:66" ht="12.75" customHeight="1" x14ac:dyDescent="0.2">
      <c r="C262" s="141" t="s">
        <v>575</v>
      </c>
      <c r="E262" s="142"/>
      <c r="G262" s="275">
        <v>16190477</v>
      </c>
      <c r="H262" s="131" t="s">
        <v>331</v>
      </c>
      <c r="J262" s="140">
        <f t="shared" si="902"/>
        <v>0</v>
      </c>
      <c r="K262" s="140">
        <f t="shared" si="903"/>
        <v>0</v>
      </c>
      <c r="L262" s="140">
        <f t="shared" si="904"/>
        <v>0</v>
      </c>
      <c r="M262" s="140">
        <f t="shared" si="905"/>
        <v>0</v>
      </c>
      <c r="N262" s="140">
        <f t="shared" si="906"/>
        <v>0</v>
      </c>
      <c r="O262" s="140">
        <f t="shared" si="907"/>
        <v>0</v>
      </c>
      <c r="P262" s="140">
        <f t="shared" si="908"/>
        <v>0</v>
      </c>
      <c r="Q262" s="140">
        <f t="shared" si="909"/>
        <v>0</v>
      </c>
      <c r="R262" s="140">
        <f t="shared" si="910"/>
        <v>0</v>
      </c>
      <c r="S262" s="140">
        <f t="shared" si="911"/>
        <v>0</v>
      </c>
      <c r="T262" s="140">
        <f t="shared" si="912"/>
        <v>0</v>
      </c>
      <c r="U262" s="140">
        <f t="shared" si="913"/>
        <v>0</v>
      </c>
      <c r="V262" s="140">
        <f t="shared" si="914"/>
        <v>0</v>
      </c>
      <c r="X262" s="140">
        <f t="shared" si="915"/>
        <v>0</v>
      </c>
      <c r="Y262" s="140">
        <f t="shared" si="916"/>
        <v>0</v>
      </c>
      <c r="Z262" s="140">
        <f t="shared" si="917"/>
        <v>0</v>
      </c>
      <c r="AA262" s="140">
        <f t="shared" si="918"/>
        <v>0</v>
      </c>
      <c r="AB262" s="140">
        <f t="shared" si="919"/>
        <v>0</v>
      </c>
      <c r="AC262" s="140">
        <f t="shared" si="920"/>
        <v>0</v>
      </c>
      <c r="AD262" s="140">
        <f t="shared" si="921"/>
        <v>0</v>
      </c>
      <c r="AE262" s="140">
        <f t="shared" si="922"/>
        <v>0</v>
      </c>
      <c r="AF262" s="140">
        <f t="shared" si="923"/>
        <v>0</v>
      </c>
      <c r="AG262" s="140">
        <f t="shared" si="924"/>
        <v>0</v>
      </c>
      <c r="AH262" s="140">
        <f t="shared" si="925"/>
        <v>0</v>
      </c>
      <c r="AI262" s="140">
        <f t="shared" si="926"/>
        <v>0</v>
      </c>
      <c r="AJ262" s="140">
        <f t="shared" si="927"/>
        <v>0</v>
      </c>
      <c r="AL262" s="140">
        <f t="shared" si="928"/>
        <v>0</v>
      </c>
      <c r="AM262" s="140">
        <f t="shared" si="929"/>
        <v>0</v>
      </c>
      <c r="AN262" s="140">
        <f t="shared" si="930"/>
        <v>0</v>
      </c>
      <c r="AO262" s="140">
        <f t="shared" si="931"/>
        <v>0</v>
      </c>
      <c r="AP262" s="140">
        <f t="shared" si="932"/>
        <v>0</v>
      </c>
      <c r="AQ262" s="140">
        <f t="shared" si="933"/>
        <v>0</v>
      </c>
      <c r="AR262" s="140">
        <f t="shared" si="934"/>
        <v>0</v>
      </c>
      <c r="AS262" s="140">
        <f t="shared" si="935"/>
        <v>0</v>
      </c>
      <c r="AT262" s="140">
        <f t="shared" si="936"/>
        <v>0</v>
      </c>
      <c r="AU262" s="140">
        <f t="shared" si="937"/>
        <v>0</v>
      </c>
      <c r="AV262" s="140">
        <f t="shared" si="938"/>
        <v>0</v>
      </c>
      <c r="AW262" s="140">
        <f t="shared" si="939"/>
        <v>0</v>
      </c>
      <c r="AX262" s="140">
        <f t="shared" si="940"/>
        <v>16190477</v>
      </c>
      <c r="AZ262" s="140">
        <f t="shared" si="941"/>
        <v>0</v>
      </c>
      <c r="BA262" s="140">
        <f t="shared" si="942"/>
        <v>0</v>
      </c>
      <c r="BB262" s="140">
        <f t="shared" si="943"/>
        <v>0</v>
      </c>
      <c r="BC262" s="140">
        <f t="shared" si="944"/>
        <v>0</v>
      </c>
      <c r="BD262" s="140">
        <f t="shared" si="945"/>
        <v>0</v>
      </c>
      <c r="BE262" s="140">
        <f t="shared" si="946"/>
        <v>0</v>
      </c>
      <c r="BF262" s="140">
        <f t="shared" si="947"/>
        <v>0</v>
      </c>
      <c r="BG262" s="140">
        <f t="shared" si="948"/>
        <v>0</v>
      </c>
      <c r="BH262" s="140">
        <f t="shared" si="949"/>
        <v>0</v>
      </c>
      <c r="BI262" s="140">
        <f t="shared" si="950"/>
        <v>0</v>
      </c>
      <c r="BJ262" s="140">
        <f t="shared" si="951"/>
        <v>0</v>
      </c>
      <c r="BK262" s="140">
        <f t="shared" si="952"/>
        <v>0</v>
      </c>
      <c r="BL262" s="140">
        <f t="shared" si="953"/>
        <v>0</v>
      </c>
      <c r="BM262" s="140">
        <f t="shared" si="901"/>
        <v>16190477</v>
      </c>
      <c r="BN262" s="140">
        <f t="shared" si="740"/>
        <v>0</v>
      </c>
    </row>
    <row r="263" spans="2:66" ht="12.75" customHeight="1" x14ac:dyDescent="0.2">
      <c r="C263" s="141" t="s">
        <v>588</v>
      </c>
      <c r="G263" s="275"/>
      <c r="H263" s="131" t="s">
        <v>322</v>
      </c>
      <c r="J263" s="140">
        <f t="shared" si="902"/>
        <v>0</v>
      </c>
      <c r="K263" s="140">
        <f t="shared" si="903"/>
        <v>0</v>
      </c>
      <c r="L263" s="140">
        <f t="shared" si="904"/>
        <v>0</v>
      </c>
      <c r="M263" s="140">
        <f t="shared" si="905"/>
        <v>0</v>
      </c>
      <c r="N263" s="140">
        <f t="shared" si="906"/>
        <v>0</v>
      </c>
      <c r="O263" s="140">
        <f t="shared" si="907"/>
        <v>0</v>
      </c>
      <c r="P263" s="140">
        <f t="shared" si="908"/>
        <v>0</v>
      </c>
      <c r="Q263" s="140">
        <f t="shared" si="909"/>
        <v>0</v>
      </c>
      <c r="R263" s="140">
        <f t="shared" si="910"/>
        <v>0</v>
      </c>
      <c r="S263" s="140">
        <f t="shared" si="911"/>
        <v>0</v>
      </c>
      <c r="T263" s="140">
        <f t="shared" si="912"/>
        <v>0</v>
      </c>
      <c r="U263" s="140">
        <f t="shared" si="913"/>
        <v>0</v>
      </c>
      <c r="V263" s="140">
        <f t="shared" si="914"/>
        <v>0</v>
      </c>
      <c r="X263" s="140">
        <f t="shared" si="915"/>
        <v>0</v>
      </c>
      <c r="Y263" s="140">
        <f t="shared" si="916"/>
        <v>0</v>
      </c>
      <c r="Z263" s="140">
        <f t="shared" si="917"/>
        <v>0</v>
      </c>
      <c r="AA263" s="140">
        <f t="shared" si="918"/>
        <v>0</v>
      </c>
      <c r="AB263" s="140">
        <f t="shared" si="919"/>
        <v>0</v>
      </c>
      <c r="AC263" s="140">
        <f t="shared" si="920"/>
        <v>0</v>
      </c>
      <c r="AD263" s="140">
        <f t="shared" si="921"/>
        <v>0</v>
      </c>
      <c r="AE263" s="140">
        <f t="shared" si="922"/>
        <v>0</v>
      </c>
      <c r="AF263" s="140">
        <f t="shared" si="923"/>
        <v>0</v>
      </c>
      <c r="AG263" s="140">
        <f t="shared" si="924"/>
        <v>0</v>
      </c>
      <c r="AH263" s="140">
        <f t="shared" si="925"/>
        <v>0</v>
      </c>
      <c r="AI263" s="140">
        <f t="shared" si="926"/>
        <v>0</v>
      </c>
      <c r="AJ263" s="140">
        <f t="shared" si="927"/>
        <v>0</v>
      </c>
      <c r="AL263" s="140">
        <f t="shared" si="928"/>
        <v>0</v>
      </c>
      <c r="AM263" s="140">
        <f t="shared" si="929"/>
        <v>0</v>
      </c>
      <c r="AN263" s="140">
        <f t="shared" si="930"/>
        <v>0</v>
      </c>
      <c r="AO263" s="140">
        <f t="shared" si="931"/>
        <v>0</v>
      </c>
      <c r="AP263" s="140">
        <f t="shared" si="932"/>
        <v>0</v>
      </c>
      <c r="AQ263" s="140">
        <f t="shared" si="933"/>
        <v>0</v>
      </c>
      <c r="AR263" s="140">
        <f t="shared" si="934"/>
        <v>0</v>
      </c>
      <c r="AS263" s="140">
        <f t="shared" si="935"/>
        <v>0</v>
      </c>
      <c r="AT263" s="140">
        <f t="shared" si="936"/>
        <v>0</v>
      </c>
      <c r="AU263" s="140">
        <f t="shared" si="937"/>
        <v>0</v>
      </c>
      <c r="AV263" s="140">
        <f t="shared" si="938"/>
        <v>0</v>
      </c>
      <c r="AW263" s="140">
        <f t="shared" si="939"/>
        <v>0</v>
      </c>
      <c r="AX263" s="140">
        <f t="shared" si="940"/>
        <v>0</v>
      </c>
      <c r="AZ263" s="140">
        <f t="shared" si="941"/>
        <v>0</v>
      </c>
      <c r="BA263" s="140">
        <f t="shared" si="942"/>
        <v>0</v>
      </c>
      <c r="BB263" s="140">
        <f t="shared" si="943"/>
        <v>0</v>
      </c>
      <c r="BC263" s="140">
        <f t="shared" si="944"/>
        <v>0</v>
      </c>
      <c r="BD263" s="140">
        <f t="shared" si="945"/>
        <v>0</v>
      </c>
      <c r="BE263" s="140">
        <f t="shared" si="946"/>
        <v>0</v>
      </c>
      <c r="BF263" s="140">
        <f t="shared" si="947"/>
        <v>0</v>
      </c>
      <c r="BG263" s="140">
        <f t="shared" si="948"/>
        <v>0</v>
      </c>
      <c r="BH263" s="140">
        <f t="shared" si="949"/>
        <v>0</v>
      </c>
      <c r="BI263" s="140">
        <f t="shared" si="950"/>
        <v>0</v>
      </c>
      <c r="BJ263" s="140">
        <f t="shared" si="951"/>
        <v>0</v>
      </c>
      <c r="BK263" s="140">
        <f t="shared" si="952"/>
        <v>0</v>
      </c>
      <c r="BL263" s="140">
        <f t="shared" si="953"/>
        <v>0</v>
      </c>
      <c r="BM263" s="140">
        <f t="shared" si="901"/>
        <v>0</v>
      </c>
      <c r="BN263" s="140">
        <f t="shared" si="740"/>
        <v>0</v>
      </c>
    </row>
    <row r="264" spans="2:66" ht="12.75" customHeight="1" x14ac:dyDescent="0.2">
      <c r="C264" s="141" t="s">
        <v>410</v>
      </c>
      <c r="G264" s="275">
        <v>16467820</v>
      </c>
      <c r="H264" s="131" t="s">
        <v>331</v>
      </c>
      <c r="J264" s="140">
        <f t="shared" si="902"/>
        <v>0</v>
      </c>
      <c r="K264" s="140">
        <f t="shared" si="903"/>
        <v>0</v>
      </c>
      <c r="L264" s="140">
        <f t="shared" si="904"/>
        <v>0</v>
      </c>
      <c r="M264" s="140">
        <f t="shared" si="905"/>
        <v>0</v>
      </c>
      <c r="N264" s="140">
        <f t="shared" si="906"/>
        <v>0</v>
      </c>
      <c r="O264" s="140">
        <f t="shared" si="907"/>
        <v>0</v>
      </c>
      <c r="P264" s="140">
        <f t="shared" si="908"/>
        <v>0</v>
      </c>
      <c r="Q264" s="140">
        <f t="shared" si="909"/>
        <v>0</v>
      </c>
      <c r="R264" s="140">
        <f t="shared" si="910"/>
        <v>0</v>
      </c>
      <c r="S264" s="140">
        <f t="shared" si="911"/>
        <v>0</v>
      </c>
      <c r="T264" s="140">
        <f t="shared" si="912"/>
        <v>0</v>
      </c>
      <c r="U264" s="140">
        <f t="shared" si="913"/>
        <v>0</v>
      </c>
      <c r="V264" s="140">
        <f t="shared" si="914"/>
        <v>0</v>
      </c>
      <c r="X264" s="140">
        <f t="shared" si="915"/>
        <v>0</v>
      </c>
      <c r="Y264" s="140">
        <f t="shared" si="916"/>
        <v>0</v>
      </c>
      <c r="Z264" s="140">
        <f t="shared" si="917"/>
        <v>0</v>
      </c>
      <c r="AA264" s="140">
        <f t="shared" si="918"/>
        <v>0</v>
      </c>
      <c r="AB264" s="140">
        <f t="shared" si="919"/>
        <v>0</v>
      </c>
      <c r="AC264" s="140">
        <f t="shared" si="920"/>
        <v>0</v>
      </c>
      <c r="AD264" s="140">
        <f t="shared" si="921"/>
        <v>0</v>
      </c>
      <c r="AE264" s="140">
        <f t="shared" si="922"/>
        <v>0</v>
      </c>
      <c r="AF264" s="140">
        <f t="shared" si="923"/>
        <v>0</v>
      </c>
      <c r="AG264" s="140">
        <f t="shared" si="924"/>
        <v>0</v>
      </c>
      <c r="AH264" s="140">
        <f t="shared" si="925"/>
        <v>0</v>
      </c>
      <c r="AI264" s="140">
        <f t="shared" si="926"/>
        <v>0</v>
      </c>
      <c r="AJ264" s="140">
        <f t="shared" si="927"/>
        <v>0</v>
      </c>
      <c r="AL264" s="140">
        <f t="shared" si="928"/>
        <v>0</v>
      </c>
      <c r="AM264" s="140">
        <f t="shared" si="929"/>
        <v>0</v>
      </c>
      <c r="AN264" s="140">
        <f t="shared" si="930"/>
        <v>0</v>
      </c>
      <c r="AO264" s="140">
        <f t="shared" si="931"/>
        <v>0</v>
      </c>
      <c r="AP264" s="140">
        <f t="shared" si="932"/>
        <v>0</v>
      </c>
      <c r="AQ264" s="140">
        <f t="shared" si="933"/>
        <v>0</v>
      </c>
      <c r="AR264" s="140">
        <f t="shared" si="934"/>
        <v>0</v>
      </c>
      <c r="AS264" s="140">
        <f t="shared" si="935"/>
        <v>0</v>
      </c>
      <c r="AT264" s="140">
        <f t="shared" si="936"/>
        <v>0</v>
      </c>
      <c r="AU264" s="140">
        <f t="shared" si="937"/>
        <v>0</v>
      </c>
      <c r="AV264" s="140">
        <f t="shared" si="938"/>
        <v>0</v>
      </c>
      <c r="AW264" s="140">
        <f t="shared" si="939"/>
        <v>0</v>
      </c>
      <c r="AX264" s="140">
        <f t="shared" si="940"/>
        <v>16467820</v>
      </c>
      <c r="AZ264" s="140">
        <f t="shared" si="941"/>
        <v>0</v>
      </c>
      <c r="BA264" s="140">
        <f t="shared" si="942"/>
        <v>0</v>
      </c>
      <c r="BB264" s="140">
        <f t="shared" si="943"/>
        <v>0</v>
      </c>
      <c r="BC264" s="140">
        <f t="shared" si="944"/>
        <v>0</v>
      </c>
      <c r="BD264" s="140">
        <f t="shared" si="945"/>
        <v>0</v>
      </c>
      <c r="BE264" s="140">
        <f t="shared" si="946"/>
        <v>0</v>
      </c>
      <c r="BF264" s="140">
        <f t="shared" si="947"/>
        <v>0</v>
      </c>
      <c r="BG264" s="140">
        <f t="shared" si="948"/>
        <v>0</v>
      </c>
      <c r="BH264" s="140">
        <f t="shared" si="949"/>
        <v>0</v>
      </c>
      <c r="BI264" s="140">
        <f t="shared" si="950"/>
        <v>0</v>
      </c>
      <c r="BJ264" s="140">
        <f t="shared" si="951"/>
        <v>0</v>
      </c>
      <c r="BK264" s="140">
        <f t="shared" si="952"/>
        <v>0</v>
      </c>
      <c r="BL264" s="140">
        <f t="shared" si="953"/>
        <v>0</v>
      </c>
      <c r="BM264" s="140">
        <f t="shared" si="901"/>
        <v>16467820</v>
      </c>
      <c r="BN264" s="140">
        <f t="shared" si="740"/>
        <v>0</v>
      </c>
    </row>
    <row r="265" spans="2:66" ht="12.75" customHeight="1" x14ac:dyDescent="0.2">
      <c r="C265" s="141" t="s">
        <v>707</v>
      </c>
      <c r="G265" s="275">
        <v>707913</v>
      </c>
      <c r="H265" s="131" t="s">
        <v>324</v>
      </c>
      <c r="J265" s="140">
        <f t="shared" si="902"/>
        <v>0</v>
      </c>
      <c r="K265" s="140">
        <f t="shared" si="903"/>
        <v>0</v>
      </c>
      <c r="L265" s="140">
        <f t="shared" si="904"/>
        <v>0</v>
      </c>
      <c r="M265" s="140">
        <f t="shared" si="905"/>
        <v>0</v>
      </c>
      <c r="N265" s="140">
        <f t="shared" si="906"/>
        <v>0</v>
      </c>
      <c r="O265" s="140">
        <f t="shared" si="907"/>
        <v>0</v>
      </c>
      <c r="P265" s="140">
        <f t="shared" si="908"/>
        <v>0</v>
      </c>
      <c r="Q265" s="140">
        <f t="shared" si="909"/>
        <v>0</v>
      </c>
      <c r="R265" s="140">
        <f t="shared" si="910"/>
        <v>0</v>
      </c>
      <c r="S265" s="140">
        <f t="shared" si="911"/>
        <v>0</v>
      </c>
      <c r="T265" s="140">
        <f t="shared" si="912"/>
        <v>0</v>
      </c>
      <c r="U265" s="140">
        <f t="shared" si="913"/>
        <v>0</v>
      </c>
      <c r="V265" s="140">
        <f t="shared" si="914"/>
        <v>0</v>
      </c>
      <c r="X265" s="140">
        <f t="shared" si="915"/>
        <v>0</v>
      </c>
      <c r="Y265" s="140">
        <f t="shared" si="916"/>
        <v>0</v>
      </c>
      <c r="Z265" s="140">
        <f t="shared" si="917"/>
        <v>0</v>
      </c>
      <c r="AA265" s="140">
        <f t="shared" si="918"/>
        <v>0</v>
      </c>
      <c r="AB265" s="140">
        <f t="shared" si="919"/>
        <v>0</v>
      </c>
      <c r="AC265" s="140">
        <f t="shared" si="920"/>
        <v>0</v>
      </c>
      <c r="AD265" s="140">
        <f t="shared" si="921"/>
        <v>0</v>
      </c>
      <c r="AE265" s="140">
        <f t="shared" si="922"/>
        <v>0</v>
      </c>
      <c r="AF265" s="140">
        <f t="shared" si="923"/>
        <v>0</v>
      </c>
      <c r="AG265" s="140">
        <f t="shared" si="924"/>
        <v>0</v>
      </c>
      <c r="AH265" s="140">
        <f t="shared" si="925"/>
        <v>0</v>
      </c>
      <c r="AI265" s="140">
        <f t="shared" si="926"/>
        <v>0</v>
      </c>
      <c r="AJ265" s="140">
        <f t="shared" si="927"/>
        <v>0</v>
      </c>
      <c r="AL265" s="140">
        <f t="shared" si="928"/>
        <v>0</v>
      </c>
      <c r="AM265" s="140">
        <f t="shared" si="929"/>
        <v>0</v>
      </c>
      <c r="AN265" s="140">
        <f t="shared" si="930"/>
        <v>0</v>
      </c>
      <c r="AO265" s="140">
        <f t="shared" si="931"/>
        <v>0</v>
      </c>
      <c r="AP265" s="140">
        <f t="shared" si="932"/>
        <v>0</v>
      </c>
      <c r="AQ265" s="140">
        <f t="shared" si="933"/>
        <v>707913</v>
      </c>
      <c r="AR265" s="140">
        <f t="shared" si="934"/>
        <v>0</v>
      </c>
      <c r="AS265" s="140">
        <f t="shared" si="935"/>
        <v>0</v>
      </c>
      <c r="AT265" s="140">
        <f t="shared" si="936"/>
        <v>0</v>
      </c>
      <c r="AU265" s="140">
        <f t="shared" si="937"/>
        <v>0</v>
      </c>
      <c r="AV265" s="140">
        <f t="shared" si="938"/>
        <v>0</v>
      </c>
      <c r="AW265" s="140">
        <f t="shared" si="939"/>
        <v>0</v>
      </c>
      <c r="AX265" s="140">
        <f t="shared" si="940"/>
        <v>0</v>
      </c>
      <c r="AZ265" s="140">
        <f t="shared" si="941"/>
        <v>0</v>
      </c>
      <c r="BA265" s="140">
        <f t="shared" si="942"/>
        <v>0</v>
      </c>
      <c r="BB265" s="140">
        <f t="shared" si="943"/>
        <v>0</v>
      </c>
      <c r="BC265" s="140">
        <f t="shared" si="944"/>
        <v>0</v>
      </c>
      <c r="BD265" s="140">
        <f t="shared" si="945"/>
        <v>0</v>
      </c>
      <c r="BE265" s="140">
        <f t="shared" si="946"/>
        <v>0</v>
      </c>
      <c r="BF265" s="140">
        <f t="shared" si="947"/>
        <v>0</v>
      </c>
      <c r="BG265" s="140">
        <f t="shared" si="948"/>
        <v>0</v>
      </c>
      <c r="BH265" s="140">
        <f t="shared" si="949"/>
        <v>0</v>
      </c>
      <c r="BI265" s="140">
        <f t="shared" si="950"/>
        <v>0</v>
      </c>
      <c r="BJ265" s="140">
        <f t="shared" si="951"/>
        <v>0</v>
      </c>
      <c r="BK265" s="140">
        <f t="shared" si="952"/>
        <v>0</v>
      </c>
      <c r="BL265" s="140">
        <f t="shared" si="953"/>
        <v>0</v>
      </c>
      <c r="BM265" s="140">
        <f t="shared" si="901"/>
        <v>707913</v>
      </c>
      <c r="BN265" s="140">
        <f t="shared" si="740"/>
        <v>0</v>
      </c>
    </row>
    <row r="266" spans="2:66" ht="12.75" customHeight="1" x14ac:dyDescent="0.2">
      <c r="B266" s="138" t="s">
        <v>595</v>
      </c>
      <c r="C266" s="141"/>
      <c r="G266" s="275"/>
      <c r="J266" s="140"/>
      <c r="K266" s="140"/>
      <c r="L266" s="140"/>
      <c r="M266" s="140"/>
      <c r="N266" s="140"/>
      <c r="O266" s="140"/>
      <c r="P266" s="140"/>
      <c r="Q266" s="140"/>
      <c r="R266" s="140"/>
      <c r="S266" s="140"/>
      <c r="T266" s="140"/>
      <c r="U266" s="140"/>
      <c r="V266" s="140"/>
      <c r="X266" s="140"/>
      <c r="Y266" s="140"/>
      <c r="Z266" s="140"/>
      <c r="AA266" s="140"/>
      <c r="AB266" s="140"/>
      <c r="AC266" s="140"/>
      <c r="AD266" s="140"/>
      <c r="AE266" s="140"/>
      <c r="AF266" s="140"/>
      <c r="AG266" s="140"/>
      <c r="AH266" s="140"/>
      <c r="AI266" s="140"/>
      <c r="AJ266" s="140"/>
      <c r="AL266" s="140"/>
      <c r="AM266" s="140"/>
      <c r="AN266" s="140"/>
      <c r="AO266" s="140"/>
      <c r="AP266" s="140"/>
      <c r="AQ266" s="140"/>
      <c r="AR266" s="140"/>
      <c r="AS266" s="140"/>
      <c r="AT266" s="140"/>
      <c r="AU266" s="140"/>
      <c r="AV266" s="140"/>
      <c r="AW266" s="140"/>
      <c r="AX266" s="140"/>
      <c r="AZ266" s="140"/>
      <c r="BA266" s="140"/>
      <c r="BB266" s="140"/>
      <c r="BC266" s="140"/>
      <c r="BD266" s="140"/>
      <c r="BE266" s="140"/>
      <c r="BF266" s="140"/>
      <c r="BG266" s="140"/>
      <c r="BH266" s="140"/>
      <c r="BI266" s="140"/>
      <c r="BJ266" s="140"/>
      <c r="BK266" s="140"/>
      <c r="BL266" s="140"/>
      <c r="BM266" s="140"/>
      <c r="BN266" s="140">
        <f t="shared" si="740"/>
        <v>0</v>
      </c>
    </row>
    <row r="267" spans="2:66" ht="12.75" customHeight="1" x14ac:dyDescent="0.2">
      <c r="C267" s="141" t="s">
        <v>379</v>
      </c>
      <c r="G267" s="275">
        <v>216790302</v>
      </c>
      <c r="H267" s="131" t="s">
        <v>320</v>
      </c>
      <c r="J267" s="140">
        <f t="shared" ref="J267:J281" si="954">+IF(H267=J$8,G267,0)</f>
        <v>0</v>
      </c>
      <c r="K267" s="140">
        <f t="shared" ref="K267:K281" si="955">+IF(H267=K$8,G267,0)</f>
        <v>0</v>
      </c>
      <c r="L267" s="140">
        <f t="shared" ref="L267:L281" si="956">+IF(H267=L$8,G267,0)</f>
        <v>0</v>
      </c>
      <c r="M267" s="140">
        <f t="shared" ref="M267:M281" si="957">+IF(H267=M$8,G267,0)</f>
        <v>0</v>
      </c>
      <c r="N267" s="140">
        <f t="shared" ref="N267:N281" si="958">+IF(H267=N$8,G267,0)</f>
        <v>0</v>
      </c>
      <c r="O267" s="140">
        <f t="shared" ref="O267:O281" si="959">+IF(H267=O$8,G267,0)</f>
        <v>0</v>
      </c>
      <c r="P267" s="140">
        <f t="shared" ref="P267:P281" si="960">+IF(H267=P$8,G267,0)</f>
        <v>0</v>
      </c>
      <c r="Q267" s="140">
        <f t="shared" ref="Q267:Q281" si="961">+IF(H267=Q$8,G267,0)</f>
        <v>0</v>
      </c>
      <c r="R267" s="140">
        <f t="shared" ref="R267:R281" si="962">+IF(H267=R$8,G267,0)</f>
        <v>0</v>
      </c>
      <c r="S267" s="140">
        <f t="shared" ref="S267:S281" si="963">+IF(H267=S$8,G267,0)</f>
        <v>0</v>
      </c>
      <c r="T267" s="140">
        <f t="shared" ref="T267:T281" si="964">+IF(H267=T$8,G267,0)</f>
        <v>0</v>
      </c>
      <c r="U267" s="140">
        <f t="shared" ref="U267:U281" si="965">+IF(H267=U$8,G267,0)</f>
        <v>0</v>
      </c>
      <c r="V267" s="140">
        <f t="shared" ref="V267:V281" si="966">+IF(H267=V$8,G267,0)</f>
        <v>0</v>
      </c>
      <c r="X267" s="140">
        <f t="shared" ref="X267:X281" si="967">+IF(H267=X$8,G267,0)</f>
        <v>0</v>
      </c>
      <c r="Y267" s="140">
        <f t="shared" ref="Y267:Y281" si="968">+IF(H267=Y$8,G267,0)</f>
        <v>0</v>
      </c>
      <c r="Z267" s="140">
        <f t="shared" ref="Z267:Z281" si="969">+IF(H267=Z$8,G267,0)</f>
        <v>0</v>
      </c>
      <c r="AA267" s="140">
        <f t="shared" ref="AA267:AA281" si="970">+IF(H267=AA$8,G267,0)</f>
        <v>0</v>
      </c>
      <c r="AB267" s="140">
        <f t="shared" ref="AB267:AB281" si="971">+IF(H267=AB$8,G267,0)</f>
        <v>0</v>
      </c>
      <c r="AC267" s="140">
        <f t="shared" ref="AC267:AC281" si="972">+IF(H267=AC$8,G267,0)</f>
        <v>0</v>
      </c>
      <c r="AD267" s="140">
        <f t="shared" ref="AD267:AD281" si="973">+IF(H267=AD$8,G267,0)</f>
        <v>0</v>
      </c>
      <c r="AE267" s="140">
        <f t="shared" ref="AE267:AE281" si="974">+IF(H267=AE$8,G267,0)</f>
        <v>0</v>
      </c>
      <c r="AF267" s="140">
        <f t="shared" ref="AF267:AF281" si="975">+IF(H267=AF$8,G267,0)</f>
        <v>0</v>
      </c>
      <c r="AG267" s="140">
        <f t="shared" ref="AG267:AG281" si="976">+IF(H267=AG$8,G267,0)</f>
        <v>0</v>
      </c>
      <c r="AH267" s="140">
        <f t="shared" ref="AH267:AH281" si="977">+IF(H267=AH$8,G267,0)</f>
        <v>0</v>
      </c>
      <c r="AI267" s="140">
        <f t="shared" ref="AI267:AI281" si="978">+IF(H267=AI$8,G267,0)</f>
        <v>0</v>
      </c>
      <c r="AJ267" s="140">
        <f t="shared" ref="AJ267:AJ281" si="979">+IF(H267=AJ$8,G267,0)</f>
        <v>0</v>
      </c>
      <c r="AL267" s="140">
        <f t="shared" ref="AL267:AL281" si="980">+IF(H267=AL$8,G267,0)</f>
        <v>0</v>
      </c>
      <c r="AM267" s="140">
        <f t="shared" ref="AM267:AM281" si="981">+IF(H267=AM$8,G267,0)</f>
        <v>216790302</v>
      </c>
      <c r="AN267" s="140">
        <f t="shared" ref="AN267:AN281" si="982">+IF(H267=AN$8,G267,0)</f>
        <v>0</v>
      </c>
      <c r="AO267" s="140">
        <f t="shared" ref="AO267:AO281" si="983">+IF(H267=AO$8,G267,0)</f>
        <v>0</v>
      </c>
      <c r="AP267" s="140">
        <f t="shared" ref="AP267:AP281" si="984">+IF(H267=AP$8,G267,0)</f>
        <v>0</v>
      </c>
      <c r="AQ267" s="140">
        <f t="shared" ref="AQ267:AQ281" si="985">+IF(H267=AQ$8,G267,0)</f>
        <v>0</v>
      </c>
      <c r="AR267" s="140">
        <f t="shared" ref="AR267:AR281" si="986">+IF(H267=AR$8,G267,0)</f>
        <v>0</v>
      </c>
      <c r="AS267" s="140">
        <f t="shared" ref="AS267:AS281" si="987">+IF(H267=AS$8,G267,0)</f>
        <v>0</v>
      </c>
      <c r="AT267" s="140">
        <f t="shared" ref="AT267:AT281" si="988">+IF(H267=AT$8,G267,0)</f>
        <v>0</v>
      </c>
      <c r="AU267" s="140">
        <f t="shared" ref="AU267:AU281" si="989">+IF(H267=AU$8,G267,0)</f>
        <v>0</v>
      </c>
      <c r="AV267" s="140">
        <f t="shared" ref="AV267:AV281" si="990">+IF(H267=AV$8,G267,0)</f>
        <v>0</v>
      </c>
      <c r="AW267" s="140">
        <f t="shared" ref="AW267:AW281" si="991">+IF(H267=AW$8,G267,0)</f>
        <v>0</v>
      </c>
      <c r="AX267" s="140">
        <f t="shared" ref="AX267:AX281" si="992">+IF(H267=AX$8,G267,0)</f>
        <v>0</v>
      </c>
      <c r="AZ267" s="140">
        <f t="shared" ref="AZ267:AZ281" si="993">+IF(H267=AZ$8,G267,0)</f>
        <v>0</v>
      </c>
      <c r="BA267" s="140">
        <f t="shared" ref="BA267:BA281" si="994">+IF(H267=BA$8,G267,0)</f>
        <v>0</v>
      </c>
      <c r="BB267" s="140">
        <f t="shared" ref="BB267:BB281" si="995">+IF(H267=BB$8,G267,0)</f>
        <v>0</v>
      </c>
      <c r="BC267" s="140">
        <f t="shared" ref="BC267:BC281" si="996">+IF(H267=BC$8,G267,0)</f>
        <v>0</v>
      </c>
      <c r="BD267" s="140">
        <f t="shared" ref="BD267:BD281" si="997">+IF(H267=BD$8,G267,0)</f>
        <v>0</v>
      </c>
      <c r="BE267" s="140">
        <f t="shared" ref="BE267:BE281" si="998">+IF(H267=BE$8,G267,0)</f>
        <v>0</v>
      </c>
      <c r="BF267" s="140">
        <f t="shared" ref="BF267:BF281" si="999">+IF(H267=BF$8,G267,0)</f>
        <v>0</v>
      </c>
      <c r="BG267" s="140">
        <f t="shared" ref="BG267:BG281" si="1000">+IF(H267=BG$8,G267,0)</f>
        <v>0</v>
      </c>
      <c r="BH267" s="140">
        <f t="shared" ref="BH267:BH281" si="1001">+IF(H267=BH$8,G267,0)</f>
        <v>0</v>
      </c>
      <c r="BI267" s="140">
        <f t="shared" ref="BI267:BI281" si="1002">+IF(H267=BI$8,G267,0)</f>
        <v>0</v>
      </c>
      <c r="BJ267" s="140">
        <f t="shared" ref="BJ267:BJ281" si="1003">+IF(H267=BJ$8,G267,0)</f>
        <v>0</v>
      </c>
      <c r="BK267" s="140">
        <f t="shared" ref="BK267:BK281" si="1004">+IF(H267=BK$8,G267,0)</f>
        <v>0</v>
      </c>
      <c r="BL267" s="140">
        <f t="shared" ref="BL267:BL281" si="1005">+IF(H267=BL$8,G267,0)</f>
        <v>0</v>
      </c>
      <c r="BM267" s="140">
        <f t="shared" ref="BM267:BM288" si="1006">SUM(J267:BL267)</f>
        <v>216790302</v>
      </c>
      <c r="BN267" s="140">
        <f t="shared" si="740"/>
        <v>0</v>
      </c>
    </row>
    <row r="268" spans="2:66" ht="12.75" customHeight="1" x14ac:dyDescent="0.2">
      <c r="C268" s="141" t="s">
        <v>634</v>
      </c>
      <c r="G268" s="275">
        <v>26479974</v>
      </c>
      <c r="H268" s="131" t="s">
        <v>322</v>
      </c>
      <c r="J268" s="140">
        <f t="shared" si="954"/>
        <v>0</v>
      </c>
      <c r="K268" s="140">
        <f t="shared" si="955"/>
        <v>0</v>
      </c>
      <c r="L268" s="140">
        <f t="shared" si="956"/>
        <v>0</v>
      </c>
      <c r="M268" s="140">
        <f t="shared" si="957"/>
        <v>0</v>
      </c>
      <c r="N268" s="140">
        <f t="shared" si="958"/>
        <v>0</v>
      </c>
      <c r="O268" s="140">
        <f t="shared" si="959"/>
        <v>0</v>
      </c>
      <c r="P268" s="140">
        <f t="shared" si="960"/>
        <v>0</v>
      </c>
      <c r="Q268" s="140">
        <f t="shared" si="961"/>
        <v>0</v>
      </c>
      <c r="R268" s="140">
        <f t="shared" si="962"/>
        <v>0</v>
      </c>
      <c r="S268" s="140">
        <f t="shared" si="963"/>
        <v>0</v>
      </c>
      <c r="T268" s="140">
        <f t="shared" si="964"/>
        <v>0</v>
      </c>
      <c r="U268" s="140">
        <f t="shared" si="965"/>
        <v>0</v>
      </c>
      <c r="V268" s="140">
        <f t="shared" si="966"/>
        <v>0</v>
      </c>
      <c r="X268" s="140">
        <f t="shared" si="967"/>
        <v>0</v>
      </c>
      <c r="Y268" s="140">
        <f t="shared" si="968"/>
        <v>0</v>
      </c>
      <c r="Z268" s="140">
        <f t="shared" si="969"/>
        <v>0</v>
      </c>
      <c r="AA268" s="140">
        <f t="shared" si="970"/>
        <v>0</v>
      </c>
      <c r="AB268" s="140">
        <f t="shared" si="971"/>
        <v>0</v>
      </c>
      <c r="AC268" s="140">
        <f t="shared" si="972"/>
        <v>0</v>
      </c>
      <c r="AD268" s="140">
        <f t="shared" si="973"/>
        <v>0</v>
      </c>
      <c r="AE268" s="140">
        <f t="shared" si="974"/>
        <v>0</v>
      </c>
      <c r="AF268" s="140">
        <f t="shared" si="975"/>
        <v>0</v>
      </c>
      <c r="AG268" s="140">
        <f t="shared" si="976"/>
        <v>0</v>
      </c>
      <c r="AH268" s="140">
        <f t="shared" si="977"/>
        <v>0</v>
      </c>
      <c r="AI268" s="140">
        <f t="shared" si="978"/>
        <v>0</v>
      </c>
      <c r="AJ268" s="140">
        <f t="shared" si="979"/>
        <v>0</v>
      </c>
      <c r="AL268" s="140">
        <f t="shared" si="980"/>
        <v>0</v>
      </c>
      <c r="AM268" s="140">
        <f t="shared" si="981"/>
        <v>0</v>
      </c>
      <c r="AN268" s="140">
        <f t="shared" si="982"/>
        <v>0</v>
      </c>
      <c r="AO268" s="140">
        <f t="shared" si="983"/>
        <v>26479974</v>
      </c>
      <c r="AP268" s="140">
        <f t="shared" si="984"/>
        <v>0</v>
      </c>
      <c r="AQ268" s="140">
        <f t="shared" si="985"/>
        <v>0</v>
      </c>
      <c r="AR268" s="140">
        <f t="shared" si="986"/>
        <v>0</v>
      </c>
      <c r="AS268" s="140">
        <f t="shared" si="987"/>
        <v>0</v>
      </c>
      <c r="AT268" s="140">
        <f t="shared" si="988"/>
        <v>0</v>
      </c>
      <c r="AU268" s="140">
        <f t="shared" si="989"/>
        <v>0</v>
      </c>
      <c r="AV268" s="140">
        <f t="shared" si="990"/>
        <v>0</v>
      </c>
      <c r="AW268" s="140">
        <f t="shared" si="991"/>
        <v>0</v>
      </c>
      <c r="AX268" s="140">
        <f t="shared" si="992"/>
        <v>0</v>
      </c>
      <c r="AZ268" s="140">
        <f t="shared" si="993"/>
        <v>0</v>
      </c>
      <c r="BA268" s="140">
        <f t="shared" si="994"/>
        <v>0</v>
      </c>
      <c r="BB268" s="140">
        <f t="shared" si="995"/>
        <v>0</v>
      </c>
      <c r="BC268" s="140">
        <f t="shared" si="996"/>
        <v>0</v>
      </c>
      <c r="BD268" s="140">
        <f t="shared" si="997"/>
        <v>0</v>
      </c>
      <c r="BE268" s="140">
        <f t="shared" si="998"/>
        <v>0</v>
      </c>
      <c r="BF268" s="140">
        <f t="shared" si="999"/>
        <v>0</v>
      </c>
      <c r="BG268" s="140">
        <f t="shared" si="1000"/>
        <v>0</v>
      </c>
      <c r="BH268" s="140">
        <f t="shared" si="1001"/>
        <v>0</v>
      </c>
      <c r="BI268" s="140">
        <f t="shared" si="1002"/>
        <v>0</v>
      </c>
      <c r="BJ268" s="140">
        <f t="shared" si="1003"/>
        <v>0</v>
      </c>
      <c r="BK268" s="140">
        <f t="shared" si="1004"/>
        <v>0</v>
      </c>
      <c r="BL268" s="140">
        <f t="shared" si="1005"/>
        <v>0</v>
      </c>
      <c r="BM268" s="140">
        <f t="shared" si="1006"/>
        <v>26479974</v>
      </c>
      <c r="BN268" s="140">
        <f t="shared" si="740"/>
        <v>0</v>
      </c>
    </row>
    <row r="269" spans="2:66" ht="12.75" customHeight="1" x14ac:dyDescent="0.2">
      <c r="C269" s="141" t="s">
        <v>382</v>
      </c>
      <c r="G269" s="275">
        <v>26340236</v>
      </c>
      <c r="H269" s="131" t="s">
        <v>331</v>
      </c>
      <c r="J269" s="140">
        <f t="shared" si="954"/>
        <v>0</v>
      </c>
      <c r="K269" s="140">
        <f t="shared" si="955"/>
        <v>0</v>
      </c>
      <c r="L269" s="140">
        <f t="shared" si="956"/>
        <v>0</v>
      </c>
      <c r="M269" s="140">
        <f t="shared" si="957"/>
        <v>0</v>
      </c>
      <c r="N269" s="140">
        <f t="shared" si="958"/>
        <v>0</v>
      </c>
      <c r="O269" s="140">
        <f t="shared" si="959"/>
        <v>0</v>
      </c>
      <c r="P269" s="140">
        <f t="shared" si="960"/>
        <v>0</v>
      </c>
      <c r="Q269" s="140">
        <f t="shared" si="961"/>
        <v>0</v>
      </c>
      <c r="R269" s="140">
        <f t="shared" si="962"/>
        <v>0</v>
      </c>
      <c r="S269" s="140">
        <f t="shared" si="963"/>
        <v>0</v>
      </c>
      <c r="T269" s="140">
        <f t="shared" si="964"/>
        <v>0</v>
      </c>
      <c r="U269" s="140">
        <f t="shared" si="965"/>
        <v>0</v>
      </c>
      <c r="V269" s="140">
        <f t="shared" si="966"/>
        <v>0</v>
      </c>
      <c r="X269" s="140">
        <f t="shared" si="967"/>
        <v>0</v>
      </c>
      <c r="Y269" s="140">
        <f t="shared" si="968"/>
        <v>0</v>
      </c>
      <c r="Z269" s="140">
        <f t="shared" si="969"/>
        <v>0</v>
      </c>
      <c r="AA269" s="140">
        <f t="shared" si="970"/>
        <v>0</v>
      </c>
      <c r="AB269" s="140">
        <f t="shared" si="971"/>
        <v>0</v>
      </c>
      <c r="AC269" s="140">
        <f t="shared" si="972"/>
        <v>0</v>
      </c>
      <c r="AD269" s="140">
        <f t="shared" si="973"/>
        <v>0</v>
      </c>
      <c r="AE269" s="140">
        <f t="shared" si="974"/>
        <v>0</v>
      </c>
      <c r="AF269" s="140">
        <f t="shared" si="975"/>
        <v>0</v>
      </c>
      <c r="AG269" s="140">
        <f t="shared" si="976"/>
        <v>0</v>
      </c>
      <c r="AH269" s="140">
        <f t="shared" si="977"/>
        <v>0</v>
      </c>
      <c r="AI269" s="140">
        <f t="shared" si="978"/>
        <v>0</v>
      </c>
      <c r="AJ269" s="140">
        <f t="shared" si="979"/>
        <v>0</v>
      </c>
      <c r="AL269" s="140">
        <f t="shared" si="980"/>
        <v>0</v>
      </c>
      <c r="AM269" s="140">
        <f t="shared" si="981"/>
        <v>0</v>
      </c>
      <c r="AN269" s="140">
        <f t="shared" si="982"/>
        <v>0</v>
      </c>
      <c r="AO269" s="140">
        <f t="shared" si="983"/>
        <v>0</v>
      </c>
      <c r="AP269" s="140">
        <f t="shared" si="984"/>
        <v>0</v>
      </c>
      <c r="AQ269" s="140">
        <f t="shared" si="985"/>
        <v>0</v>
      </c>
      <c r="AR269" s="140">
        <f t="shared" si="986"/>
        <v>0</v>
      </c>
      <c r="AS269" s="140">
        <f t="shared" si="987"/>
        <v>0</v>
      </c>
      <c r="AT269" s="140">
        <f t="shared" si="988"/>
        <v>0</v>
      </c>
      <c r="AU269" s="140">
        <f t="shared" si="989"/>
        <v>0</v>
      </c>
      <c r="AV269" s="140">
        <f t="shared" si="990"/>
        <v>0</v>
      </c>
      <c r="AW269" s="140">
        <f t="shared" si="991"/>
        <v>0</v>
      </c>
      <c r="AX269" s="140">
        <f t="shared" si="992"/>
        <v>26340236</v>
      </c>
      <c r="AZ269" s="140">
        <f t="shared" si="993"/>
        <v>0</v>
      </c>
      <c r="BA269" s="140">
        <f t="shared" si="994"/>
        <v>0</v>
      </c>
      <c r="BB269" s="140">
        <f t="shared" si="995"/>
        <v>0</v>
      </c>
      <c r="BC269" s="140">
        <f t="shared" si="996"/>
        <v>0</v>
      </c>
      <c r="BD269" s="140">
        <f t="shared" si="997"/>
        <v>0</v>
      </c>
      <c r="BE269" s="140">
        <f t="shared" si="998"/>
        <v>0</v>
      </c>
      <c r="BF269" s="140">
        <f t="shared" si="999"/>
        <v>0</v>
      </c>
      <c r="BG269" s="140">
        <f t="shared" si="1000"/>
        <v>0</v>
      </c>
      <c r="BH269" s="140">
        <f t="shared" si="1001"/>
        <v>0</v>
      </c>
      <c r="BI269" s="140">
        <f t="shared" si="1002"/>
        <v>0</v>
      </c>
      <c r="BJ269" s="140">
        <f t="shared" si="1003"/>
        <v>0</v>
      </c>
      <c r="BK269" s="140">
        <f t="shared" si="1004"/>
        <v>0</v>
      </c>
      <c r="BL269" s="140">
        <f t="shared" si="1005"/>
        <v>0</v>
      </c>
      <c r="BM269" s="140">
        <f t="shared" si="1006"/>
        <v>26340236</v>
      </c>
      <c r="BN269" s="140">
        <f t="shared" si="740"/>
        <v>0</v>
      </c>
    </row>
    <row r="270" spans="2:66" ht="12.75" customHeight="1" x14ac:dyDescent="0.2">
      <c r="C270" s="141" t="s">
        <v>532</v>
      </c>
      <c r="G270" s="275">
        <v>52774186</v>
      </c>
      <c r="H270" s="131" t="s">
        <v>321</v>
      </c>
      <c r="J270" s="140">
        <f t="shared" si="954"/>
        <v>0</v>
      </c>
      <c r="K270" s="140">
        <f t="shared" si="955"/>
        <v>0</v>
      </c>
      <c r="L270" s="140">
        <f t="shared" si="956"/>
        <v>0</v>
      </c>
      <c r="M270" s="140">
        <f t="shared" si="957"/>
        <v>0</v>
      </c>
      <c r="N270" s="140">
        <f t="shared" si="958"/>
        <v>0</v>
      </c>
      <c r="O270" s="140">
        <f t="shared" si="959"/>
        <v>0</v>
      </c>
      <c r="P270" s="140">
        <f t="shared" si="960"/>
        <v>0</v>
      </c>
      <c r="Q270" s="140">
        <f t="shared" si="961"/>
        <v>0</v>
      </c>
      <c r="R270" s="140">
        <f t="shared" si="962"/>
        <v>0</v>
      </c>
      <c r="S270" s="140">
        <f t="shared" si="963"/>
        <v>0</v>
      </c>
      <c r="T270" s="140">
        <f t="shared" si="964"/>
        <v>0</v>
      </c>
      <c r="U270" s="140">
        <f t="shared" si="965"/>
        <v>0</v>
      </c>
      <c r="V270" s="140">
        <f t="shared" si="966"/>
        <v>0</v>
      </c>
      <c r="X270" s="140">
        <f t="shared" si="967"/>
        <v>0</v>
      </c>
      <c r="Y270" s="140">
        <f t="shared" si="968"/>
        <v>0</v>
      </c>
      <c r="Z270" s="140">
        <f t="shared" si="969"/>
        <v>0</v>
      </c>
      <c r="AA270" s="140">
        <f t="shared" si="970"/>
        <v>0</v>
      </c>
      <c r="AB270" s="140">
        <f t="shared" si="971"/>
        <v>0</v>
      </c>
      <c r="AC270" s="140">
        <f t="shared" si="972"/>
        <v>0</v>
      </c>
      <c r="AD270" s="140">
        <f t="shared" si="973"/>
        <v>0</v>
      </c>
      <c r="AE270" s="140">
        <f t="shared" si="974"/>
        <v>0</v>
      </c>
      <c r="AF270" s="140">
        <f t="shared" si="975"/>
        <v>0</v>
      </c>
      <c r="AG270" s="140">
        <f t="shared" si="976"/>
        <v>0</v>
      </c>
      <c r="AH270" s="140">
        <f t="shared" si="977"/>
        <v>0</v>
      </c>
      <c r="AI270" s="140">
        <f t="shared" si="978"/>
        <v>0</v>
      </c>
      <c r="AJ270" s="140">
        <f t="shared" si="979"/>
        <v>0</v>
      </c>
      <c r="AL270" s="140">
        <f t="shared" si="980"/>
        <v>0</v>
      </c>
      <c r="AM270" s="140">
        <f t="shared" si="981"/>
        <v>0</v>
      </c>
      <c r="AN270" s="140">
        <f t="shared" si="982"/>
        <v>52774186</v>
      </c>
      <c r="AO270" s="140">
        <f t="shared" si="983"/>
        <v>0</v>
      </c>
      <c r="AP270" s="140">
        <f t="shared" si="984"/>
        <v>0</v>
      </c>
      <c r="AQ270" s="140">
        <f t="shared" si="985"/>
        <v>0</v>
      </c>
      <c r="AR270" s="140">
        <f t="shared" si="986"/>
        <v>0</v>
      </c>
      <c r="AS270" s="140">
        <f t="shared" si="987"/>
        <v>0</v>
      </c>
      <c r="AT270" s="140">
        <f t="shared" si="988"/>
        <v>0</v>
      </c>
      <c r="AU270" s="140">
        <f t="shared" si="989"/>
        <v>0</v>
      </c>
      <c r="AV270" s="140">
        <f t="shared" si="990"/>
        <v>0</v>
      </c>
      <c r="AW270" s="140">
        <f t="shared" si="991"/>
        <v>0</v>
      </c>
      <c r="AX270" s="140">
        <f t="shared" si="992"/>
        <v>0</v>
      </c>
      <c r="AZ270" s="140">
        <f t="shared" si="993"/>
        <v>0</v>
      </c>
      <c r="BA270" s="140">
        <f t="shared" si="994"/>
        <v>0</v>
      </c>
      <c r="BB270" s="140">
        <f t="shared" si="995"/>
        <v>0</v>
      </c>
      <c r="BC270" s="140">
        <f t="shared" si="996"/>
        <v>0</v>
      </c>
      <c r="BD270" s="140">
        <f t="shared" si="997"/>
        <v>0</v>
      </c>
      <c r="BE270" s="140">
        <f t="shared" si="998"/>
        <v>0</v>
      </c>
      <c r="BF270" s="140">
        <f t="shared" si="999"/>
        <v>0</v>
      </c>
      <c r="BG270" s="140">
        <f t="shared" si="1000"/>
        <v>0</v>
      </c>
      <c r="BH270" s="140">
        <f t="shared" si="1001"/>
        <v>0</v>
      </c>
      <c r="BI270" s="140">
        <f t="shared" si="1002"/>
        <v>0</v>
      </c>
      <c r="BJ270" s="140">
        <f t="shared" si="1003"/>
        <v>0</v>
      </c>
      <c r="BK270" s="140">
        <f t="shared" si="1004"/>
        <v>0</v>
      </c>
      <c r="BL270" s="140">
        <f t="shared" si="1005"/>
        <v>0</v>
      </c>
      <c r="BM270" s="140">
        <f t="shared" si="1006"/>
        <v>52774186</v>
      </c>
      <c r="BN270" s="140">
        <f t="shared" si="740"/>
        <v>0</v>
      </c>
    </row>
    <row r="271" spans="2:66" ht="12.75" customHeight="1" x14ac:dyDescent="0.2">
      <c r="C271" s="141" t="s">
        <v>404</v>
      </c>
      <c r="G271" s="275">
        <v>35969602</v>
      </c>
      <c r="H271" s="131" t="s">
        <v>329</v>
      </c>
      <c r="J271" s="140">
        <f t="shared" si="954"/>
        <v>0</v>
      </c>
      <c r="K271" s="140">
        <f t="shared" si="955"/>
        <v>0</v>
      </c>
      <c r="L271" s="140">
        <f t="shared" si="956"/>
        <v>0</v>
      </c>
      <c r="M271" s="140">
        <f t="shared" si="957"/>
        <v>0</v>
      </c>
      <c r="N271" s="140">
        <f t="shared" si="958"/>
        <v>0</v>
      </c>
      <c r="O271" s="140">
        <f t="shared" si="959"/>
        <v>0</v>
      </c>
      <c r="P271" s="140">
        <f t="shared" si="960"/>
        <v>0</v>
      </c>
      <c r="Q271" s="140">
        <f t="shared" si="961"/>
        <v>0</v>
      </c>
      <c r="R271" s="140">
        <f t="shared" si="962"/>
        <v>0</v>
      </c>
      <c r="S271" s="140">
        <f t="shared" si="963"/>
        <v>0</v>
      </c>
      <c r="T271" s="140">
        <f t="shared" si="964"/>
        <v>0</v>
      </c>
      <c r="U271" s="140">
        <f t="shared" si="965"/>
        <v>0</v>
      </c>
      <c r="V271" s="140">
        <f t="shared" si="966"/>
        <v>0</v>
      </c>
      <c r="X271" s="140">
        <f t="shared" si="967"/>
        <v>0</v>
      </c>
      <c r="Y271" s="140">
        <f t="shared" si="968"/>
        <v>0</v>
      </c>
      <c r="Z271" s="140">
        <f t="shared" si="969"/>
        <v>0</v>
      </c>
      <c r="AA271" s="140">
        <f t="shared" si="970"/>
        <v>0</v>
      </c>
      <c r="AB271" s="140">
        <f t="shared" si="971"/>
        <v>0</v>
      </c>
      <c r="AC271" s="140">
        <f t="shared" si="972"/>
        <v>0</v>
      </c>
      <c r="AD271" s="140">
        <f t="shared" si="973"/>
        <v>0</v>
      </c>
      <c r="AE271" s="140">
        <f t="shared" si="974"/>
        <v>0</v>
      </c>
      <c r="AF271" s="140">
        <f t="shared" si="975"/>
        <v>0</v>
      </c>
      <c r="AG271" s="140">
        <f t="shared" si="976"/>
        <v>0</v>
      </c>
      <c r="AH271" s="140">
        <f t="shared" si="977"/>
        <v>0</v>
      </c>
      <c r="AI271" s="140">
        <f t="shared" si="978"/>
        <v>0</v>
      </c>
      <c r="AJ271" s="140">
        <f t="shared" si="979"/>
        <v>0</v>
      </c>
      <c r="AL271" s="140">
        <f t="shared" si="980"/>
        <v>0</v>
      </c>
      <c r="AM271" s="140">
        <f t="shared" si="981"/>
        <v>0</v>
      </c>
      <c r="AN271" s="140">
        <f t="shared" si="982"/>
        <v>0</v>
      </c>
      <c r="AO271" s="140">
        <f t="shared" si="983"/>
        <v>0</v>
      </c>
      <c r="AP271" s="140">
        <f t="shared" si="984"/>
        <v>0</v>
      </c>
      <c r="AQ271" s="140">
        <f t="shared" si="985"/>
        <v>0</v>
      </c>
      <c r="AR271" s="140">
        <f t="shared" si="986"/>
        <v>0</v>
      </c>
      <c r="AS271" s="140">
        <f t="shared" si="987"/>
        <v>0</v>
      </c>
      <c r="AT271" s="140">
        <f t="shared" si="988"/>
        <v>0</v>
      </c>
      <c r="AU271" s="140">
        <f t="shared" si="989"/>
        <v>0</v>
      </c>
      <c r="AV271" s="140">
        <f t="shared" si="990"/>
        <v>35969602</v>
      </c>
      <c r="AW271" s="140">
        <f t="shared" si="991"/>
        <v>0</v>
      </c>
      <c r="AX271" s="140">
        <f t="shared" si="992"/>
        <v>0</v>
      </c>
      <c r="AZ271" s="140">
        <f t="shared" si="993"/>
        <v>0</v>
      </c>
      <c r="BA271" s="140">
        <f t="shared" si="994"/>
        <v>0</v>
      </c>
      <c r="BB271" s="140">
        <f t="shared" si="995"/>
        <v>0</v>
      </c>
      <c r="BC271" s="140">
        <f t="shared" si="996"/>
        <v>0</v>
      </c>
      <c r="BD271" s="140">
        <f t="shared" si="997"/>
        <v>0</v>
      </c>
      <c r="BE271" s="140">
        <f t="shared" si="998"/>
        <v>0</v>
      </c>
      <c r="BF271" s="140">
        <f t="shared" si="999"/>
        <v>0</v>
      </c>
      <c r="BG271" s="140">
        <f t="shared" si="1000"/>
        <v>0</v>
      </c>
      <c r="BH271" s="140">
        <f t="shared" si="1001"/>
        <v>0</v>
      </c>
      <c r="BI271" s="140">
        <f t="shared" si="1002"/>
        <v>0</v>
      </c>
      <c r="BJ271" s="140">
        <f t="shared" si="1003"/>
        <v>0</v>
      </c>
      <c r="BK271" s="140">
        <f t="shared" si="1004"/>
        <v>0</v>
      </c>
      <c r="BL271" s="140">
        <f t="shared" si="1005"/>
        <v>0</v>
      </c>
      <c r="BM271" s="140">
        <f t="shared" si="1006"/>
        <v>35969602</v>
      </c>
      <c r="BN271" s="140">
        <f t="shared" si="740"/>
        <v>0</v>
      </c>
    </row>
    <row r="272" spans="2:66" ht="12.75" customHeight="1" x14ac:dyDescent="0.2">
      <c r="C272" s="141" t="s">
        <v>592</v>
      </c>
      <c r="G272" s="275">
        <v>25223107</v>
      </c>
      <c r="H272" s="131" t="s">
        <v>331</v>
      </c>
      <c r="J272" s="140">
        <f t="shared" si="954"/>
        <v>0</v>
      </c>
      <c r="K272" s="140">
        <f t="shared" si="955"/>
        <v>0</v>
      </c>
      <c r="L272" s="140">
        <f t="shared" si="956"/>
        <v>0</v>
      </c>
      <c r="M272" s="140">
        <f t="shared" si="957"/>
        <v>0</v>
      </c>
      <c r="N272" s="140">
        <f t="shared" si="958"/>
        <v>0</v>
      </c>
      <c r="O272" s="140">
        <f t="shared" si="959"/>
        <v>0</v>
      </c>
      <c r="P272" s="140">
        <f t="shared" si="960"/>
        <v>0</v>
      </c>
      <c r="Q272" s="140">
        <f t="shared" si="961"/>
        <v>0</v>
      </c>
      <c r="R272" s="140">
        <f t="shared" si="962"/>
        <v>0</v>
      </c>
      <c r="S272" s="140">
        <f t="shared" si="963"/>
        <v>0</v>
      </c>
      <c r="T272" s="140">
        <f t="shared" si="964"/>
        <v>0</v>
      </c>
      <c r="U272" s="140">
        <f t="shared" si="965"/>
        <v>0</v>
      </c>
      <c r="V272" s="140">
        <f t="shared" si="966"/>
        <v>0</v>
      </c>
      <c r="X272" s="140">
        <f t="shared" si="967"/>
        <v>0</v>
      </c>
      <c r="Y272" s="140">
        <f t="shared" si="968"/>
        <v>0</v>
      </c>
      <c r="Z272" s="140">
        <f t="shared" si="969"/>
        <v>0</v>
      </c>
      <c r="AA272" s="140">
        <f t="shared" si="970"/>
        <v>0</v>
      </c>
      <c r="AB272" s="140">
        <f t="shared" si="971"/>
        <v>0</v>
      </c>
      <c r="AC272" s="140">
        <f t="shared" si="972"/>
        <v>0</v>
      </c>
      <c r="AD272" s="140">
        <f t="shared" si="973"/>
        <v>0</v>
      </c>
      <c r="AE272" s="140">
        <f t="shared" si="974"/>
        <v>0</v>
      </c>
      <c r="AF272" s="140">
        <f t="shared" si="975"/>
        <v>0</v>
      </c>
      <c r="AG272" s="140">
        <f t="shared" si="976"/>
        <v>0</v>
      </c>
      <c r="AH272" s="140">
        <f t="shared" si="977"/>
        <v>0</v>
      </c>
      <c r="AI272" s="140">
        <f t="shared" si="978"/>
        <v>0</v>
      </c>
      <c r="AJ272" s="140">
        <f t="shared" si="979"/>
        <v>0</v>
      </c>
      <c r="AL272" s="140">
        <f t="shared" si="980"/>
        <v>0</v>
      </c>
      <c r="AM272" s="140">
        <f t="shared" si="981"/>
        <v>0</v>
      </c>
      <c r="AN272" s="140">
        <f t="shared" si="982"/>
        <v>0</v>
      </c>
      <c r="AO272" s="140">
        <f t="shared" si="983"/>
        <v>0</v>
      </c>
      <c r="AP272" s="140">
        <f t="shared" si="984"/>
        <v>0</v>
      </c>
      <c r="AQ272" s="140">
        <f t="shared" si="985"/>
        <v>0</v>
      </c>
      <c r="AR272" s="140">
        <f t="shared" si="986"/>
        <v>0</v>
      </c>
      <c r="AS272" s="140">
        <f t="shared" si="987"/>
        <v>0</v>
      </c>
      <c r="AT272" s="140">
        <f t="shared" si="988"/>
        <v>0</v>
      </c>
      <c r="AU272" s="140">
        <f t="shared" si="989"/>
        <v>0</v>
      </c>
      <c r="AV272" s="140">
        <f t="shared" si="990"/>
        <v>0</v>
      </c>
      <c r="AW272" s="140">
        <f t="shared" si="991"/>
        <v>0</v>
      </c>
      <c r="AX272" s="140">
        <f t="shared" si="992"/>
        <v>25223107</v>
      </c>
      <c r="AZ272" s="140">
        <f t="shared" si="993"/>
        <v>0</v>
      </c>
      <c r="BA272" s="140">
        <f t="shared" si="994"/>
        <v>0</v>
      </c>
      <c r="BB272" s="140">
        <f t="shared" si="995"/>
        <v>0</v>
      </c>
      <c r="BC272" s="140">
        <f t="shared" si="996"/>
        <v>0</v>
      </c>
      <c r="BD272" s="140">
        <f t="shared" si="997"/>
        <v>0</v>
      </c>
      <c r="BE272" s="140">
        <f t="shared" si="998"/>
        <v>0</v>
      </c>
      <c r="BF272" s="140">
        <f t="shared" si="999"/>
        <v>0</v>
      </c>
      <c r="BG272" s="140">
        <f t="shared" si="1000"/>
        <v>0</v>
      </c>
      <c r="BH272" s="140">
        <f t="shared" si="1001"/>
        <v>0</v>
      </c>
      <c r="BI272" s="140">
        <f t="shared" si="1002"/>
        <v>0</v>
      </c>
      <c r="BJ272" s="140">
        <f t="shared" si="1003"/>
        <v>0</v>
      </c>
      <c r="BK272" s="140">
        <f t="shared" si="1004"/>
        <v>0</v>
      </c>
      <c r="BL272" s="140">
        <f t="shared" si="1005"/>
        <v>0</v>
      </c>
      <c r="BM272" s="140">
        <f t="shared" si="1006"/>
        <v>25223107</v>
      </c>
      <c r="BN272" s="140">
        <f t="shared" si="740"/>
        <v>0</v>
      </c>
    </row>
    <row r="273" spans="3:66" ht="12.75" customHeight="1" x14ac:dyDescent="0.2">
      <c r="C273" s="141" t="s">
        <v>533</v>
      </c>
      <c r="G273" s="275">
        <v>2942125</v>
      </c>
      <c r="H273" s="131" t="s">
        <v>322</v>
      </c>
      <c r="J273" s="140">
        <f t="shared" si="954"/>
        <v>0</v>
      </c>
      <c r="K273" s="140">
        <f t="shared" si="955"/>
        <v>0</v>
      </c>
      <c r="L273" s="140">
        <f t="shared" si="956"/>
        <v>0</v>
      </c>
      <c r="M273" s="140">
        <f t="shared" si="957"/>
        <v>0</v>
      </c>
      <c r="N273" s="140">
        <f t="shared" si="958"/>
        <v>0</v>
      </c>
      <c r="O273" s="140">
        <f t="shared" si="959"/>
        <v>0</v>
      </c>
      <c r="P273" s="140">
        <f t="shared" si="960"/>
        <v>0</v>
      </c>
      <c r="Q273" s="140">
        <f t="shared" si="961"/>
        <v>0</v>
      </c>
      <c r="R273" s="140">
        <f t="shared" si="962"/>
        <v>0</v>
      </c>
      <c r="S273" s="140">
        <f t="shared" si="963"/>
        <v>0</v>
      </c>
      <c r="T273" s="140">
        <f t="shared" si="964"/>
        <v>0</v>
      </c>
      <c r="U273" s="140">
        <f t="shared" si="965"/>
        <v>0</v>
      </c>
      <c r="V273" s="140">
        <f t="shared" si="966"/>
        <v>0</v>
      </c>
      <c r="X273" s="140">
        <f t="shared" si="967"/>
        <v>0</v>
      </c>
      <c r="Y273" s="140">
        <f t="shared" si="968"/>
        <v>0</v>
      </c>
      <c r="Z273" s="140">
        <f t="shared" si="969"/>
        <v>0</v>
      </c>
      <c r="AA273" s="140">
        <f t="shared" si="970"/>
        <v>0</v>
      </c>
      <c r="AB273" s="140">
        <f t="shared" si="971"/>
        <v>0</v>
      </c>
      <c r="AC273" s="140">
        <f t="shared" si="972"/>
        <v>0</v>
      </c>
      <c r="AD273" s="140">
        <f t="shared" si="973"/>
        <v>0</v>
      </c>
      <c r="AE273" s="140">
        <f t="shared" si="974"/>
        <v>0</v>
      </c>
      <c r="AF273" s="140">
        <f t="shared" si="975"/>
        <v>0</v>
      </c>
      <c r="AG273" s="140">
        <f t="shared" si="976"/>
        <v>0</v>
      </c>
      <c r="AH273" s="140">
        <f t="shared" si="977"/>
        <v>0</v>
      </c>
      <c r="AI273" s="140">
        <f t="shared" si="978"/>
        <v>0</v>
      </c>
      <c r="AJ273" s="140">
        <f t="shared" si="979"/>
        <v>0</v>
      </c>
      <c r="AL273" s="140">
        <f t="shared" si="980"/>
        <v>0</v>
      </c>
      <c r="AM273" s="140">
        <f t="shared" si="981"/>
        <v>0</v>
      </c>
      <c r="AN273" s="140">
        <f t="shared" si="982"/>
        <v>0</v>
      </c>
      <c r="AO273" s="140">
        <f t="shared" si="983"/>
        <v>2942125</v>
      </c>
      <c r="AP273" s="140">
        <f t="shared" si="984"/>
        <v>0</v>
      </c>
      <c r="AQ273" s="140">
        <f t="shared" si="985"/>
        <v>0</v>
      </c>
      <c r="AR273" s="140">
        <f t="shared" si="986"/>
        <v>0</v>
      </c>
      <c r="AS273" s="140">
        <f t="shared" si="987"/>
        <v>0</v>
      </c>
      <c r="AT273" s="140">
        <f t="shared" si="988"/>
        <v>0</v>
      </c>
      <c r="AU273" s="140">
        <f t="shared" si="989"/>
        <v>0</v>
      </c>
      <c r="AV273" s="140">
        <f t="shared" si="990"/>
        <v>0</v>
      </c>
      <c r="AW273" s="140">
        <f t="shared" si="991"/>
        <v>0</v>
      </c>
      <c r="AX273" s="140">
        <f t="shared" si="992"/>
        <v>0</v>
      </c>
      <c r="AZ273" s="140">
        <f t="shared" si="993"/>
        <v>0</v>
      </c>
      <c r="BA273" s="140">
        <f t="shared" si="994"/>
        <v>0</v>
      </c>
      <c r="BB273" s="140">
        <f t="shared" si="995"/>
        <v>0</v>
      </c>
      <c r="BC273" s="140">
        <f t="shared" si="996"/>
        <v>0</v>
      </c>
      <c r="BD273" s="140">
        <f t="shared" si="997"/>
        <v>0</v>
      </c>
      <c r="BE273" s="140">
        <f t="shared" si="998"/>
        <v>0</v>
      </c>
      <c r="BF273" s="140">
        <f t="shared" si="999"/>
        <v>0</v>
      </c>
      <c r="BG273" s="140">
        <f t="shared" si="1000"/>
        <v>0</v>
      </c>
      <c r="BH273" s="140">
        <f t="shared" si="1001"/>
        <v>0</v>
      </c>
      <c r="BI273" s="140">
        <f t="shared" si="1002"/>
        <v>0</v>
      </c>
      <c r="BJ273" s="140">
        <f t="shared" si="1003"/>
        <v>0</v>
      </c>
      <c r="BK273" s="140">
        <f t="shared" si="1004"/>
        <v>0</v>
      </c>
      <c r="BL273" s="140">
        <f t="shared" si="1005"/>
        <v>0</v>
      </c>
      <c r="BM273" s="140">
        <f t="shared" si="1006"/>
        <v>2942125</v>
      </c>
      <c r="BN273" s="140">
        <f t="shared" si="740"/>
        <v>0</v>
      </c>
    </row>
    <row r="274" spans="3:66" ht="12.75" customHeight="1" x14ac:dyDescent="0.2">
      <c r="C274" s="141" t="s">
        <v>455</v>
      </c>
      <c r="G274" s="275">
        <v>88828942</v>
      </c>
      <c r="H274" s="131" t="s">
        <v>323</v>
      </c>
      <c r="J274" s="140">
        <f t="shared" si="954"/>
        <v>0</v>
      </c>
      <c r="K274" s="140">
        <f t="shared" si="955"/>
        <v>0</v>
      </c>
      <c r="L274" s="140">
        <f t="shared" si="956"/>
        <v>0</v>
      </c>
      <c r="M274" s="140">
        <f t="shared" si="957"/>
        <v>0</v>
      </c>
      <c r="N274" s="140">
        <f t="shared" si="958"/>
        <v>0</v>
      </c>
      <c r="O274" s="140">
        <f t="shared" si="959"/>
        <v>0</v>
      </c>
      <c r="P274" s="140">
        <f t="shared" si="960"/>
        <v>0</v>
      </c>
      <c r="Q274" s="140">
        <f t="shared" si="961"/>
        <v>0</v>
      </c>
      <c r="R274" s="140">
        <f t="shared" si="962"/>
        <v>0</v>
      </c>
      <c r="S274" s="140">
        <f t="shared" si="963"/>
        <v>0</v>
      </c>
      <c r="T274" s="140">
        <f t="shared" si="964"/>
        <v>0</v>
      </c>
      <c r="U274" s="140">
        <f t="shared" si="965"/>
        <v>0</v>
      </c>
      <c r="V274" s="140">
        <f t="shared" si="966"/>
        <v>0</v>
      </c>
      <c r="X274" s="140">
        <f t="shared" si="967"/>
        <v>0</v>
      </c>
      <c r="Y274" s="140">
        <f t="shared" si="968"/>
        <v>0</v>
      </c>
      <c r="Z274" s="140">
        <f t="shared" si="969"/>
        <v>0</v>
      </c>
      <c r="AA274" s="140">
        <f t="shared" si="970"/>
        <v>0</v>
      </c>
      <c r="AB274" s="140">
        <f t="shared" si="971"/>
        <v>0</v>
      </c>
      <c r="AC274" s="140">
        <f t="shared" si="972"/>
        <v>0</v>
      </c>
      <c r="AD274" s="140">
        <f t="shared" si="973"/>
        <v>0</v>
      </c>
      <c r="AE274" s="140">
        <f t="shared" si="974"/>
        <v>0</v>
      </c>
      <c r="AF274" s="140">
        <f t="shared" si="975"/>
        <v>0</v>
      </c>
      <c r="AG274" s="140">
        <f t="shared" si="976"/>
        <v>0</v>
      </c>
      <c r="AH274" s="140">
        <f t="shared" si="977"/>
        <v>0</v>
      </c>
      <c r="AI274" s="140">
        <f t="shared" si="978"/>
        <v>0</v>
      </c>
      <c r="AJ274" s="140">
        <f t="shared" si="979"/>
        <v>0</v>
      </c>
      <c r="AL274" s="140">
        <f t="shared" si="980"/>
        <v>0</v>
      </c>
      <c r="AM274" s="140">
        <f t="shared" si="981"/>
        <v>0</v>
      </c>
      <c r="AN274" s="140">
        <f t="shared" si="982"/>
        <v>0</v>
      </c>
      <c r="AO274" s="140">
        <f t="shared" si="983"/>
        <v>0</v>
      </c>
      <c r="AP274" s="140">
        <f t="shared" si="984"/>
        <v>88828942</v>
      </c>
      <c r="AQ274" s="140">
        <f t="shared" si="985"/>
        <v>0</v>
      </c>
      <c r="AR274" s="140">
        <f t="shared" si="986"/>
        <v>0</v>
      </c>
      <c r="AS274" s="140">
        <f t="shared" si="987"/>
        <v>0</v>
      </c>
      <c r="AT274" s="140">
        <f t="shared" si="988"/>
        <v>0</v>
      </c>
      <c r="AU274" s="140">
        <f t="shared" si="989"/>
        <v>0</v>
      </c>
      <c r="AV274" s="140">
        <f t="shared" si="990"/>
        <v>0</v>
      </c>
      <c r="AW274" s="140">
        <f t="shared" si="991"/>
        <v>0</v>
      </c>
      <c r="AX274" s="140">
        <f t="shared" si="992"/>
        <v>0</v>
      </c>
      <c r="AZ274" s="140">
        <f t="shared" si="993"/>
        <v>0</v>
      </c>
      <c r="BA274" s="140">
        <f t="shared" si="994"/>
        <v>0</v>
      </c>
      <c r="BB274" s="140">
        <f t="shared" si="995"/>
        <v>0</v>
      </c>
      <c r="BC274" s="140">
        <f t="shared" si="996"/>
        <v>0</v>
      </c>
      <c r="BD274" s="140">
        <f t="shared" si="997"/>
        <v>0</v>
      </c>
      <c r="BE274" s="140">
        <f t="shared" si="998"/>
        <v>0</v>
      </c>
      <c r="BF274" s="140">
        <f t="shared" si="999"/>
        <v>0</v>
      </c>
      <c r="BG274" s="140">
        <f t="shared" si="1000"/>
        <v>0</v>
      </c>
      <c r="BH274" s="140">
        <f t="shared" si="1001"/>
        <v>0</v>
      </c>
      <c r="BI274" s="140">
        <f t="shared" si="1002"/>
        <v>0</v>
      </c>
      <c r="BJ274" s="140">
        <f t="shared" si="1003"/>
        <v>0</v>
      </c>
      <c r="BK274" s="140">
        <f t="shared" si="1004"/>
        <v>0</v>
      </c>
      <c r="BL274" s="140">
        <f t="shared" si="1005"/>
        <v>0</v>
      </c>
      <c r="BM274" s="140">
        <f t="shared" si="1006"/>
        <v>88828942</v>
      </c>
      <c r="BN274" s="140">
        <f t="shared" si="740"/>
        <v>0</v>
      </c>
    </row>
    <row r="275" spans="3:66" ht="12.75" customHeight="1" x14ac:dyDescent="0.2">
      <c r="C275" s="141" t="s">
        <v>471</v>
      </c>
      <c r="G275" s="275">
        <v>314817934</v>
      </c>
      <c r="H275" s="131" t="s">
        <v>322</v>
      </c>
      <c r="J275" s="140">
        <f t="shared" si="954"/>
        <v>0</v>
      </c>
      <c r="K275" s="140">
        <f t="shared" si="955"/>
        <v>0</v>
      </c>
      <c r="L275" s="140">
        <f t="shared" si="956"/>
        <v>0</v>
      </c>
      <c r="M275" s="140">
        <f t="shared" si="957"/>
        <v>0</v>
      </c>
      <c r="N275" s="140">
        <f t="shared" si="958"/>
        <v>0</v>
      </c>
      <c r="O275" s="140">
        <f t="shared" si="959"/>
        <v>0</v>
      </c>
      <c r="P275" s="140">
        <f t="shared" si="960"/>
        <v>0</v>
      </c>
      <c r="Q275" s="140">
        <f t="shared" si="961"/>
        <v>0</v>
      </c>
      <c r="R275" s="140">
        <f t="shared" si="962"/>
        <v>0</v>
      </c>
      <c r="S275" s="140">
        <f t="shared" si="963"/>
        <v>0</v>
      </c>
      <c r="T275" s="140">
        <f t="shared" si="964"/>
        <v>0</v>
      </c>
      <c r="U275" s="140">
        <f t="shared" si="965"/>
        <v>0</v>
      </c>
      <c r="V275" s="140">
        <f t="shared" si="966"/>
        <v>0</v>
      </c>
      <c r="X275" s="140">
        <f t="shared" si="967"/>
        <v>0</v>
      </c>
      <c r="Y275" s="140">
        <f t="shared" si="968"/>
        <v>0</v>
      </c>
      <c r="Z275" s="140">
        <f t="shared" si="969"/>
        <v>0</v>
      </c>
      <c r="AA275" s="140">
        <f t="shared" si="970"/>
        <v>0</v>
      </c>
      <c r="AB275" s="140">
        <f t="shared" si="971"/>
        <v>0</v>
      </c>
      <c r="AC275" s="140">
        <f t="shared" si="972"/>
        <v>0</v>
      </c>
      <c r="AD275" s="140">
        <f t="shared" si="973"/>
        <v>0</v>
      </c>
      <c r="AE275" s="140">
        <f t="shared" si="974"/>
        <v>0</v>
      </c>
      <c r="AF275" s="140">
        <f t="shared" si="975"/>
        <v>0</v>
      </c>
      <c r="AG275" s="140">
        <f t="shared" si="976"/>
        <v>0</v>
      </c>
      <c r="AH275" s="140">
        <f t="shared" si="977"/>
        <v>0</v>
      </c>
      <c r="AI275" s="140">
        <f t="shared" si="978"/>
        <v>0</v>
      </c>
      <c r="AJ275" s="140">
        <f t="shared" si="979"/>
        <v>0</v>
      </c>
      <c r="AL275" s="140">
        <f t="shared" si="980"/>
        <v>0</v>
      </c>
      <c r="AM275" s="140">
        <f t="shared" si="981"/>
        <v>0</v>
      </c>
      <c r="AN275" s="140">
        <f t="shared" si="982"/>
        <v>0</v>
      </c>
      <c r="AO275" s="140">
        <f t="shared" si="983"/>
        <v>314817934</v>
      </c>
      <c r="AP275" s="140">
        <f t="shared" si="984"/>
        <v>0</v>
      </c>
      <c r="AQ275" s="140">
        <f t="shared" si="985"/>
        <v>0</v>
      </c>
      <c r="AR275" s="140">
        <f t="shared" si="986"/>
        <v>0</v>
      </c>
      <c r="AS275" s="140">
        <f t="shared" si="987"/>
        <v>0</v>
      </c>
      <c r="AT275" s="140">
        <f t="shared" si="988"/>
        <v>0</v>
      </c>
      <c r="AU275" s="140">
        <f t="shared" si="989"/>
        <v>0</v>
      </c>
      <c r="AV275" s="140">
        <f t="shared" si="990"/>
        <v>0</v>
      </c>
      <c r="AW275" s="140">
        <f t="shared" si="991"/>
        <v>0</v>
      </c>
      <c r="AX275" s="140">
        <f t="shared" si="992"/>
        <v>0</v>
      </c>
      <c r="AZ275" s="140">
        <f t="shared" si="993"/>
        <v>0</v>
      </c>
      <c r="BA275" s="140">
        <f t="shared" si="994"/>
        <v>0</v>
      </c>
      <c r="BB275" s="140">
        <f t="shared" si="995"/>
        <v>0</v>
      </c>
      <c r="BC275" s="140">
        <f t="shared" si="996"/>
        <v>0</v>
      </c>
      <c r="BD275" s="140">
        <f t="shared" si="997"/>
        <v>0</v>
      </c>
      <c r="BE275" s="140">
        <f t="shared" si="998"/>
        <v>0</v>
      </c>
      <c r="BF275" s="140">
        <f t="shared" si="999"/>
        <v>0</v>
      </c>
      <c r="BG275" s="140">
        <f t="shared" si="1000"/>
        <v>0</v>
      </c>
      <c r="BH275" s="140">
        <f t="shared" si="1001"/>
        <v>0</v>
      </c>
      <c r="BI275" s="140">
        <f t="shared" si="1002"/>
        <v>0</v>
      </c>
      <c r="BJ275" s="140">
        <f t="shared" si="1003"/>
        <v>0</v>
      </c>
      <c r="BK275" s="140">
        <f t="shared" si="1004"/>
        <v>0</v>
      </c>
      <c r="BL275" s="140">
        <f t="shared" si="1005"/>
        <v>0</v>
      </c>
      <c r="BM275" s="140">
        <f t="shared" si="1006"/>
        <v>314817934</v>
      </c>
      <c r="BN275" s="140">
        <f t="shared" si="740"/>
        <v>0</v>
      </c>
    </row>
    <row r="276" spans="3:66" ht="12.75" customHeight="1" x14ac:dyDescent="0.2">
      <c r="C276" s="141" t="s">
        <v>475</v>
      </c>
      <c r="G276" s="275"/>
      <c r="H276" s="131" t="s">
        <v>322</v>
      </c>
      <c r="J276" s="140">
        <f t="shared" si="954"/>
        <v>0</v>
      </c>
      <c r="K276" s="140">
        <f t="shared" si="955"/>
        <v>0</v>
      </c>
      <c r="L276" s="140">
        <f t="shared" si="956"/>
        <v>0</v>
      </c>
      <c r="M276" s="140">
        <f t="shared" si="957"/>
        <v>0</v>
      </c>
      <c r="N276" s="140">
        <f t="shared" si="958"/>
        <v>0</v>
      </c>
      <c r="O276" s="140">
        <f t="shared" si="959"/>
        <v>0</v>
      </c>
      <c r="P276" s="140">
        <f t="shared" si="960"/>
        <v>0</v>
      </c>
      <c r="Q276" s="140">
        <f t="shared" si="961"/>
        <v>0</v>
      </c>
      <c r="R276" s="140">
        <f t="shared" si="962"/>
        <v>0</v>
      </c>
      <c r="S276" s="140">
        <f t="shared" si="963"/>
        <v>0</v>
      </c>
      <c r="T276" s="140">
        <f t="shared" si="964"/>
        <v>0</v>
      </c>
      <c r="U276" s="140">
        <f t="shared" si="965"/>
        <v>0</v>
      </c>
      <c r="V276" s="140">
        <f t="shared" si="966"/>
        <v>0</v>
      </c>
      <c r="X276" s="140">
        <f t="shared" si="967"/>
        <v>0</v>
      </c>
      <c r="Y276" s="140">
        <f t="shared" si="968"/>
        <v>0</v>
      </c>
      <c r="Z276" s="140">
        <f t="shared" si="969"/>
        <v>0</v>
      </c>
      <c r="AA276" s="140">
        <f t="shared" si="970"/>
        <v>0</v>
      </c>
      <c r="AB276" s="140">
        <f t="shared" si="971"/>
        <v>0</v>
      </c>
      <c r="AC276" s="140">
        <f t="shared" si="972"/>
        <v>0</v>
      </c>
      <c r="AD276" s="140">
        <f t="shared" si="973"/>
        <v>0</v>
      </c>
      <c r="AE276" s="140">
        <f t="shared" si="974"/>
        <v>0</v>
      </c>
      <c r="AF276" s="140">
        <f t="shared" si="975"/>
        <v>0</v>
      </c>
      <c r="AG276" s="140">
        <f t="shared" si="976"/>
        <v>0</v>
      </c>
      <c r="AH276" s="140">
        <f t="shared" si="977"/>
        <v>0</v>
      </c>
      <c r="AI276" s="140">
        <f t="shared" si="978"/>
        <v>0</v>
      </c>
      <c r="AJ276" s="140">
        <f t="shared" si="979"/>
        <v>0</v>
      </c>
      <c r="AL276" s="140">
        <f t="shared" si="980"/>
        <v>0</v>
      </c>
      <c r="AM276" s="140">
        <f t="shared" si="981"/>
        <v>0</v>
      </c>
      <c r="AN276" s="140">
        <f t="shared" si="982"/>
        <v>0</v>
      </c>
      <c r="AO276" s="140">
        <f t="shared" si="983"/>
        <v>0</v>
      </c>
      <c r="AP276" s="140">
        <f t="shared" si="984"/>
        <v>0</v>
      </c>
      <c r="AQ276" s="140">
        <f t="shared" si="985"/>
        <v>0</v>
      </c>
      <c r="AR276" s="140">
        <f t="shared" si="986"/>
        <v>0</v>
      </c>
      <c r="AS276" s="140">
        <f t="shared" si="987"/>
        <v>0</v>
      </c>
      <c r="AT276" s="140">
        <f t="shared" si="988"/>
        <v>0</v>
      </c>
      <c r="AU276" s="140">
        <f t="shared" si="989"/>
        <v>0</v>
      </c>
      <c r="AV276" s="140">
        <f t="shared" si="990"/>
        <v>0</v>
      </c>
      <c r="AW276" s="140">
        <f t="shared" si="991"/>
        <v>0</v>
      </c>
      <c r="AX276" s="140">
        <f t="shared" si="992"/>
        <v>0</v>
      </c>
      <c r="AZ276" s="140">
        <f t="shared" si="993"/>
        <v>0</v>
      </c>
      <c r="BA276" s="140">
        <f t="shared" si="994"/>
        <v>0</v>
      </c>
      <c r="BB276" s="140">
        <f t="shared" si="995"/>
        <v>0</v>
      </c>
      <c r="BC276" s="140">
        <f t="shared" si="996"/>
        <v>0</v>
      </c>
      <c r="BD276" s="140">
        <f t="shared" si="997"/>
        <v>0</v>
      </c>
      <c r="BE276" s="140">
        <f t="shared" si="998"/>
        <v>0</v>
      </c>
      <c r="BF276" s="140">
        <f t="shared" si="999"/>
        <v>0</v>
      </c>
      <c r="BG276" s="140">
        <f t="shared" si="1000"/>
        <v>0</v>
      </c>
      <c r="BH276" s="140">
        <f t="shared" si="1001"/>
        <v>0</v>
      </c>
      <c r="BI276" s="140">
        <f t="shared" si="1002"/>
        <v>0</v>
      </c>
      <c r="BJ276" s="140">
        <f t="shared" si="1003"/>
        <v>0</v>
      </c>
      <c r="BK276" s="140">
        <f t="shared" si="1004"/>
        <v>0</v>
      </c>
      <c r="BL276" s="140">
        <f t="shared" si="1005"/>
        <v>0</v>
      </c>
      <c r="BM276" s="140">
        <f t="shared" si="1006"/>
        <v>0</v>
      </c>
      <c r="BN276" s="140">
        <f t="shared" si="740"/>
        <v>0</v>
      </c>
    </row>
    <row r="277" spans="3:66" ht="12.75" customHeight="1" x14ac:dyDescent="0.2">
      <c r="C277" s="141" t="s">
        <v>531</v>
      </c>
      <c r="G277" s="275">
        <v>3484944</v>
      </c>
      <c r="H277" s="131" t="s">
        <v>331</v>
      </c>
      <c r="J277" s="140">
        <f t="shared" si="954"/>
        <v>0</v>
      </c>
      <c r="K277" s="140">
        <f t="shared" si="955"/>
        <v>0</v>
      </c>
      <c r="L277" s="140">
        <f t="shared" si="956"/>
        <v>0</v>
      </c>
      <c r="M277" s="140">
        <f t="shared" si="957"/>
        <v>0</v>
      </c>
      <c r="N277" s="140">
        <f t="shared" si="958"/>
        <v>0</v>
      </c>
      <c r="O277" s="140">
        <f t="shared" si="959"/>
        <v>0</v>
      </c>
      <c r="P277" s="140">
        <f t="shared" si="960"/>
        <v>0</v>
      </c>
      <c r="Q277" s="140">
        <f t="shared" si="961"/>
        <v>0</v>
      </c>
      <c r="R277" s="140">
        <f t="shared" si="962"/>
        <v>0</v>
      </c>
      <c r="S277" s="140">
        <f t="shared" si="963"/>
        <v>0</v>
      </c>
      <c r="T277" s="140">
        <f t="shared" si="964"/>
        <v>0</v>
      </c>
      <c r="U277" s="140">
        <f t="shared" si="965"/>
        <v>0</v>
      </c>
      <c r="V277" s="140">
        <f t="shared" si="966"/>
        <v>0</v>
      </c>
      <c r="X277" s="140">
        <f t="shared" si="967"/>
        <v>0</v>
      </c>
      <c r="Y277" s="140">
        <f t="shared" si="968"/>
        <v>0</v>
      </c>
      <c r="Z277" s="140">
        <f t="shared" si="969"/>
        <v>0</v>
      </c>
      <c r="AA277" s="140">
        <f t="shared" si="970"/>
        <v>0</v>
      </c>
      <c r="AB277" s="140">
        <f t="shared" si="971"/>
        <v>0</v>
      </c>
      <c r="AC277" s="140">
        <f t="shared" si="972"/>
        <v>0</v>
      </c>
      <c r="AD277" s="140">
        <f t="shared" si="973"/>
        <v>0</v>
      </c>
      <c r="AE277" s="140">
        <f t="shared" si="974"/>
        <v>0</v>
      </c>
      <c r="AF277" s="140">
        <f t="shared" si="975"/>
        <v>0</v>
      </c>
      <c r="AG277" s="140">
        <f t="shared" si="976"/>
        <v>0</v>
      </c>
      <c r="AH277" s="140">
        <f t="shared" si="977"/>
        <v>0</v>
      </c>
      <c r="AI277" s="140">
        <f t="shared" si="978"/>
        <v>0</v>
      </c>
      <c r="AJ277" s="140">
        <f t="shared" si="979"/>
        <v>0</v>
      </c>
      <c r="AL277" s="140">
        <f t="shared" si="980"/>
        <v>0</v>
      </c>
      <c r="AM277" s="140">
        <f t="shared" si="981"/>
        <v>0</v>
      </c>
      <c r="AN277" s="140">
        <f t="shared" si="982"/>
        <v>0</v>
      </c>
      <c r="AO277" s="140">
        <f t="shared" si="983"/>
        <v>0</v>
      </c>
      <c r="AP277" s="140">
        <f t="shared" si="984"/>
        <v>0</v>
      </c>
      <c r="AQ277" s="140">
        <f t="shared" si="985"/>
        <v>0</v>
      </c>
      <c r="AR277" s="140">
        <f t="shared" si="986"/>
        <v>0</v>
      </c>
      <c r="AS277" s="140">
        <f t="shared" si="987"/>
        <v>0</v>
      </c>
      <c r="AT277" s="140">
        <f t="shared" si="988"/>
        <v>0</v>
      </c>
      <c r="AU277" s="140">
        <f t="shared" si="989"/>
        <v>0</v>
      </c>
      <c r="AV277" s="140">
        <f t="shared" si="990"/>
        <v>0</v>
      </c>
      <c r="AW277" s="140">
        <f t="shared" si="991"/>
        <v>0</v>
      </c>
      <c r="AX277" s="140">
        <f t="shared" si="992"/>
        <v>3484944</v>
      </c>
      <c r="AZ277" s="140">
        <f t="shared" si="993"/>
        <v>0</v>
      </c>
      <c r="BA277" s="140">
        <f t="shared" si="994"/>
        <v>0</v>
      </c>
      <c r="BB277" s="140">
        <f t="shared" si="995"/>
        <v>0</v>
      </c>
      <c r="BC277" s="140">
        <f t="shared" si="996"/>
        <v>0</v>
      </c>
      <c r="BD277" s="140">
        <f t="shared" si="997"/>
        <v>0</v>
      </c>
      <c r="BE277" s="140">
        <f t="shared" si="998"/>
        <v>0</v>
      </c>
      <c r="BF277" s="140">
        <f t="shared" si="999"/>
        <v>0</v>
      </c>
      <c r="BG277" s="140">
        <f t="shared" si="1000"/>
        <v>0</v>
      </c>
      <c r="BH277" s="140">
        <f t="shared" si="1001"/>
        <v>0</v>
      </c>
      <c r="BI277" s="140">
        <f t="shared" si="1002"/>
        <v>0</v>
      </c>
      <c r="BJ277" s="140">
        <f t="shared" si="1003"/>
        <v>0</v>
      </c>
      <c r="BK277" s="140">
        <f t="shared" si="1004"/>
        <v>0</v>
      </c>
      <c r="BL277" s="140">
        <f t="shared" si="1005"/>
        <v>0</v>
      </c>
      <c r="BM277" s="140">
        <f t="shared" si="1006"/>
        <v>3484944</v>
      </c>
      <c r="BN277" s="140">
        <f t="shared" si="740"/>
        <v>0</v>
      </c>
    </row>
    <row r="278" spans="3:66" ht="12.75" customHeight="1" x14ac:dyDescent="0.2">
      <c r="C278" s="141" t="s">
        <v>534</v>
      </c>
      <c r="G278" s="275">
        <v>906671</v>
      </c>
      <c r="H278" s="131" t="s">
        <v>331</v>
      </c>
      <c r="J278" s="140">
        <f t="shared" si="954"/>
        <v>0</v>
      </c>
      <c r="K278" s="140">
        <f t="shared" si="955"/>
        <v>0</v>
      </c>
      <c r="L278" s="140">
        <f t="shared" si="956"/>
        <v>0</v>
      </c>
      <c r="M278" s="140">
        <f t="shared" si="957"/>
        <v>0</v>
      </c>
      <c r="N278" s="140">
        <f t="shared" si="958"/>
        <v>0</v>
      </c>
      <c r="O278" s="140">
        <f t="shared" si="959"/>
        <v>0</v>
      </c>
      <c r="P278" s="140">
        <f t="shared" si="960"/>
        <v>0</v>
      </c>
      <c r="Q278" s="140">
        <f t="shared" si="961"/>
        <v>0</v>
      </c>
      <c r="R278" s="140">
        <f t="shared" si="962"/>
        <v>0</v>
      </c>
      <c r="S278" s="140">
        <f t="shared" si="963"/>
        <v>0</v>
      </c>
      <c r="T278" s="140">
        <f t="shared" si="964"/>
        <v>0</v>
      </c>
      <c r="U278" s="140">
        <f t="shared" si="965"/>
        <v>0</v>
      </c>
      <c r="V278" s="140">
        <f t="shared" si="966"/>
        <v>0</v>
      </c>
      <c r="X278" s="140">
        <f t="shared" si="967"/>
        <v>0</v>
      </c>
      <c r="Y278" s="140">
        <f t="shared" si="968"/>
        <v>0</v>
      </c>
      <c r="Z278" s="140">
        <f t="shared" si="969"/>
        <v>0</v>
      </c>
      <c r="AA278" s="140">
        <f t="shared" si="970"/>
        <v>0</v>
      </c>
      <c r="AB278" s="140">
        <f t="shared" si="971"/>
        <v>0</v>
      </c>
      <c r="AC278" s="140">
        <f t="shared" si="972"/>
        <v>0</v>
      </c>
      <c r="AD278" s="140">
        <f t="shared" si="973"/>
        <v>0</v>
      </c>
      <c r="AE278" s="140">
        <f t="shared" si="974"/>
        <v>0</v>
      </c>
      <c r="AF278" s="140">
        <f t="shared" si="975"/>
        <v>0</v>
      </c>
      <c r="AG278" s="140">
        <f t="shared" si="976"/>
        <v>0</v>
      </c>
      <c r="AH278" s="140">
        <f t="shared" si="977"/>
        <v>0</v>
      </c>
      <c r="AI278" s="140">
        <f t="shared" si="978"/>
        <v>0</v>
      </c>
      <c r="AJ278" s="140">
        <f t="shared" si="979"/>
        <v>0</v>
      </c>
      <c r="AL278" s="140">
        <f t="shared" si="980"/>
        <v>0</v>
      </c>
      <c r="AM278" s="140">
        <f t="shared" si="981"/>
        <v>0</v>
      </c>
      <c r="AN278" s="140">
        <f t="shared" si="982"/>
        <v>0</v>
      </c>
      <c r="AO278" s="140">
        <f t="shared" si="983"/>
        <v>0</v>
      </c>
      <c r="AP278" s="140">
        <f t="shared" si="984"/>
        <v>0</v>
      </c>
      <c r="AQ278" s="140">
        <f t="shared" si="985"/>
        <v>0</v>
      </c>
      <c r="AR278" s="140">
        <f t="shared" si="986"/>
        <v>0</v>
      </c>
      <c r="AS278" s="140">
        <f t="shared" si="987"/>
        <v>0</v>
      </c>
      <c r="AT278" s="140">
        <f t="shared" si="988"/>
        <v>0</v>
      </c>
      <c r="AU278" s="140">
        <f t="shared" si="989"/>
        <v>0</v>
      </c>
      <c r="AV278" s="140">
        <f t="shared" si="990"/>
        <v>0</v>
      </c>
      <c r="AW278" s="140">
        <f t="shared" si="991"/>
        <v>0</v>
      </c>
      <c r="AX278" s="140">
        <f t="shared" si="992"/>
        <v>906671</v>
      </c>
      <c r="AZ278" s="140">
        <f t="shared" si="993"/>
        <v>0</v>
      </c>
      <c r="BA278" s="140">
        <f t="shared" si="994"/>
        <v>0</v>
      </c>
      <c r="BB278" s="140">
        <f t="shared" si="995"/>
        <v>0</v>
      </c>
      <c r="BC278" s="140">
        <f t="shared" si="996"/>
        <v>0</v>
      </c>
      <c r="BD278" s="140">
        <f t="shared" si="997"/>
        <v>0</v>
      </c>
      <c r="BE278" s="140">
        <f t="shared" si="998"/>
        <v>0</v>
      </c>
      <c r="BF278" s="140">
        <f t="shared" si="999"/>
        <v>0</v>
      </c>
      <c r="BG278" s="140">
        <f t="shared" si="1000"/>
        <v>0</v>
      </c>
      <c r="BH278" s="140">
        <f t="shared" si="1001"/>
        <v>0</v>
      </c>
      <c r="BI278" s="140">
        <f t="shared" si="1002"/>
        <v>0</v>
      </c>
      <c r="BJ278" s="140">
        <f t="shared" si="1003"/>
        <v>0</v>
      </c>
      <c r="BK278" s="140">
        <f t="shared" si="1004"/>
        <v>0</v>
      </c>
      <c r="BL278" s="140">
        <f t="shared" si="1005"/>
        <v>0</v>
      </c>
      <c r="BM278" s="140">
        <f t="shared" si="1006"/>
        <v>906671</v>
      </c>
      <c r="BN278" s="140">
        <f t="shared" si="740"/>
        <v>0</v>
      </c>
    </row>
    <row r="279" spans="3:66" ht="12.75" customHeight="1" x14ac:dyDescent="0.2">
      <c r="C279" s="141" t="s">
        <v>410</v>
      </c>
      <c r="G279" s="275">
        <v>2294226</v>
      </c>
      <c r="H279" s="131" t="s">
        <v>331</v>
      </c>
      <c r="J279" s="140">
        <f t="shared" si="954"/>
        <v>0</v>
      </c>
      <c r="K279" s="140">
        <f t="shared" si="955"/>
        <v>0</v>
      </c>
      <c r="L279" s="140">
        <f t="shared" si="956"/>
        <v>0</v>
      </c>
      <c r="M279" s="140">
        <f t="shared" si="957"/>
        <v>0</v>
      </c>
      <c r="N279" s="140">
        <f t="shared" si="958"/>
        <v>0</v>
      </c>
      <c r="O279" s="140">
        <f t="shared" si="959"/>
        <v>0</v>
      </c>
      <c r="P279" s="140">
        <f t="shared" si="960"/>
        <v>0</v>
      </c>
      <c r="Q279" s="140">
        <f t="shared" si="961"/>
        <v>0</v>
      </c>
      <c r="R279" s="140">
        <f t="shared" si="962"/>
        <v>0</v>
      </c>
      <c r="S279" s="140">
        <f t="shared" si="963"/>
        <v>0</v>
      </c>
      <c r="T279" s="140">
        <f t="shared" si="964"/>
        <v>0</v>
      </c>
      <c r="U279" s="140">
        <f t="shared" si="965"/>
        <v>0</v>
      </c>
      <c r="V279" s="140">
        <f t="shared" si="966"/>
        <v>0</v>
      </c>
      <c r="X279" s="140">
        <f t="shared" si="967"/>
        <v>0</v>
      </c>
      <c r="Y279" s="140">
        <f t="shared" si="968"/>
        <v>0</v>
      </c>
      <c r="Z279" s="140">
        <f t="shared" si="969"/>
        <v>0</v>
      </c>
      <c r="AA279" s="140">
        <f t="shared" si="970"/>
        <v>0</v>
      </c>
      <c r="AB279" s="140">
        <f t="shared" si="971"/>
        <v>0</v>
      </c>
      <c r="AC279" s="140">
        <f t="shared" si="972"/>
        <v>0</v>
      </c>
      <c r="AD279" s="140">
        <f t="shared" si="973"/>
        <v>0</v>
      </c>
      <c r="AE279" s="140">
        <f t="shared" si="974"/>
        <v>0</v>
      </c>
      <c r="AF279" s="140">
        <f t="shared" si="975"/>
        <v>0</v>
      </c>
      <c r="AG279" s="140">
        <f t="shared" si="976"/>
        <v>0</v>
      </c>
      <c r="AH279" s="140">
        <f t="shared" si="977"/>
        <v>0</v>
      </c>
      <c r="AI279" s="140">
        <f t="shared" si="978"/>
        <v>0</v>
      </c>
      <c r="AJ279" s="140">
        <f t="shared" si="979"/>
        <v>0</v>
      </c>
      <c r="AL279" s="140">
        <f t="shared" si="980"/>
        <v>0</v>
      </c>
      <c r="AM279" s="140">
        <f t="shared" si="981"/>
        <v>0</v>
      </c>
      <c r="AN279" s="140">
        <f t="shared" si="982"/>
        <v>0</v>
      </c>
      <c r="AO279" s="140">
        <f t="shared" si="983"/>
        <v>0</v>
      </c>
      <c r="AP279" s="140">
        <f t="shared" si="984"/>
        <v>0</v>
      </c>
      <c r="AQ279" s="140">
        <f t="shared" si="985"/>
        <v>0</v>
      </c>
      <c r="AR279" s="140">
        <f t="shared" si="986"/>
        <v>0</v>
      </c>
      <c r="AS279" s="140">
        <f t="shared" si="987"/>
        <v>0</v>
      </c>
      <c r="AT279" s="140">
        <f t="shared" si="988"/>
        <v>0</v>
      </c>
      <c r="AU279" s="140">
        <f t="shared" si="989"/>
        <v>0</v>
      </c>
      <c r="AV279" s="140">
        <f t="shared" si="990"/>
        <v>0</v>
      </c>
      <c r="AW279" s="140">
        <f t="shared" si="991"/>
        <v>0</v>
      </c>
      <c r="AX279" s="140">
        <f t="shared" si="992"/>
        <v>2294226</v>
      </c>
      <c r="AZ279" s="140">
        <f t="shared" si="993"/>
        <v>0</v>
      </c>
      <c r="BA279" s="140">
        <f t="shared" si="994"/>
        <v>0</v>
      </c>
      <c r="BB279" s="140">
        <f t="shared" si="995"/>
        <v>0</v>
      </c>
      <c r="BC279" s="140">
        <f t="shared" si="996"/>
        <v>0</v>
      </c>
      <c r="BD279" s="140">
        <f t="shared" si="997"/>
        <v>0</v>
      </c>
      <c r="BE279" s="140">
        <f t="shared" si="998"/>
        <v>0</v>
      </c>
      <c r="BF279" s="140">
        <f t="shared" si="999"/>
        <v>0</v>
      </c>
      <c r="BG279" s="140">
        <f t="shared" si="1000"/>
        <v>0</v>
      </c>
      <c r="BH279" s="140">
        <f t="shared" si="1001"/>
        <v>0</v>
      </c>
      <c r="BI279" s="140">
        <f t="shared" si="1002"/>
        <v>0</v>
      </c>
      <c r="BJ279" s="140">
        <f t="shared" si="1003"/>
        <v>0</v>
      </c>
      <c r="BK279" s="140">
        <f t="shared" si="1004"/>
        <v>0</v>
      </c>
      <c r="BL279" s="140">
        <f t="shared" si="1005"/>
        <v>0</v>
      </c>
      <c r="BM279" s="140">
        <f t="shared" si="1006"/>
        <v>2294226</v>
      </c>
      <c r="BN279" s="140">
        <f t="shared" si="740"/>
        <v>0</v>
      </c>
    </row>
    <row r="280" spans="3:66" ht="12.75" customHeight="1" x14ac:dyDescent="0.2">
      <c r="C280" s="141" t="s">
        <v>588</v>
      </c>
      <c r="G280" s="275">
        <v>112132287</v>
      </c>
      <c r="H280" s="131" t="s">
        <v>322</v>
      </c>
      <c r="J280" s="140">
        <f t="shared" si="954"/>
        <v>0</v>
      </c>
      <c r="K280" s="140">
        <f t="shared" si="955"/>
        <v>0</v>
      </c>
      <c r="L280" s="140">
        <f t="shared" si="956"/>
        <v>0</v>
      </c>
      <c r="M280" s="140">
        <f t="shared" si="957"/>
        <v>0</v>
      </c>
      <c r="N280" s="140">
        <f t="shared" si="958"/>
        <v>0</v>
      </c>
      <c r="O280" s="140">
        <f t="shared" si="959"/>
        <v>0</v>
      </c>
      <c r="P280" s="140">
        <f t="shared" si="960"/>
        <v>0</v>
      </c>
      <c r="Q280" s="140">
        <f t="shared" si="961"/>
        <v>0</v>
      </c>
      <c r="R280" s="140">
        <f t="shared" si="962"/>
        <v>0</v>
      </c>
      <c r="S280" s="140">
        <f t="shared" si="963"/>
        <v>0</v>
      </c>
      <c r="T280" s="140">
        <f t="shared" si="964"/>
        <v>0</v>
      </c>
      <c r="U280" s="140">
        <f t="shared" si="965"/>
        <v>0</v>
      </c>
      <c r="V280" s="140">
        <f t="shared" si="966"/>
        <v>0</v>
      </c>
      <c r="X280" s="140">
        <f t="shared" si="967"/>
        <v>0</v>
      </c>
      <c r="Y280" s="140">
        <f t="shared" si="968"/>
        <v>0</v>
      </c>
      <c r="Z280" s="140">
        <f t="shared" si="969"/>
        <v>0</v>
      </c>
      <c r="AA280" s="140">
        <f t="shared" si="970"/>
        <v>0</v>
      </c>
      <c r="AB280" s="140">
        <f t="shared" si="971"/>
        <v>0</v>
      </c>
      <c r="AC280" s="140">
        <f t="shared" si="972"/>
        <v>0</v>
      </c>
      <c r="AD280" s="140">
        <f t="shared" si="973"/>
        <v>0</v>
      </c>
      <c r="AE280" s="140">
        <f t="shared" si="974"/>
        <v>0</v>
      </c>
      <c r="AF280" s="140">
        <f t="shared" si="975"/>
        <v>0</v>
      </c>
      <c r="AG280" s="140">
        <f t="shared" si="976"/>
        <v>0</v>
      </c>
      <c r="AH280" s="140">
        <f t="shared" si="977"/>
        <v>0</v>
      </c>
      <c r="AI280" s="140">
        <f t="shared" si="978"/>
        <v>0</v>
      </c>
      <c r="AJ280" s="140">
        <f t="shared" si="979"/>
        <v>0</v>
      </c>
      <c r="AL280" s="140">
        <f t="shared" si="980"/>
        <v>0</v>
      </c>
      <c r="AM280" s="140">
        <f t="shared" si="981"/>
        <v>0</v>
      </c>
      <c r="AN280" s="140">
        <f t="shared" si="982"/>
        <v>0</v>
      </c>
      <c r="AO280" s="140">
        <f t="shared" si="983"/>
        <v>112132287</v>
      </c>
      <c r="AP280" s="140">
        <f t="shared" si="984"/>
        <v>0</v>
      </c>
      <c r="AQ280" s="140">
        <f t="shared" si="985"/>
        <v>0</v>
      </c>
      <c r="AR280" s="140">
        <f t="shared" si="986"/>
        <v>0</v>
      </c>
      <c r="AS280" s="140">
        <f t="shared" si="987"/>
        <v>0</v>
      </c>
      <c r="AT280" s="140">
        <f t="shared" si="988"/>
        <v>0</v>
      </c>
      <c r="AU280" s="140">
        <f t="shared" si="989"/>
        <v>0</v>
      </c>
      <c r="AV280" s="140">
        <f t="shared" si="990"/>
        <v>0</v>
      </c>
      <c r="AW280" s="140">
        <f t="shared" si="991"/>
        <v>0</v>
      </c>
      <c r="AX280" s="140">
        <f t="shared" si="992"/>
        <v>0</v>
      </c>
      <c r="AZ280" s="140">
        <f t="shared" si="993"/>
        <v>0</v>
      </c>
      <c r="BA280" s="140">
        <f t="shared" si="994"/>
        <v>0</v>
      </c>
      <c r="BB280" s="140">
        <f t="shared" si="995"/>
        <v>0</v>
      </c>
      <c r="BC280" s="140">
        <f t="shared" si="996"/>
        <v>0</v>
      </c>
      <c r="BD280" s="140">
        <f t="shared" si="997"/>
        <v>0</v>
      </c>
      <c r="BE280" s="140">
        <f t="shared" si="998"/>
        <v>0</v>
      </c>
      <c r="BF280" s="140">
        <f t="shared" si="999"/>
        <v>0</v>
      </c>
      <c r="BG280" s="140">
        <f t="shared" si="1000"/>
        <v>0</v>
      </c>
      <c r="BH280" s="140">
        <f t="shared" si="1001"/>
        <v>0</v>
      </c>
      <c r="BI280" s="140">
        <f t="shared" si="1002"/>
        <v>0</v>
      </c>
      <c r="BJ280" s="140">
        <f t="shared" si="1003"/>
        <v>0</v>
      </c>
      <c r="BK280" s="140">
        <f t="shared" si="1004"/>
        <v>0</v>
      </c>
      <c r="BL280" s="140">
        <f t="shared" si="1005"/>
        <v>0</v>
      </c>
      <c r="BM280" s="140">
        <f t="shared" si="1006"/>
        <v>112132287</v>
      </c>
      <c r="BN280" s="140">
        <f t="shared" si="740"/>
        <v>0</v>
      </c>
    </row>
    <row r="281" spans="3:66" ht="12.75" customHeight="1" x14ac:dyDescent="0.2">
      <c r="C281" s="141" t="s">
        <v>474</v>
      </c>
      <c r="E281" s="142"/>
      <c r="G281" s="275">
        <v>4117324</v>
      </c>
      <c r="H281" s="131" t="s">
        <v>331</v>
      </c>
      <c r="J281" s="140">
        <f t="shared" si="954"/>
        <v>0</v>
      </c>
      <c r="K281" s="140">
        <f t="shared" si="955"/>
        <v>0</v>
      </c>
      <c r="L281" s="140">
        <f t="shared" si="956"/>
        <v>0</v>
      </c>
      <c r="M281" s="140">
        <f t="shared" si="957"/>
        <v>0</v>
      </c>
      <c r="N281" s="140">
        <f t="shared" si="958"/>
        <v>0</v>
      </c>
      <c r="O281" s="140">
        <f t="shared" si="959"/>
        <v>0</v>
      </c>
      <c r="P281" s="140">
        <f t="shared" si="960"/>
        <v>0</v>
      </c>
      <c r="Q281" s="140">
        <f t="shared" si="961"/>
        <v>0</v>
      </c>
      <c r="R281" s="140">
        <f t="shared" si="962"/>
        <v>0</v>
      </c>
      <c r="S281" s="140">
        <f t="shared" si="963"/>
        <v>0</v>
      </c>
      <c r="T281" s="140">
        <f t="shared" si="964"/>
        <v>0</v>
      </c>
      <c r="U281" s="140">
        <f t="shared" si="965"/>
        <v>0</v>
      </c>
      <c r="V281" s="140">
        <f t="shared" si="966"/>
        <v>0</v>
      </c>
      <c r="X281" s="140">
        <f t="shared" si="967"/>
        <v>0</v>
      </c>
      <c r="Y281" s="140">
        <f t="shared" si="968"/>
        <v>0</v>
      </c>
      <c r="Z281" s="140">
        <f t="shared" si="969"/>
        <v>0</v>
      </c>
      <c r="AA281" s="140">
        <f t="shared" si="970"/>
        <v>0</v>
      </c>
      <c r="AB281" s="140">
        <f t="shared" si="971"/>
        <v>0</v>
      </c>
      <c r="AC281" s="140">
        <f t="shared" si="972"/>
        <v>0</v>
      </c>
      <c r="AD281" s="140">
        <f t="shared" si="973"/>
        <v>0</v>
      </c>
      <c r="AE281" s="140">
        <f t="shared" si="974"/>
        <v>0</v>
      </c>
      <c r="AF281" s="140">
        <f t="shared" si="975"/>
        <v>0</v>
      </c>
      <c r="AG281" s="140">
        <f t="shared" si="976"/>
        <v>0</v>
      </c>
      <c r="AH281" s="140">
        <f t="shared" si="977"/>
        <v>0</v>
      </c>
      <c r="AI281" s="140">
        <f t="shared" si="978"/>
        <v>0</v>
      </c>
      <c r="AJ281" s="140">
        <f t="shared" si="979"/>
        <v>0</v>
      </c>
      <c r="AL281" s="140">
        <f t="shared" si="980"/>
        <v>0</v>
      </c>
      <c r="AM281" s="140">
        <f t="shared" si="981"/>
        <v>0</v>
      </c>
      <c r="AN281" s="140">
        <f t="shared" si="982"/>
        <v>0</v>
      </c>
      <c r="AO281" s="140">
        <f t="shared" si="983"/>
        <v>0</v>
      </c>
      <c r="AP281" s="140">
        <f t="shared" si="984"/>
        <v>0</v>
      </c>
      <c r="AQ281" s="140">
        <f t="shared" si="985"/>
        <v>0</v>
      </c>
      <c r="AR281" s="140">
        <f t="shared" si="986"/>
        <v>0</v>
      </c>
      <c r="AS281" s="140">
        <f t="shared" si="987"/>
        <v>0</v>
      </c>
      <c r="AT281" s="140">
        <f t="shared" si="988"/>
        <v>0</v>
      </c>
      <c r="AU281" s="140">
        <f t="shared" si="989"/>
        <v>0</v>
      </c>
      <c r="AV281" s="140">
        <f t="shared" si="990"/>
        <v>0</v>
      </c>
      <c r="AW281" s="140">
        <f t="shared" si="991"/>
        <v>0</v>
      </c>
      <c r="AX281" s="140">
        <f t="shared" si="992"/>
        <v>4117324</v>
      </c>
      <c r="AZ281" s="140">
        <f t="shared" si="993"/>
        <v>0</v>
      </c>
      <c r="BA281" s="140">
        <f t="shared" si="994"/>
        <v>0</v>
      </c>
      <c r="BB281" s="140">
        <f t="shared" si="995"/>
        <v>0</v>
      </c>
      <c r="BC281" s="140">
        <f t="shared" si="996"/>
        <v>0</v>
      </c>
      <c r="BD281" s="140">
        <f t="shared" si="997"/>
        <v>0</v>
      </c>
      <c r="BE281" s="140">
        <f t="shared" si="998"/>
        <v>0</v>
      </c>
      <c r="BF281" s="140">
        <f t="shared" si="999"/>
        <v>0</v>
      </c>
      <c r="BG281" s="140">
        <f t="shared" si="1000"/>
        <v>0</v>
      </c>
      <c r="BH281" s="140">
        <f t="shared" si="1001"/>
        <v>0</v>
      </c>
      <c r="BI281" s="140">
        <f t="shared" si="1002"/>
        <v>0</v>
      </c>
      <c r="BJ281" s="140">
        <f t="shared" si="1003"/>
        <v>0</v>
      </c>
      <c r="BK281" s="140">
        <f t="shared" si="1004"/>
        <v>0</v>
      </c>
      <c r="BL281" s="140">
        <f t="shared" si="1005"/>
        <v>0</v>
      </c>
      <c r="BM281" s="140">
        <f t="shared" si="1006"/>
        <v>4117324</v>
      </c>
      <c r="BN281" s="140">
        <f t="shared" si="740"/>
        <v>0</v>
      </c>
    </row>
    <row r="282" spans="3:66" ht="12.75" customHeight="1" x14ac:dyDescent="0.2">
      <c r="C282" s="141" t="s">
        <v>609</v>
      </c>
      <c r="G282" s="498">
        <v>19449308</v>
      </c>
      <c r="H282" s="131" t="s">
        <v>329</v>
      </c>
      <c r="J282" s="140">
        <f t="shared" ref="J282:J288" si="1007">+IF(H282=J$8,G282,0)</f>
        <v>0</v>
      </c>
      <c r="K282" s="140">
        <f t="shared" ref="K282:K288" si="1008">+IF(H282=K$8,G282,0)</f>
        <v>0</v>
      </c>
      <c r="L282" s="140">
        <f t="shared" ref="L282:L288" si="1009">+IF(H282=L$8,G282,0)</f>
        <v>0</v>
      </c>
      <c r="M282" s="140">
        <f t="shared" ref="M282:M288" si="1010">+IF(H282=M$8,G282,0)</f>
        <v>0</v>
      </c>
      <c r="N282" s="140">
        <f t="shared" ref="N282:N288" si="1011">+IF(H282=N$8,G282,0)</f>
        <v>0</v>
      </c>
      <c r="O282" s="140">
        <f t="shared" ref="O282:O288" si="1012">+IF(H282=O$8,G282,0)</f>
        <v>0</v>
      </c>
      <c r="P282" s="140">
        <f t="shared" ref="P282:P288" si="1013">+IF(H282=P$8,G282,0)</f>
        <v>0</v>
      </c>
      <c r="Q282" s="140">
        <f t="shared" ref="Q282:Q288" si="1014">+IF(H282=Q$8,G282,0)</f>
        <v>0</v>
      </c>
      <c r="R282" s="140">
        <f t="shared" ref="R282:R288" si="1015">+IF(H282=R$8,G282,0)</f>
        <v>0</v>
      </c>
      <c r="S282" s="140">
        <f t="shared" ref="S282:S288" si="1016">+IF(H282=S$8,G282,0)</f>
        <v>0</v>
      </c>
      <c r="T282" s="140">
        <f t="shared" ref="T282:T288" si="1017">+IF(H282=T$8,G282,0)</f>
        <v>0</v>
      </c>
      <c r="U282" s="140">
        <f t="shared" ref="U282:U288" si="1018">+IF(H282=U$8,G282,0)</f>
        <v>0</v>
      </c>
      <c r="V282" s="140">
        <f t="shared" ref="V282:V288" si="1019">+IF(H282=V$8,G282,0)</f>
        <v>0</v>
      </c>
      <c r="X282" s="140">
        <f t="shared" ref="X282:X288" si="1020">+IF(H282=X$8,G282,0)</f>
        <v>0</v>
      </c>
      <c r="Y282" s="140">
        <f t="shared" ref="Y282:Y288" si="1021">+IF(H282=Y$8,G282,0)</f>
        <v>0</v>
      </c>
      <c r="Z282" s="140">
        <f t="shared" ref="Z282:Z288" si="1022">+IF(H282=Z$8,G282,0)</f>
        <v>0</v>
      </c>
      <c r="AA282" s="140">
        <f t="shared" ref="AA282:AA288" si="1023">+IF(H282=AA$8,G282,0)</f>
        <v>0</v>
      </c>
      <c r="AB282" s="140">
        <f t="shared" ref="AB282:AB288" si="1024">+IF(H282=AB$8,G282,0)</f>
        <v>0</v>
      </c>
      <c r="AC282" s="140">
        <f t="shared" ref="AC282:AC288" si="1025">+IF(H282=AC$8,G282,0)</f>
        <v>0</v>
      </c>
      <c r="AD282" s="140">
        <f t="shared" ref="AD282:AD288" si="1026">+IF(H282=AD$8,G282,0)</f>
        <v>0</v>
      </c>
      <c r="AE282" s="140">
        <f t="shared" ref="AE282:AE288" si="1027">+IF(H282=AE$8,G282,0)</f>
        <v>0</v>
      </c>
      <c r="AF282" s="140">
        <f t="shared" ref="AF282:AF288" si="1028">+IF(H282=AF$8,G282,0)</f>
        <v>0</v>
      </c>
      <c r="AG282" s="140">
        <f t="shared" ref="AG282:AG288" si="1029">+IF(H282=AG$8,G282,0)</f>
        <v>0</v>
      </c>
      <c r="AH282" s="140">
        <f t="shared" ref="AH282:AH288" si="1030">+IF(H282=AH$8,G282,0)</f>
        <v>0</v>
      </c>
      <c r="AI282" s="140">
        <f t="shared" ref="AI282:AI288" si="1031">+IF(H282=AI$8,G282,0)</f>
        <v>0</v>
      </c>
      <c r="AJ282" s="140">
        <f t="shared" ref="AJ282:AJ288" si="1032">+IF(H282=AJ$8,G282,0)</f>
        <v>0</v>
      </c>
      <c r="AL282" s="140">
        <f t="shared" ref="AL282:AL288" si="1033">+IF(H282=AL$8,G282,0)</f>
        <v>0</v>
      </c>
      <c r="AM282" s="140">
        <f t="shared" ref="AM282:AM288" si="1034">+IF(H282=AM$8,G282,0)</f>
        <v>0</v>
      </c>
      <c r="AN282" s="140">
        <f t="shared" ref="AN282:AN288" si="1035">+IF(H282=AN$8,G282,0)</f>
        <v>0</v>
      </c>
      <c r="AO282" s="140">
        <f t="shared" ref="AO282:AO288" si="1036">+IF(H282=AO$8,G282,0)</f>
        <v>0</v>
      </c>
      <c r="AP282" s="140">
        <f t="shared" ref="AP282:AP288" si="1037">+IF(H282=AP$8,G282,0)</f>
        <v>0</v>
      </c>
      <c r="AQ282" s="140">
        <f t="shared" ref="AQ282:AQ288" si="1038">+IF(H282=AQ$8,G282,0)</f>
        <v>0</v>
      </c>
      <c r="AR282" s="140">
        <f t="shared" ref="AR282:AR288" si="1039">+IF(H282=AR$8,G282,0)</f>
        <v>0</v>
      </c>
      <c r="AS282" s="140">
        <f t="shared" ref="AS282:AS288" si="1040">+IF(H282=AS$8,G282,0)</f>
        <v>0</v>
      </c>
      <c r="AT282" s="140">
        <f t="shared" ref="AT282:AT288" si="1041">+IF(H282=AT$8,G282,0)</f>
        <v>0</v>
      </c>
      <c r="AU282" s="140">
        <f t="shared" ref="AU282:AU288" si="1042">+IF(H282=AU$8,G282,0)</f>
        <v>0</v>
      </c>
      <c r="AV282" s="140">
        <f t="shared" ref="AV282:AV288" si="1043">+IF(H282=AV$8,G282,0)</f>
        <v>19449308</v>
      </c>
      <c r="AW282" s="140">
        <f t="shared" ref="AW282:AW288" si="1044">+IF(H282=AW$8,G282,0)</f>
        <v>0</v>
      </c>
      <c r="AX282" s="140">
        <f t="shared" ref="AX282:AX288" si="1045">+IF(H282=AX$8,G282,0)</f>
        <v>0</v>
      </c>
      <c r="AZ282" s="140">
        <f t="shared" ref="AZ282:AZ288" si="1046">+IF(H282=AZ$8,G282,0)</f>
        <v>0</v>
      </c>
      <c r="BA282" s="140">
        <f t="shared" ref="BA282:BA288" si="1047">+IF(H282=BA$8,G282,0)</f>
        <v>0</v>
      </c>
      <c r="BB282" s="140">
        <f t="shared" ref="BB282:BB288" si="1048">+IF(H282=BB$8,G282,0)</f>
        <v>0</v>
      </c>
      <c r="BC282" s="140">
        <f t="shared" ref="BC282:BC288" si="1049">+IF(H282=BC$8,G282,0)</f>
        <v>0</v>
      </c>
      <c r="BD282" s="140">
        <f t="shared" ref="BD282:BD288" si="1050">+IF(H282=BD$8,G282,0)</f>
        <v>0</v>
      </c>
      <c r="BE282" s="140">
        <f t="shared" ref="BE282:BE288" si="1051">+IF(H282=BE$8,G282,0)</f>
        <v>0</v>
      </c>
      <c r="BF282" s="140">
        <f t="shared" ref="BF282:BF288" si="1052">+IF(H282=BF$8,G282,0)</f>
        <v>0</v>
      </c>
      <c r="BG282" s="140">
        <f t="shared" ref="BG282:BG288" si="1053">+IF(H282=BG$8,G282,0)</f>
        <v>0</v>
      </c>
      <c r="BH282" s="140">
        <f t="shared" ref="BH282:BH288" si="1054">+IF(H282=BH$8,G282,0)</f>
        <v>0</v>
      </c>
      <c r="BI282" s="140">
        <f t="shared" ref="BI282:BI288" si="1055">+IF(H282=BI$8,G282,0)</f>
        <v>0</v>
      </c>
      <c r="BJ282" s="140">
        <f t="shared" ref="BJ282:BJ288" si="1056">+IF(H282=BJ$8,G282,0)</f>
        <v>0</v>
      </c>
      <c r="BK282" s="140">
        <f t="shared" ref="BK282:BK288" si="1057">+IF(H282=BK$8,G282,0)</f>
        <v>0</v>
      </c>
      <c r="BL282" s="140">
        <f t="shared" ref="BL282:BL288" si="1058">+IF(H282=BL$8,G282,0)</f>
        <v>0</v>
      </c>
      <c r="BM282" s="140">
        <f t="shared" si="1006"/>
        <v>19449308</v>
      </c>
      <c r="BN282" s="140">
        <f t="shared" si="740"/>
        <v>0</v>
      </c>
    </row>
    <row r="283" spans="3:66" ht="12.75" customHeight="1" x14ac:dyDescent="0.2">
      <c r="C283" s="141" t="s">
        <v>647</v>
      </c>
      <c r="G283" s="498">
        <v>54545</v>
      </c>
      <c r="H283" s="131" t="s">
        <v>329</v>
      </c>
      <c r="J283" s="140">
        <f t="shared" si="1007"/>
        <v>0</v>
      </c>
      <c r="K283" s="140">
        <f t="shared" si="1008"/>
        <v>0</v>
      </c>
      <c r="L283" s="140">
        <f t="shared" si="1009"/>
        <v>0</v>
      </c>
      <c r="M283" s="140">
        <f t="shared" si="1010"/>
        <v>0</v>
      </c>
      <c r="N283" s="140">
        <f t="shared" si="1011"/>
        <v>0</v>
      </c>
      <c r="O283" s="140">
        <f t="shared" si="1012"/>
        <v>0</v>
      </c>
      <c r="P283" s="140">
        <f t="shared" si="1013"/>
        <v>0</v>
      </c>
      <c r="Q283" s="140">
        <f t="shared" si="1014"/>
        <v>0</v>
      </c>
      <c r="R283" s="140">
        <f t="shared" si="1015"/>
        <v>0</v>
      </c>
      <c r="S283" s="140">
        <f t="shared" si="1016"/>
        <v>0</v>
      </c>
      <c r="T283" s="140">
        <f t="shared" si="1017"/>
        <v>0</v>
      </c>
      <c r="U283" s="140">
        <f t="shared" si="1018"/>
        <v>0</v>
      </c>
      <c r="V283" s="140">
        <f t="shared" si="1019"/>
        <v>0</v>
      </c>
      <c r="X283" s="140">
        <f t="shared" si="1020"/>
        <v>0</v>
      </c>
      <c r="Y283" s="140">
        <f t="shared" si="1021"/>
        <v>0</v>
      </c>
      <c r="Z283" s="140">
        <f t="shared" si="1022"/>
        <v>0</v>
      </c>
      <c r="AA283" s="140">
        <f t="shared" si="1023"/>
        <v>0</v>
      </c>
      <c r="AB283" s="140">
        <f t="shared" si="1024"/>
        <v>0</v>
      </c>
      <c r="AC283" s="140">
        <f t="shared" si="1025"/>
        <v>0</v>
      </c>
      <c r="AD283" s="140">
        <f t="shared" si="1026"/>
        <v>0</v>
      </c>
      <c r="AE283" s="140">
        <f t="shared" si="1027"/>
        <v>0</v>
      </c>
      <c r="AF283" s="140">
        <f t="shared" si="1028"/>
        <v>0</v>
      </c>
      <c r="AG283" s="140">
        <f t="shared" si="1029"/>
        <v>0</v>
      </c>
      <c r="AH283" s="140">
        <f t="shared" si="1030"/>
        <v>0</v>
      </c>
      <c r="AI283" s="140">
        <f t="shared" si="1031"/>
        <v>0</v>
      </c>
      <c r="AJ283" s="140">
        <f t="shared" si="1032"/>
        <v>0</v>
      </c>
      <c r="AL283" s="140">
        <f t="shared" si="1033"/>
        <v>0</v>
      </c>
      <c r="AM283" s="140">
        <f t="shared" si="1034"/>
        <v>0</v>
      </c>
      <c r="AN283" s="140">
        <f t="shared" si="1035"/>
        <v>0</v>
      </c>
      <c r="AO283" s="140">
        <f t="shared" si="1036"/>
        <v>0</v>
      </c>
      <c r="AP283" s="140">
        <f t="shared" si="1037"/>
        <v>0</v>
      </c>
      <c r="AQ283" s="140">
        <f t="shared" si="1038"/>
        <v>0</v>
      </c>
      <c r="AR283" s="140">
        <f t="shared" si="1039"/>
        <v>0</v>
      </c>
      <c r="AS283" s="140">
        <f t="shared" si="1040"/>
        <v>0</v>
      </c>
      <c r="AT283" s="140">
        <f t="shared" si="1041"/>
        <v>0</v>
      </c>
      <c r="AU283" s="140">
        <f t="shared" si="1042"/>
        <v>0</v>
      </c>
      <c r="AV283" s="140">
        <f t="shared" si="1043"/>
        <v>54545</v>
      </c>
      <c r="AW283" s="140">
        <f t="shared" si="1044"/>
        <v>0</v>
      </c>
      <c r="AX283" s="140">
        <f t="shared" si="1045"/>
        <v>0</v>
      </c>
      <c r="AZ283" s="140">
        <f t="shared" si="1046"/>
        <v>0</v>
      </c>
      <c r="BA283" s="140">
        <f t="shared" si="1047"/>
        <v>0</v>
      </c>
      <c r="BB283" s="140">
        <f t="shared" si="1048"/>
        <v>0</v>
      </c>
      <c r="BC283" s="140">
        <f t="shared" si="1049"/>
        <v>0</v>
      </c>
      <c r="BD283" s="140">
        <f t="shared" si="1050"/>
        <v>0</v>
      </c>
      <c r="BE283" s="140">
        <f t="shared" si="1051"/>
        <v>0</v>
      </c>
      <c r="BF283" s="140">
        <f t="shared" si="1052"/>
        <v>0</v>
      </c>
      <c r="BG283" s="140">
        <f t="shared" si="1053"/>
        <v>0</v>
      </c>
      <c r="BH283" s="140">
        <f t="shared" si="1054"/>
        <v>0</v>
      </c>
      <c r="BI283" s="140">
        <f t="shared" si="1055"/>
        <v>0</v>
      </c>
      <c r="BJ283" s="140">
        <f t="shared" si="1056"/>
        <v>0</v>
      </c>
      <c r="BK283" s="140">
        <f t="shared" si="1057"/>
        <v>0</v>
      </c>
      <c r="BL283" s="140">
        <f t="shared" si="1058"/>
        <v>0</v>
      </c>
      <c r="BM283" s="140">
        <f t="shared" si="1006"/>
        <v>54545</v>
      </c>
      <c r="BN283" s="140">
        <f t="shared" si="740"/>
        <v>0</v>
      </c>
    </row>
    <row r="284" spans="3:66" ht="12.75" customHeight="1" x14ac:dyDescent="0.2">
      <c r="C284" s="141" t="s">
        <v>648</v>
      </c>
      <c r="G284" s="275">
        <v>4125727</v>
      </c>
      <c r="H284" s="131" t="s">
        <v>331</v>
      </c>
      <c r="J284" s="140">
        <f t="shared" si="1007"/>
        <v>0</v>
      </c>
      <c r="K284" s="140">
        <f t="shared" si="1008"/>
        <v>0</v>
      </c>
      <c r="L284" s="140">
        <f t="shared" si="1009"/>
        <v>0</v>
      </c>
      <c r="M284" s="140">
        <f t="shared" si="1010"/>
        <v>0</v>
      </c>
      <c r="N284" s="140">
        <f t="shared" si="1011"/>
        <v>0</v>
      </c>
      <c r="O284" s="140">
        <f t="shared" si="1012"/>
        <v>0</v>
      </c>
      <c r="P284" s="140">
        <f t="shared" si="1013"/>
        <v>0</v>
      </c>
      <c r="Q284" s="140">
        <f t="shared" si="1014"/>
        <v>0</v>
      </c>
      <c r="R284" s="140">
        <f t="shared" si="1015"/>
        <v>0</v>
      </c>
      <c r="S284" s="140">
        <f t="shared" si="1016"/>
        <v>0</v>
      </c>
      <c r="T284" s="140">
        <f t="shared" si="1017"/>
        <v>0</v>
      </c>
      <c r="U284" s="140">
        <f t="shared" si="1018"/>
        <v>0</v>
      </c>
      <c r="V284" s="140">
        <f t="shared" si="1019"/>
        <v>0</v>
      </c>
      <c r="X284" s="140">
        <f t="shared" si="1020"/>
        <v>0</v>
      </c>
      <c r="Y284" s="140">
        <f t="shared" si="1021"/>
        <v>0</v>
      </c>
      <c r="Z284" s="140">
        <f t="shared" si="1022"/>
        <v>0</v>
      </c>
      <c r="AA284" s="140">
        <f t="shared" si="1023"/>
        <v>0</v>
      </c>
      <c r="AB284" s="140">
        <f t="shared" si="1024"/>
        <v>0</v>
      </c>
      <c r="AC284" s="140">
        <f t="shared" si="1025"/>
        <v>0</v>
      </c>
      <c r="AD284" s="140">
        <f t="shared" si="1026"/>
        <v>0</v>
      </c>
      <c r="AE284" s="140">
        <f t="shared" si="1027"/>
        <v>0</v>
      </c>
      <c r="AF284" s="140">
        <f t="shared" si="1028"/>
        <v>0</v>
      </c>
      <c r="AG284" s="140">
        <f t="shared" si="1029"/>
        <v>0</v>
      </c>
      <c r="AH284" s="140">
        <f t="shared" si="1030"/>
        <v>0</v>
      </c>
      <c r="AI284" s="140">
        <f t="shared" si="1031"/>
        <v>0</v>
      </c>
      <c r="AJ284" s="140">
        <f t="shared" si="1032"/>
        <v>0</v>
      </c>
      <c r="AL284" s="140">
        <f t="shared" si="1033"/>
        <v>0</v>
      </c>
      <c r="AM284" s="140">
        <f t="shared" si="1034"/>
        <v>0</v>
      </c>
      <c r="AN284" s="140">
        <f t="shared" si="1035"/>
        <v>0</v>
      </c>
      <c r="AO284" s="140">
        <f t="shared" si="1036"/>
        <v>0</v>
      </c>
      <c r="AP284" s="140">
        <f t="shared" si="1037"/>
        <v>0</v>
      </c>
      <c r="AQ284" s="140">
        <f t="shared" si="1038"/>
        <v>0</v>
      </c>
      <c r="AR284" s="140">
        <f t="shared" si="1039"/>
        <v>0</v>
      </c>
      <c r="AS284" s="140">
        <f t="shared" si="1040"/>
        <v>0</v>
      </c>
      <c r="AT284" s="140">
        <f t="shared" si="1041"/>
        <v>0</v>
      </c>
      <c r="AU284" s="140">
        <f t="shared" si="1042"/>
        <v>0</v>
      </c>
      <c r="AV284" s="140">
        <f t="shared" si="1043"/>
        <v>0</v>
      </c>
      <c r="AW284" s="140">
        <f t="shared" si="1044"/>
        <v>0</v>
      </c>
      <c r="AX284" s="140">
        <f t="shared" si="1045"/>
        <v>4125727</v>
      </c>
      <c r="AZ284" s="140">
        <f t="shared" si="1046"/>
        <v>0</v>
      </c>
      <c r="BA284" s="140">
        <f t="shared" si="1047"/>
        <v>0</v>
      </c>
      <c r="BB284" s="140">
        <f t="shared" si="1048"/>
        <v>0</v>
      </c>
      <c r="BC284" s="140">
        <f t="shared" si="1049"/>
        <v>0</v>
      </c>
      <c r="BD284" s="140">
        <f t="shared" si="1050"/>
        <v>0</v>
      </c>
      <c r="BE284" s="140">
        <f t="shared" si="1051"/>
        <v>0</v>
      </c>
      <c r="BF284" s="140">
        <f t="shared" si="1052"/>
        <v>0</v>
      </c>
      <c r="BG284" s="140">
        <f t="shared" si="1053"/>
        <v>0</v>
      </c>
      <c r="BH284" s="140">
        <f t="shared" si="1054"/>
        <v>0</v>
      </c>
      <c r="BI284" s="140">
        <f t="shared" si="1055"/>
        <v>0</v>
      </c>
      <c r="BJ284" s="140">
        <f t="shared" si="1056"/>
        <v>0</v>
      </c>
      <c r="BK284" s="140">
        <f t="shared" si="1057"/>
        <v>0</v>
      </c>
      <c r="BL284" s="140">
        <f t="shared" si="1058"/>
        <v>0</v>
      </c>
      <c r="BM284" s="140">
        <f t="shared" si="1006"/>
        <v>4125727</v>
      </c>
      <c r="BN284" s="140">
        <f t="shared" ref="BN284:BN359" si="1059">+BM284-G284</f>
        <v>0</v>
      </c>
    </row>
    <row r="285" spans="3:66" ht="12.75" customHeight="1" x14ac:dyDescent="0.2">
      <c r="C285" s="141" t="s">
        <v>732</v>
      </c>
      <c r="E285" s="142"/>
      <c r="G285" s="275">
        <v>9034550</v>
      </c>
      <c r="H285" s="131" t="s">
        <v>331</v>
      </c>
      <c r="J285" s="140">
        <f t="shared" si="1007"/>
        <v>0</v>
      </c>
      <c r="K285" s="140">
        <f t="shared" si="1008"/>
        <v>0</v>
      </c>
      <c r="L285" s="140">
        <f t="shared" si="1009"/>
        <v>0</v>
      </c>
      <c r="M285" s="140">
        <f t="shared" si="1010"/>
        <v>0</v>
      </c>
      <c r="N285" s="140">
        <f t="shared" si="1011"/>
        <v>0</v>
      </c>
      <c r="O285" s="140">
        <f t="shared" si="1012"/>
        <v>0</v>
      </c>
      <c r="P285" s="140">
        <f t="shared" si="1013"/>
        <v>0</v>
      </c>
      <c r="Q285" s="140">
        <f t="shared" si="1014"/>
        <v>0</v>
      </c>
      <c r="R285" s="140">
        <f t="shared" si="1015"/>
        <v>0</v>
      </c>
      <c r="S285" s="140">
        <f t="shared" si="1016"/>
        <v>0</v>
      </c>
      <c r="T285" s="140">
        <f t="shared" si="1017"/>
        <v>0</v>
      </c>
      <c r="U285" s="140">
        <f t="shared" si="1018"/>
        <v>0</v>
      </c>
      <c r="V285" s="140">
        <f t="shared" si="1019"/>
        <v>0</v>
      </c>
      <c r="X285" s="140">
        <f t="shared" si="1020"/>
        <v>0</v>
      </c>
      <c r="Y285" s="140">
        <f t="shared" si="1021"/>
        <v>0</v>
      </c>
      <c r="Z285" s="140">
        <f t="shared" si="1022"/>
        <v>0</v>
      </c>
      <c r="AA285" s="140">
        <f t="shared" si="1023"/>
        <v>0</v>
      </c>
      <c r="AB285" s="140">
        <f t="shared" si="1024"/>
        <v>0</v>
      </c>
      <c r="AC285" s="140">
        <f t="shared" si="1025"/>
        <v>0</v>
      </c>
      <c r="AD285" s="140">
        <f t="shared" si="1026"/>
        <v>0</v>
      </c>
      <c r="AE285" s="140">
        <f t="shared" si="1027"/>
        <v>0</v>
      </c>
      <c r="AF285" s="140">
        <f t="shared" si="1028"/>
        <v>0</v>
      </c>
      <c r="AG285" s="140">
        <f t="shared" si="1029"/>
        <v>0</v>
      </c>
      <c r="AH285" s="140">
        <f t="shared" si="1030"/>
        <v>0</v>
      </c>
      <c r="AI285" s="140">
        <f t="shared" si="1031"/>
        <v>0</v>
      </c>
      <c r="AJ285" s="140">
        <f t="shared" si="1032"/>
        <v>0</v>
      </c>
      <c r="AL285" s="140">
        <f t="shared" si="1033"/>
        <v>0</v>
      </c>
      <c r="AM285" s="140">
        <f t="shared" si="1034"/>
        <v>0</v>
      </c>
      <c r="AN285" s="140">
        <f t="shared" si="1035"/>
        <v>0</v>
      </c>
      <c r="AO285" s="140">
        <f t="shared" si="1036"/>
        <v>0</v>
      </c>
      <c r="AP285" s="140">
        <f t="shared" si="1037"/>
        <v>0</v>
      </c>
      <c r="AQ285" s="140">
        <f t="shared" si="1038"/>
        <v>0</v>
      </c>
      <c r="AR285" s="140">
        <f t="shared" si="1039"/>
        <v>0</v>
      </c>
      <c r="AS285" s="140">
        <f t="shared" si="1040"/>
        <v>0</v>
      </c>
      <c r="AT285" s="140">
        <f t="shared" si="1041"/>
        <v>0</v>
      </c>
      <c r="AU285" s="140">
        <f t="shared" si="1042"/>
        <v>0</v>
      </c>
      <c r="AV285" s="140">
        <f t="shared" si="1043"/>
        <v>0</v>
      </c>
      <c r="AW285" s="140">
        <f t="shared" si="1044"/>
        <v>0</v>
      </c>
      <c r="AX285" s="140">
        <f t="shared" si="1045"/>
        <v>9034550</v>
      </c>
      <c r="AZ285" s="140">
        <f t="shared" si="1046"/>
        <v>0</v>
      </c>
      <c r="BA285" s="140">
        <f t="shared" si="1047"/>
        <v>0</v>
      </c>
      <c r="BB285" s="140">
        <f t="shared" si="1048"/>
        <v>0</v>
      </c>
      <c r="BC285" s="140">
        <f t="shared" si="1049"/>
        <v>0</v>
      </c>
      <c r="BD285" s="140">
        <f t="shared" si="1050"/>
        <v>0</v>
      </c>
      <c r="BE285" s="140">
        <f t="shared" si="1051"/>
        <v>0</v>
      </c>
      <c r="BF285" s="140">
        <f t="shared" si="1052"/>
        <v>0</v>
      </c>
      <c r="BG285" s="140">
        <f t="shared" si="1053"/>
        <v>0</v>
      </c>
      <c r="BH285" s="140">
        <f t="shared" si="1054"/>
        <v>0</v>
      </c>
      <c r="BI285" s="140">
        <f t="shared" si="1055"/>
        <v>0</v>
      </c>
      <c r="BJ285" s="140">
        <f t="shared" si="1056"/>
        <v>0</v>
      </c>
      <c r="BK285" s="140">
        <f t="shared" si="1057"/>
        <v>0</v>
      </c>
      <c r="BL285" s="140">
        <f t="shared" si="1058"/>
        <v>0</v>
      </c>
      <c r="BM285" s="140">
        <f t="shared" si="1006"/>
        <v>9034550</v>
      </c>
      <c r="BN285" s="140">
        <f t="shared" si="1059"/>
        <v>0</v>
      </c>
    </row>
    <row r="286" spans="3:66" ht="12.75" customHeight="1" x14ac:dyDescent="0.2">
      <c r="C286" s="141" t="s">
        <v>671</v>
      </c>
      <c r="G286" s="275">
        <v>2538575</v>
      </c>
      <c r="H286" s="131" t="s">
        <v>322</v>
      </c>
      <c r="J286" s="140">
        <f t="shared" si="1007"/>
        <v>0</v>
      </c>
      <c r="K286" s="140">
        <f t="shared" si="1008"/>
        <v>0</v>
      </c>
      <c r="L286" s="140">
        <f t="shared" si="1009"/>
        <v>0</v>
      </c>
      <c r="M286" s="140">
        <f t="shared" si="1010"/>
        <v>0</v>
      </c>
      <c r="N286" s="140">
        <f t="shared" si="1011"/>
        <v>0</v>
      </c>
      <c r="O286" s="140">
        <f t="shared" si="1012"/>
        <v>0</v>
      </c>
      <c r="P286" s="140">
        <f t="shared" si="1013"/>
        <v>0</v>
      </c>
      <c r="Q286" s="140">
        <f t="shared" si="1014"/>
        <v>0</v>
      </c>
      <c r="R286" s="140">
        <f t="shared" si="1015"/>
        <v>0</v>
      </c>
      <c r="S286" s="140">
        <f t="shared" si="1016"/>
        <v>0</v>
      </c>
      <c r="T286" s="140">
        <f t="shared" si="1017"/>
        <v>0</v>
      </c>
      <c r="U286" s="140">
        <f t="shared" si="1018"/>
        <v>0</v>
      </c>
      <c r="V286" s="140">
        <f t="shared" si="1019"/>
        <v>0</v>
      </c>
      <c r="X286" s="140">
        <f t="shared" si="1020"/>
        <v>0</v>
      </c>
      <c r="Y286" s="140">
        <f t="shared" si="1021"/>
        <v>0</v>
      </c>
      <c r="Z286" s="140">
        <f t="shared" si="1022"/>
        <v>0</v>
      </c>
      <c r="AA286" s="140">
        <f t="shared" si="1023"/>
        <v>0</v>
      </c>
      <c r="AB286" s="140">
        <f t="shared" si="1024"/>
        <v>0</v>
      </c>
      <c r="AC286" s="140">
        <f t="shared" si="1025"/>
        <v>0</v>
      </c>
      <c r="AD286" s="140">
        <f t="shared" si="1026"/>
        <v>0</v>
      </c>
      <c r="AE286" s="140">
        <f t="shared" si="1027"/>
        <v>0</v>
      </c>
      <c r="AF286" s="140">
        <f t="shared" si="1028"/>
        <v>0</v>
      </c>
      <c r="AG286" s="140">
        <f t="shared" si="1029"/>
        <v>0</v>
      </c>
      <c r="AH286" s="140">
        <f t="shared" si="1030"/>
        <v>0</v>
      </c>
      <c r="AI286" s="140">
        <f t="shared" si="1031"/>
        <v>0</v>
      </c>
      <c r="AJ286" s="140">
        <f t="shared" si="1032"/>
        <v>0</v>
      </c>
      <c r="AL286" s="140">
        <f t="shared" si="1033"/>
        <v>0</v>
      </c>
      <c r="AM286" s="140">
        <f t="shared" si="1034"/>
        <v>0</v>
      </c>
      <c r="AN286" s="140">
        <f t="shared" si="1035"/>
        <v>0</v>
      </c>
      <c r="AO286" s="140">
        <f t="shared" si="1036"/>
        <v>2538575</v>
      </c>
      <c r="AP286" s="140">
        <f t="shared" si="1037"/>
        <v>0</v>
      </c>
      <c r="AQ286" s="140">
        <f t="shared" si="1038"/>
        <v>0</v>
      </c>
      <c r="AR286" s="140">
        <f t="shared" si="1039"/>
        <v>0</v>
      </c>
      <c r="AS286" s="140">
        <f t="shared" si="1040"/>
        <v>0</v>
      </c>
      <c r="AT286" s="140">
        <f t="shared" si="1041"/>
        <v>0</v>
      </c>
      <c r="AU286" s="140">
        <f t="shared" si="1042"/>
        <v>0</v>
      </c>
      <c r="AV286" s="140">
        <f t="shared" si="1043"/>
        <v>0</v>
      </c>
      <c r="AW286" s="140">
        <f t="shared" si="1044"/>
        <v>0</v>
      </c>
      <c r="AX286" s="140">
        <f t="shared" si="1045"/>
        <v>0</v>
      </c>
      <c r="AZ286" s="140">
        <f t="shared" si="1046"/>
        <v>0</v>
      </c>
      <c r="BA286" s="140">
        <f t="shared" si="1047"/>
        <v>0</v>
      </c>
      <c r="BB286" s="140">
        <f t="shared" si="1048"/>
        <v>0</v>
      </c>
      <c r="BC286" s="140">
        <f t="shared" si="1049"/>
        <v>0</v>
      </c>
      <c r="BD286" s="140">
        <f t="shared" si="1050"/>
        <v>0</v>
      </c>
      <c r="BE286" s="140">
        <f t="shared" si="1051"/>
        <v>0</v>
      </c>
      <c r="BF286" s="140">
        <f t="shared" si="1052"/>
        <v>0</v>
      </c>
      <c r="BG286" s="140">
        <f t="shared" si="1053"/>
        <v>0</v>
      </c>
      <c r="BH286" s="140">
        <f t="shared" si="1054"/>
        <v>0</v>
      </c>
      <c r="BI286" s="140">
        <f t="shared" si="1055"/>
        <v>0</v>
      </c>
      <c r="BJ286" s="140">
        <f t="shared" si="1056"/>
        <v>0</v>
      </c>
      <c r="BK286" s="140">
        <f t="shared" si="1057"/>
        <v>0</v>
      </c>
      <c r="BL286" s="140">
        <f t="shared" si="1058"/>
        <v>0</v>
      </c>
      <c r="BM286" s="140">
        <f t="shared" si="1006"/>
        <v>2538575</v>
      </c>
      <c r="BN286" s="140">
        <f t="shared" si="1059"/>
        <v>0</v>
      </c>
    </row>
    <row r="287" spans="3:66" ht="12.75" customHeight="1" x14ac:dyDescent="0.2">
      <c r="C287" s="141" t="s">
        <v>443</v>
      </c>
      <c r="G287" s="275"/>
      <c r="H287" s="131" t="s">
        <v>331</v>
      </c>
      <c r="J287" s="140">
        <f t="shared" si="1007"/>
        <v>0</v>
      </c>
      <c r="K287" s="140">
        <f t="shared" si="1008"/>
        <v>0</v>
      </c>
      <c r="L287" s="140">
        <f t="shared" si="1009"/>
        <v>0</v>
      </c>
      <c r="M287" s="140">
        <f t="shared" si="1010"/>
        <v>0</v>
      </c>
      <c r="N287" s="140">
        <f t="shared" si="1011"/>
        <v>0</v>
      </c>
      <c r="O287" s="140">
        <f t="shared" si="1012"/>
        <v>0</v>
      </c>
      <c r="P287" s="140">
        <f t="shared" si="1013"/>
        <v>0</v>
      </c>
      <c r="Q287" s="140">
        <f t="shared" si="1014"/>
        <v>0</v>
      </c>
      <c r="R287" s="140">
        <f t="shared" si="1015"/>
        <v>0</v>
      </c>
      <c r="S287" s="140">
        <f t="shared" si="1016"/>
        <v>0</v>
      </c>
      <c r="T287" s="140">
        <f t="shared" si="1017"/>
        <v>0</v>
      </c>
      <c r="U287" s="140">
        <f t="shared" si="1018"/>
        <v>0</v>
      </c>
      <c r="V287" s="140">
        <f t="shared" si="1019"/>
        <v>0</v>
      </c>
      <c r="X287" s="140">
        <f t="shared" si="1020"/>
        <v>0</v>
      </c>
      <c r="Y287" s="140">
        <f t="shared" si="1021"/>
        <v>0</v>
      </c>
      <c r="Z287" s="140">
        <f t="shared" si="1022"/>
        <v>0</v>
      </c>
      <c r="AA287" s="140">
        <f t="shared" si="1023"/>
        <v>0</v>
      </c>
      <c r="AB287" s="140">
        <f t="shared" si="1024"/>
        <v>0</v>
      </c>
      <c r="AC287" s="140">
        <f t="shared" si="1025"/>
        <v>0</v>
      </c>
      <c r="AD287" s="140">
        <f t="shared" si="1026"/>
        <v>0</v>
      </c>
      <c r="AE287" s="140">
        <f t="shared" si="1027"/>
        <v>0</v>
      </c>
      <c r="AF287" s="140">
        <f t="shared" si="1028"/>
        <v>0</v>
      </c>
      <c r="AG287" s="140">
        <f t="shared" si="1029"/>
        <v>0</v>
      </c>
      <c r="AH287" s="140">
        <f t="shared" si="1030"/>
        <v>0</v>
      </c>
      <c r="AI287" s="140">
        <f t="shared" si="1031"/>
        <v>0</v>
      </c>
      <c r="AJ287" s="140">
        <f t="shared" si="1032"/>
        <v>0</v>
      </c>
      <c r="AL287" s="140">
        <f t="shared" si="1033"/>
        <v>0</v>
      </c>
      <c r="AM287" s="140">
        <f t="shared" si="1034"/>
        <v>0</v>
      </c>
      <c r="AN287" s="140">
        <f t="shared" si="1035"/>
        <v>0</v>
      </c>
      <c r="AO287" s="140">
        <f t="shared" si="1036"/>
        <v>0</v>
      </c>
      <c r="AP287" s="140">
        <f t="shared" si="1037"/>
        <v>0</v>
      </c>
      <c r="AQ287" s="140">
        <f t="shared" si="1038"/>
        <v>0</v>
      </c>
      <c r="AR287" s="140">
        <f t="shared" si="1039"/>
        <v>0</v>
      </c>
      <c r="AS287" s="140">
        <f t="shared" si="1040"/>
        <v>0</v>
      </c>
      <c r="AT287" s="140">
        <f t="shared" si="1041"/>
        <v>0</v>
      </c>
      <c r="AU287" s="140">
        <f t="shared" si="1042"/>
        <v>0</v>
      </c>
      <c r="AV287" s="140">
        <f t="shared" si="1043"/>
        <v>0</v>
      </c>
      <c r="AW287" s="140">
        <f t="shared" si="1044"/>
        <v>0</v>
      </c>
      <c r="AX287" s="140">
        <f t="shared" si="1045"/>
        <v>0</v>
      </c>
      <c r="AZ287" s="140">
        <f t="shared" si="1046"/>
        <v>0</v>
      </c>
      <c r="BA287" s="140">
        <f t="shared" si="1047"/>
        <v>0</v>
      </c>
      <c r="BB287" s="140">
        <f t="shared" si="1048"/>
        <v>0</v>
      </c>
      <c r="BC287" s="140">
        <f t="shared" si="1049"/>
        <v>0</v>
      </c>
      <c r="BD287" s="140">
        <f t="shared" si="1050"/>
        <v>0</v>
      </c>
      <c r="BE287" s="140">
        <f t="shared" si="1051"/>
        <v>0</v>
      </c>
      <c r="BF287" s="140">
        <f t="shared" si="1052"/>
        <v>0</v>
      </c>
      <c r="BG287" s="140">
        <f t="shared" si="1053"/>
        <v>0</v>
      </c>
      <c r="BH287" s="140">
        <f t="shared" si="1054"/>
        <v>0</v>
      </c>
      <c r="BI287" s="140">
        <f t="shared" si="1055"/>
        <v>0</v>
      </c>
      <c r="BJ287" s="140">
        <f t="shared" si="1056"/>
        <v>0</v>
      </c>
      <c r="BK287" s="140">
        <f t="shared" si="1057"/>
        <v>0</v>
      </c>
      <c r="BL287" s="140">
        <f t="shared" si="1058"/>
        <v>0</v>
      </c>
      <c r="BM287" s="140">
        <f t="shared" si="1006"/>
        <v>0</v>
      </c>
      <c r="BN287" s="140">
        <f t="shared" si="1059"/>
        <v>0</v>
      </c>
    </row>
    <row r="288" spans="3:66" ht="12.75" customHeight="1" x14ac:dyDescent="0.2">
      <c r="C288" s="141" t="s">
        <v>673</v>
      </c>
      <c r="G288" s="275"/>
      <c r="H288" s="131" t="s">
        <v>331</v>
      </c>
      <c r="J288" s="140">
        <f t="shared" si="1007"/>
        <v>0</v>
      </c>
      <c r="K288" s="140">
        <f t="shared" si="1008"/>
        <v>0</v>
      </c>
      <c r="L288" s="140">
        <f t="shared" si="1009"/>
        <v>0</v>
      </c>
      <c r="M288" s="140">
        <f t="shared" si="1010"/>
        <v>0</v>
      </c>
      <c r="N288" s="140">
        <f t="shared" si="1011"/>
        <v>0</v>
      </c>
      <c r="O288" s="140">
        <f t="shared" si="1012"/>
        <v>0</v>
      </c>
      <c r="P288" s="140">
        <f t="shared" si="1013"/>
        <v>0</v>
      </c>
      <c r="Q288" s="140">
        <f t="shared" si="1014"/>
        <v>0</v>
      </c>
      <c r="R288" s="140">
        <f t="shared" si="1015"/>
        <v>0</v>
      </c>
      <c r="S288" s="140">
        <f t="shared" si="1016"/>
        <v>0</v>
      </c>
      <c r="T288" s="140">
        <f t="shared" si="1017"/>
        <v>0</v>
      </c>
      <c r="U288" s="140">
        <f t="shared" si="1018"/>
        <v>0</v>
      </c>
      <c r="V288" s="140">
        <f t="shared" si="1019"/>
        <v>0</v>
      </c>
      <c r="X288" s="140">
        <f t="shared" si="1020"/>
        <v>0</v>
      </c>
      <c r="Y288" s="140">
        <f t="shared" si="1021"/>
        <v>0</v>
      </c>
      <c r="Z288" s="140">
        <f t="shared" si="1022"/>
        <v>0</v>
      </c>
      <c r="AA288" s="140">
        <f t="shared" si="1023"/>
        <v>0</v>
      </c>
      <c r="AB288" s="140">
        <f t="shared" si="1024"/>
        <v>0</v>
      </c>
      <c r="AC288" s="140">
        <f t="shared" si="1025"/>
        <v>0</v>
      </c>
      <c r="AD288" s="140">
        <f t="shared" si="1026"/>
        <v>0</v>
      </c>
      <c r="AE288" s="140">
        <f t="shared" si="1027"/>
        <v>0</v>
      </c>
      <c r="AF288" s="140">
        <f t="shared" si="1028"/>
        <v>0</v>
      </c>
      <c r="AG288" s="140">
        <f t="shared" si="1029"/>
        <v>0</v>
      </c>
      <c r="AH288" s="140">
        <f t="shared" si="1030"/>
        <v>0</v>
      </c>
      <c r="AI288" s="140">
        <f t="shared" si="1031"/>
        <v>0</v>
      </c>
      <c r="AJ288" s="140">
        <f t="shared" si="1032"/>
        <v>0</v>
      </c>
      <c r="AL288" s="140">
        <f t="shared" si="1033"/>
        <v>0</v>
      </c>
      <c r="AM288" s="140">
        <f t="shared" si="1034"/>
        <v>0</v>
      </c>
      <c r="AN288" s="140">
        <f t="shared" si="1035"/>
        <v>0</v>
      </c>
      <c r="AO288" s="140">
        <f t="shared" si="1036"/>
        <v>0</v>
      </c>
      <c r="AP288" s="140">
        <f t="shared" si="1037"/>
        <v>0</v>
      </c>
      <c r="AQ288" s="140">
        <f t="shared" si="1038"/>
        <v>0</v>
      </c>
      <c r="AR288" s="140">
        <f t="shared" si="1039"/>
        <v>0</v>
      </c>
      <c r="AS288" s="140">
        <f t="shared" si="1040"/>
        <v>0</v>
      </c>
      <c r="AT288" s="140">
        <f t="shared" si="1041"/>
        <v>0</v>
      </c>
      <c r="AU288" s="140">
        <f t="shared" si="1042"/>
        <v>0</v>
      </c>
      <c r="AV288" s="140">
        <f t="shared" si="1043"/>
        <v>0</v>
      </c>
      <c r="AW288" s="140">
        <f t="shared" si="1044"/>
        <v>0</v>
      </c>
      <c r="AX288" s="140">
        <f t="shared" si="1045"/>
        <v>0</v>
      </c>
      <c r="AZ288" s="140">
        <f t="shared" si="1046"/>
        <v>0</v>
      </c>
      <c r="BA288" s="140">
        <f t="shared" si="1047"/>
        <v>0</v>
      </c>
      <c r="BB288" s="140">
        <f t="shared" si="1048"/>
        <v>0</v>
      </c>
      <c r="BC288" s="140">
        <f t="shared" si="1049"/>
        <v>0</v>
      </c>
      <c r="BD288" s="140">
        <f t="shared" si="1050"/>
        <v>0</v>
      </c>
      <c r="BE288" s="140">
        <f t="shared" si="1051"/>
        <v>0</v>
      </c>
      <c r="BF288" s="140">
        <f t="shared" si="1052"/>
        <v>0</v>
      </c>
      <c r="BG288" s="140">
        <f t="shared" si="1053"/>
        <v>0</v>
      </c>
      <c r="BH288" s="140">
        <f t="shared" si="1054"/>
        <v>0</v>
      </c>
      <c r="BI288" s="140">
        <f t="shared" si="1055"/>
        <v>0</v>
      </c>
      <c r="BJ288" s="140">
        <f t="shared" si="1056"/>
        <v>0</v>
      </c>
      <c r="BK288" s="140">
        <f t="shared" si="1057"/>
        <v>0</v>
      </c>
      <c r="BL288" s="140">
        <f t="shared" si="1058"/>
        <v>0</v>
      </c>
      <c r="BM288" s="140">
        <f t="shared" si="1006"/>
        <v>0</v>
      </c>
      <c r="BN288" s="140">
        <f t="shared" si="1059"/>
        <v>0</v>
      </c>
    </row>
    <row r="289" spans="2:66" ht="12.75" customHeight="1" x14ac:dyDescent="0.2">
      <c r="C289" s="141" t="s">
        <v>686</v>
      </c>
      <c r="G289" s="275">
        <v>3189143</v>
      </c>
      <c r="H289" s="131" t="s">
        <v>331</v>
      </c>
      <c r="J289" s="140">
        <f>+IF(H289=J$8,G289,0)</f>
        <v>0</v>
      </c>
      <c r="K289" s="140">
        <f>+IF(H289=K$8,G289,0)</f>
        <v>0</v>
      </c>
      <c r="L289" s="140">
        <f>+IF(H289=L$8,G289,0)</f>
        <v>0</v>
      </c>
      <c r="M289" s="140">
        <f>+IF(H289=M$8,G289,0)</f>
        <v>0</v>
      </c>
      <c r="N289" s="140">
        <f>+IF(H289=N$8,G289,0)</f>
        <v>0</v>
      </c>
      <c r="O289" s="140">
        <f>+IF(H289=O$8,G289,0)</f>
        <v>0</v>
      </c>
      <c r="P289" s="140">
        <f>+IF(H289=P$8,G289,0)</f>
        <v>0</v>
      </c>
      <c r="Q289" s="140">
        <f>+IF(H289=Q$8,G289,0)</f>
        <v>0</v>
      </c>
      <c r="R289" s="140">
        <f>+IF(H289=R$8,G289,0)</f>
        <v>0</v>
      </c>
      <c r="S289" s="140">
        <f>+IF(H289=S$8,G289,0)</f>
        <v>0</v>
      </c>
      <c r="T289" s="140">
        <f>+IF(H289=T$8,G289,0)</f>
        <v>0</v>
      </c>
      <c r="U289" s="140">
        <f>+IF(H289=U$8,G289,0)</f>
        <v>0</v>
      </c>
      <c r="V289" s="140">
        <f>+IF(H289=V$8,G289,0)</f>
        <v>0</v>
      </c>
      <c r="X289" s="140">
        <f>+IF(H289=X$8,G289,0)</f>
        <v>0</v>
      </c>
      <c r="Y289" s="140">
        <f>+IF(H289=Y$8,G289,0)</f>
        <v>0</v>
      </c>
      <c r="Z289" s="140">
        <f>+IF(H289=Z$8,G289,0)</f>
        <v>0</v>
      </c>
      <c r="AA289" s="140">
        <f>+IF(H289=AA$8,G289,0)</f>
        <v>0</v>
      </c>
      <c r="AB289" s="140">
        <f>+IF(H289=AB$8,G289,0)</f>
        <v>0</v>
      </c>
      <c r="AC289" s="140">
        <f>+IF(H289=AC$8,G289,0)</f>
        <v>0</v>
      </c>
      <c r="AD289" s="140">
        <f>+IF(H289=AD$8,G289,0)</f>
        <v>0</v>
      </c>
      <c r="AE289" s="140">
        <f>+IF(H289=AE$8,G289,0)</f>
        <v>0</v>
      </c>
      <c r="AF289" s="140">
        <f>+IF(H289=AF$8,G289,0)</f>
        <v>0</v>
      </c>
      <c r="AG289" s="140">
        <f>+IF(H289=AG$8,G289,0)</f>
        <v>0</v>
      </c>
      <c r="AH289" s="140">
        <f>+IF(H289=AH$8,G289,0)</f>
        <v>0</v>
      </c>
      <c r="AI289" s="140">
        <f>+IF(H289=AI$8,G289,0)</f>
        <v>0</v>
      </c>
      <c r="AJ289" s="140">
        <f>+IF(H289=AJ$8,G289,0)</f>
        <v>0</v>
      </c>
      <c r="AL289" s="140">
        <f>+IF(H289=AL$8,G289,0)</f>
        <v>0</v>
      </c>
      <c r="AM289" s="140">
        <f>+IF(H289=AM$8,G289,0)</f>
        <v>0</v>
      </c>
      <c r="AN289" s="140">
        <f>+IF(H289=AN$8,G289,0)</f>
        <v>0</v>
      </c>
      <c r="AO289" s="140">
        <f>+IF(H289=AO$8,G289,0)</f>
        <v>0</v>
      </c>
      <c r="AP289" s="140">
        <f>+IF(H289=AP$8,G289,0)</f>
        <v>0</v>
      </c>
      <c r="AQ289" s="140">
        <f>+IF(H289=AQ$8,G289,0)</f>
        <v>0</v>
      </c>
      <c r="AR289" s="140">
        <f>+IF(H289=AR$8,G289,0)</f>
        <v>0</v>
      </c>
      <c r="AS289" s="140">
        <f>+IF(H289=AS$8,G289,0)</f>
        <v>0</v>
      </c>
      <c r="AT289" s="140">
        <f>+IF(H289=AT$8,G289,0)</f>
        <v>0</v>
      </c>
      <c r="AU289" s="140">
        <f>+IF(H289=AU$8,G289,0)</f>
        <v>0</v>
      </c>
      <c r="AV289" s="140">
        <f>+IF(H289=AV$8,G289,0)</f>
        <v>0</v>
      </c>
      <c r="AW289" s="140">
        <f>+IF(H289=AW$8,G289,0)</f>
        <v>0</v>
      </c>
      <c r="AX289" s="140">
        <f>+IF(H289=AX$8,G289,0)</f>
        <v>3189143</v>
      </c>
      <c r="AZ289" s="140">
        <f>+IF(H289=AZ$8,G289,0)</f>
        <v>0</v>
      </c>
      <c r="BA289" s="140">
        <f>+IF(H289=BA$8,G289,0)</f>
        <v>0</v>
      </c>
      <c r="BB289" s="140">
        <f>+IF(H289=BB$8,G289,0)</f>
        <v>0</v>
      </c>
      <c r="BC289" s="140">
        <f>+IF(H289=BC$8,G289,0)</f>
        <v>0</v>
      </c>
      <c r="BD289" s="140">
        <f>+IF(H289=BD$8,G289,0)</f>
        <v>0</v>
      </c>
      <c r="BE289" s="140">
        <f>+IF(H289=BE$8,G289,0)</f>
        <v>0</v>
      </c>
      <c r="BF289" s="140">
        <f>+IF(H289=BF$8,G289,0)</f>
        <v>0</v>
      </c>
      <c r="BG289" s="140">
        <f>+IF(H289=BG$8,G289,0)</f>
        <v>0</v>
      </c>
      <c r="BH289" s="140">
        <f>+IF(H289=BH$8,G289,0)</f>
        <v>0</v>
      </c>
      <c r="BI289" s="140">
        <f>+IF(H289=BI$8,G289,0)</f>
        <v>0</v>
      </c>
      <c r="BJ289" s="140">
        <f>+IF(H289=BJ$8,G289,0)</f>
        <v>0</v>
      </c>
      <c r="BK289" s="140">
        <f>+IF(H289=BK$8,G289,0)</f>
        <v>0</v>
      </c>
      <c r="BL289" s="140">
        <f>+IF(H289=BL$8,G289,0)</f>
        <v>0</v>
      </c>
      <c r="BM289" s="140">
        <f>SUM(J289:BL289)</f>
        <v>3189143</v>
      </c>
      <c r="BN289" s="140">
        <f t="shared" si="1059"/>
        <v>0</v>
      </c>
    </row>
    <row r="290" spans="2:66" ht="12.75" customHeight="1" x14ac:dyDescent="0.2">
      <c r="C290" s="141" t="s">
        <v>726</v>
      </c>
      <c r="G290" s="275"/>
      <c r="H290" s="131" t="s">
        <v>305</v>
      </c>
      <c r="J290" s="140">
        <f>+IF(H290=J$8,G290,0)</f>
        <v>0</v>
      </c>
      <c r="K290" s="140">
        <f>+IF(H290=K$8,G290,0)</f>
        <v>0</v>
      </c>
      <c r="L290" s="140">
        <f>+IF(H290=L$8,G290,0)</f>
        <v>0</v>
      </c>
      <c r="M290" s="140">
        <f>+IF(H290=M$8,G290,0)</f>
        <v>0</v>
      </c>
      <c r="N290" s="140">
        <f>+IF(H290=N$8,G290,0)</f>
        <v>0</v>
      </c>
      <c r="O290" s="140">
        <f>+IF(H290=O$8,G290,0)</f>
        <v>0</v>
      </c>
      <c r="P290" s="140">
        <f>+IF(H290=P$8,G290,0)</f>
        <v>0</v>
      </c>
      <c r="Q290" s="140">
        <f>+IF(H290=Q$8,G290,0)</f>
        <v>0</v>
      </c>
      <c r="R290" s="140">
        <f>+IF(H290=R$8,G290,0)</f>
        <v>0</v>
      </c>
      <c r="S290" s="140">
        <f>+IF(H290=S$8,G290,0)</f>
        <v>0</v>
      </c>
      <c r="T290" s="140">
        <f>+IF(H290=T$8,G290,0)</f>
        <v>0</v>
      </c>
      <c r="U290" s="140">
        <f>+IF(H290=U$8,G290,0)</f>
        <v>0</v>
      </c>
      <c r="V290" s="140">
        <f>+IF(H290=V$8,G290,0)</f>
        <v>0</v>
      </c>
      <c r="X290" s="140">
        <f>+IF(H290=X$8,G290,0)</f>
        <v>0</v>
      </c>
      <c r="Y290" s="140">
        <f>+IF(H290=Y$8,G290,0)</f>
        <v>0</v>
      </c>
      <c r="Z290" s="140">
        <f>+IF(H290=Z$8,G290,0)</f>
        <v>0</v>
      </c>
      <c r="AA290" s="140">
        <f>+IF(H290=AA$8,G290,0)</f>
        <v>0</v>
      </c>
      <c r="AB290" s="140">
        <f>+IF(H290=AB$8,G290,0)</f>
        <v>0</v>
      </c>
      <c r="AC290" s="140">
        <f>+IF(H290=AC$8,G290,0)</f>
        <v>0</v>
      </c>
      <c r="AD290" s="140">
        <f>+IF(H290=AD$8,G290,0)</f>
        <v>0</v>
      </c>
      <c r="AE290" s="140">
        <f>+IF(H290=AE$8,G290,0)</f>
        <v>0</v>
      </c>
      <c r="AF290" s="140">
        <f>+IF(H290=AF$8,G290,0)</f>
        <v>0</v>
      </c>
      <c r="AG290" s="140">
        <f>+IF(H290=AG$8,G290,0)</f>
        <v>0</v>
      </c>
      <c r="AH290" s="140">
        <f>+IF(H290=AH$8,G290,0)</f>
        <v>0</v>
      </c>
      <c r="AI290" s="140">
        <f>+IF(H290=AI$8,G290,0)</f>
        <v>0</v>
      </c>
      <c r="AJ290" s="140">
        <f>+IF(H290=AJ$8,G290,0)</f>
        <v>0</v>
      </c>
      <c r="AL290" s="140">
        <f>+IF(H290=AL$8,G290,0)</f>
        <v>0</v>
      </c>
      <c r="AM290" s="140">
        <f>+IF(H290=AM$8,G290,0)</f>
        <v>0</v>
      </c>
      <c r="AN290" s="140">
        <f>+IF(H290=AN$8,G290,0)</f>
        <v>0</v>
      </c>
      <c r="AO290" s="140">
        <f>+IF(H290=AO$8,G290,0)</f>
        <v>0</v>
      </c>
      <c r="AP290" s="140">
        <f>+IF(H290=AP$8,G290,0)</f>
        <v>0</v>
      </c>
      <c r="AQ290" s="140">
        <f>+IF(H290=AQ$8,G290,0)</f>
        <v>0</v>
      </c>
      <c r="AR290" s="140">
        <f>+IF(H290=AR$8,G290,0)</f>
        <v>0</v>
      </c>
      <c r="AS290" s="140">
        <f>+IF(H290=AS$8,G290,0)</f>
        <v>0</v>
      </c>
      <c r="AT290" s="140">
        <f>+IF(H290=AT$8,G290,0)</f>
        <v>0</v>
      </c>
      <c r="AU290" s="140">
        <f>+IF(H290=AU$8,G290,0)</f>
        <v>0</v>
      </c>
      <c r="AV290" s="140">
        <f>+IF(H290=AV$8,G290,0)</f>
        <v>0</v>
      </c>
      <c r="AW290" s="140">
        <f>+IF(H290=AW$8,G290,0)</f>
        <v>0</v>
      </c>
      <c r="AX290" s="140">
        <f>+IF(H290=AX$8,G290,0)</f>
        <v>0</v>
      </c>
      <c r="AZ290" s="140">
        <f>+IF(H290=AZ$8,G290,0)</f>
        <v>0</v>
      </c>
      <c r="BA290" s="140">
        <f>+IF(H290=BA$8,G290,0)</f>
        <v>0</v>
      </c>
      <c r="BB290" s="140">
        <f>+IF(H290=BB$8,G290,0)</f>
        <v>0</v>
      </c>
      <c r="BC290" s="140">
        <f>+IF(H290=BC$8,G290,0)</f>
        <v>0</v>
      </c>
      <c r="BD290" s="140">
        <f>+IF(H290=BD$8,G290,0)</f>
        <v>0</v>
      </c>
      <c r="BE290" s="140">
        <f>+IF(H290=BE$8,G290,0)</f>
        <v>0</v>
      </c>
      <c r="BF290" s="140">
        <f>+IF(H290=BF$8,G290,0)</f>
        <v>0</v>
      </c>
      <c r="BG290" s="140">
        <f>+IF(H290=BG$8,G290,0)</f>
        <v>0</v>
      </c>
      <c r="BH290" s="140">
        <f>+IF(H290=BH$8,G290,0)</f>
        <v>0</v>
      </c>
      <c r="BI290" s="140">
        <f>+IF(H290=BI$8,G290,0)</f>
        <v>0</v>
      </c>
      <c r="BJ290" s="140">
        <f>+IF(H290=BJ$8,G290,0)</f>
        <v>0</v>
      </c>
      <c r="BK290" s="140">
        <f>+IF(H290=BK$8,G290,0)</f>
        <v>0</v>
      </c>
      <c r="BL290" s="140">
        <f>+IF(H290=BL$8,G290,0)</f>
        <v>0</v>
      </c>
      <c r="BM290" s="140">
        <f>SUM(J290:BL290)</f>
        <v>0</v>
      </c>
      <c r="BN290" s="140">
        <f t="shared" si="1059"/>
        <v>0</v>
      </c>
    </row>
    <row r="291" spans="2:66" ht="12.75" customHeight="1" x14ac:dyDescent="0.2">
      <c r="C291" s="141" t="s">
        <v>728</v>
      </c>
      <c r="E291" s="140"/>
      <c r="G291" s="275">
        <v>204485395</v>
      </c>
      <c r="H291" s="131" t="s">
        <v>331</v>
      </c>
      <c r="J291" s="140">
        <f>+IF(H291=J$8,G291,0)</f>
        <v>0</v>
      </c>
      <c r="K291" s="140">
        <f>+IF(H291=K$8,G291,0)</f>
        <v>0</v>
      </c>
      <c r="L291" s="140">
        <f>+IF(H291=L$8,G291,0)</f>
        <v>0</v>
      </c>
      <c r="M291" s="140">
        <f>+IF(H291=M$8,G291,0)</f>
        <v>0</v>
      </c>
      <c r="N291" s="140">
        <f>+IF(H291=N$8,G291,0)</f>
        <v>0</v>
      </c>
      <c r="O291" s="140">
        <f>+IF(H291=O$8,G291,0)</f>
        <v>0</v>
      </c>
      <c r="P291" s="140">
        <f>+IF(H291=P$8,G291,0)</f>
        <v>0</v>
      </c>
      <c r="Q291" s="140">
        <f>+IF(H291=Q$8,G291,0)</f>
        <v>0</v>
      </c>
      <c r="R291" s="140">
        <f>+IF(H291=R$8,G291,0)</f>
        <v>0</v>
      </c>
      <c r="S291" s="140">
        <f>+IF(H291=S$8,G291,0)</f>
        <v>0</v>
      </c>
      <c r="T291" s="140">
        <f>+IF(H291=T$8,G291,0)</f>
        <v>0</v>
      </c>
      <c r="U291" s="140">
        <f>+IF(H291=U$8,G291,0)</f>
        <v>0</v>
      </c>
      <c r="V291" s="140">
        <f>+IF(H291=V$8,G291,0)</f>
        <v>0</v>
      </c>
      <c r="X291" s="140">
        <f>+IF(H291=X$8,G291,0)</f>
        <v>0</v>
      </c>
      <c r="Y291" s="140">
        <f>+IF(H291=Y$8,G291,0)</f>
        <v>0</v>
      </c>
      <c r="Z291" s="140">
        <f>+IF(H291=Z$8,G291,0)</f>
        <v>0</v>
      </c>
      <c r="AA291" s="140">
        <f>+IF(H291=AA$8,G291,0)</f>
        <v>0</v>
      </c>
      <c r="AB291" s="140">
        <f>+IF(H291=AB$8,G291,0)</f>
        <v>0</v>
      </c>
      <c r="AC291" s="140">
        <f>+IF(H291=AC$8,G291,0)</f>
        <v>0</v>
      </c>
      <c r="AD291" s="140">
        <f>+IF(H291=AD$8,G291,0)</f>
        <v>0</v>
      </c>
      <c r="AE291" s="140">
        <f>+IF(H291=AE$8,G291,0)</f>
        <v>0</v>
      </c>
      <c r="AF291" s="140">
        <f>+IF(H291=AF$8,G291,0)</f>
        <v>0</v>
      </c>
      <c r="AG291" s="140">
        <f>+IF(H291=AG$8,G291,0)</f>
        <v>0</v>
      </c>
      <c r="AH291" s="140">
        <f>+IF(H291=AH$8,G291,0)</f>
        <v>0</v>
      </c>
      <c r="AI291" s="140">
        <f>+IF(H291=AI$8,G291,0)</f>
        <v>0</v>
      </c>
      <c r="AJ291" s="140">
        <f>+IF(H291=AJ$8,G291,0)</f>
        <v>0</v>
      </c>
      <c r="AL291" s="140">
        <f>+IF(H291=AL$8,G291,0)</f>
        <v>0</v>
      </c>
      <c r="AM291" s="140">
        <f>+IF(H291=AM$8,G291,0)</f>
        <v>0</v>
      </c>
      <c r="AN291" s="140">
        <f>+IF(H291=AN$8,G291,0)</f>
        <v>0</v>
      </c>
      <c r="AO291" s="140">
        <f>+IF(H291=AO$8,G291,0)</f>
        <v>0</v>
      </c>
      <c r="AP291" s="140">
        <f>+IF(H291=AP$8,G291,0)</f>
        <v>0</v>
      </c>
      <c r="AQ291" s="140">
        <f>+IF(H291=AQ$8,G291,0)</f>
        <v>0</v>
      </c>
      <c r="AR291" s="140">
        <f>+IF(H291=AR$8,G291,0)</f>
        <v>0</v>
      </c>
      <c r="AS291" s="140">
        <f>+IF(H291=AS$8,G291,0)</f>
        <v>0</v>
      </c>
      <c r="AT291" s="140">
        <f>+IF(H291=AT$8,G291,0)</f>
        <v>0</v>
      </c>
      <c r="AU291" s="140">
        <f>+IF(H291=AU$8,G291,0)</f>
        <v>0</v>
      </c>
      <c r="AV291" s="140">
        <f>+IF(H291=AV$8,G291,0)</f>
        <v>0</v>
      </c>
      <c r="AW291" s="140">
        <f>+IF(H291=AW$8,G291,0)</f>
        <v>0</v>
      </c>
      <c r="AX291" s="140">
        <f>+IF(H291=AX$8,G291,0)</f>
        <v>204485395</v>
      </c>
      <c r="AZ291" s="140">
        <f>+IF(H291=AZ$8,G291,0)</f>
        <v>0</v>
      </c>
      <c r="BA291" s="140">
        <f>+IF(H291=BA$8,G291,0)</f>
        <v>0</v>
      </c>
      <c r="BB291" s="140">
        <f>+IF(H291=BB$8,G291,0)</f>
        <v>0</v>
      </c>
      <c r="BC291" s="140">
        <f>+IF(H291=BC$8,G291,0)</f>
        <v>0</v>
      </c>
      <c r="BD291" s="140">
        <f>+IF(H291=BD$8,G291,0)</f>
        <v>0</v>
      </c>
      <c r="BE291" s="140">
        <f>+IF(H291=BE$8,G291,0)</f>
        <v>0</v>
      </c>
      <c r="BF291" s="140">
        <f>+IF(H291=BF$8,G291,0)</f>
        <v>0</v>
      </c>
      <c r="BG291" s="140">
        <f>+IF(H291=BG$8,G291,0)</f>
        <v>0</v>
      </c>
      <c r="BH291" s="140">
        <f>+IF(H291=BH$8,G291,0)</f>
        <v>0</v>
      </c>
      <c r="BI291" s="140">
        <f>+IF(H291=BI$8,G291,0)</f>
        <v>0</v>
      </c>
      <c r="BJ291" s="140">
        <f>+IF(H291=BJ$8,G291,0)</f>
        <v>0</v>
      </c>
      <c r="BK291" s="140">
        <f>+IF(H291=BK$8,G291,0)</f>
        <v>0</v>
      </c>
      <c r="BL291" s="140">
        <f>+IF(H291=BL$8,G291,0)</f>
        <v>0</v>
      </c>
      <c r="BM291" s="140">
        <f>SUM(J291:BL291)</f>
        <v>204485395</v>
      </c>
      <c r="BN291" s="140">
        <f t="shared" si="1059"/>
        <v>0</v>
      </c>
    </row>
    <row r="292" spans="2:66" ht="12.75" customHeight="1" x14ac:dyDescent="0.2">
      <c r="B292" s="138" t="s">
        <v>594</v>
      </c>
      <c r="C292" s="141"/>
      <c r="E292" s="275"/>
      <c r="G292" s="275"/>
      <c r="J292" s="140"/>
      <c r="K292" s="140"/>
      <c r="L292" s="140"/>
      <c r="M292" s="140"/>
      <c r="N292" s="140"/>
      <c r="O292" s="140"/>
      <c r="P292" s="140"/>
      <c r="Q292" s="140"/>
      <c r="R292" s="140"/>
      <c r="S292" s="140"/>
      <c r="T292" s="140"/>
      <c r="U292" s="140"/>
      <c r="V292" s="140"/>
      <c r="X292" s="140"/>
      <c r="Y292" s="140"/>
      <c r="Z292" s="140"/>
      <c r="AA292" s="140"/>
      <c r="AB292" s="140"/>
      <c r="AC292" s="140"/>
      <c r="AD292" s="140"/>
      <c r="AE292" s="140"/>
      <c r="AF292" s="140"/>
      <c r="AG292" s="140"/>
      <c r="AH292" s="140"/>
      <c r="AI292" s="140"/>
      <c r="AJ292" s="140"/>
      <c r="AL292" s="140"/>
      <c r="AM292" s="140"/>
      <c r="AN292" s="140"/>
      <c r="AO292" s="140"/>
      <c r="AP292" s="140"/>
      <c r="AQ292" s="140"/>
      <c r="AR292" s="140"/>
      <c r="AS292" s="140"/>
      <c r="AT292" s="140"/>
      <c r="AU292" s="140"/>
      <c r="AV292" s="140"/>
      <c r="AW292" s="140"/>
      <c r="AX292" s="140"/>
      <c r="AZ292" s="140"/>
      <c r="BA292" s="140"/>
      <c r="BB292" s="140"/>
      <c r="BC292" s="140"/>
      <c r="BD292" s="140"/>
      <c r="BE292" s="140"/>
      <c r="BF292" s="140"/>
      <c r="BG292" s="140"/>
      <c r="BH292" s="140"/>
      <c r="BI292" s="140"/>
      <c r="BJ292" s="140"/>
      <c r="BK292" s="140"/>
      <c r="BL292" s="140"/>
      <c r="BM292" s="140"/>
      <c r="BN292" s="140">
        <f t="shared" si="1059"/>
        <v>0</v>
      </c>
    </row>
    <row r="293" spans="2:66" ht="12.75" customHeight="1" x14ac:dyDescent="0.2">
      <c r="C293" s="141" t="s">
        <v>591</v>
      </c>
      <c r="G293" s="275"/>
      <c r="H293" s="131" t="s">
        <v>329</v>
      </c>
      <c r="J293" s="140">
        <f>+IF(H293=J$8,G293,0)</f>
        <v>0</v>
      </c>
      <c r="K293" s="140">
        <f>+IF(H293=K$8,G293,0)</f>
        <v>0</v>
      </c>
      <c r="L293" s="140">
        <f>+IF(H293=L$8,G293,0)</f>
        <v>0</v>
      </c>
      <c r="M293" s="140">
        <f>+IF(H293=M$8,G293,0)</f>
        <v>0</v>
      </c>
      <c r="N293" s="140">
        <f>+IF(H293=N$8,G293,0)</f>
        <v>0</v>
      </c>
      <c r="O293" s="140">
        <f>+IF(H293=O$8,G293,0)</f>
        <v>0</v>
      </c>
      <c r="P293" s="140">
        <f>+IF(H293=P$8,G293,0)</f>
        <v>0</v>
      </c>
      <c r="Q293" s="140">
        <f>+IF(H293=Q$8,G293,0)</f>
        <v>0</v>
      </c>
      <c r="R293" s="140">
        <f>+IF(H293=R$8,G293,0)</f>
        <v>0</v>
      </c>
      <c r="S293" s="140">
        <f>+IF(H293=S$8,G293,0)</f>
        <v>0</v>
      </c>
      <c r="T293" s="140">
        <f>+IF(H293=T$8,G293,0)</f>
        <v>0</v>
      </c>
      <c r="U293" s="140">
        <f>+IF(H293=U$8,G293,0)</f>
        <v>0</v>
      </c>
      <c r="V293" s="140">
        <f>+IF(H293=V$8,G293,0)</f>
        <v>0</v>
      </c>
      <c r="X293" s="140">
        <f>+IF(H293=X$8,G293,0)</f>
        <v>0</v>
      </c>
      <c r="Y293" s="140">
        <f>+IF(H293=Y$8,G293,0)</f>
        <v>0</v>
      </c>
      <c r="Z293" s="140">
        <f>+IF(H293=Z$8,G293,0)</f>
        <v>0</v>
      </c>
      <c r="AA293" s="140">
        <f>+IF(H293=AA$8,G293,0)</f>
        <v>0</v>
      </c>
      <c r="AB293" s="140">
        <f>+IF(H293=AB$8,G293,0)</f>
        <v>0</v>
      </c>
      <c r="AC293" s="140">
        <f>+IF(H293=AC$8,G293,0)</f>
        <v>0</v>
      </c>
      <c r="AD293" s="140">
        <f>+IF(H293=AD$8,G293,0)</f>
        <v>0</v>
      </c>
      <c r="AE293" s="140">
        <f>+IF(H293=AE$8,G293,0)</f>
        <v>0</v>
      </c>
      <c r="AF293" s="140">
        <f>+IF(H293=AF$8,G293,0)</f>
        <v>0</v>
      </c>
      <c r="AG293" s="140">
        <f>+IF(H293=AG$8,G293,0)</f>
        <v>0</v>
      </c>
      <c r="AH293" s="140">
        <f>+IF(H293=AH$8,G293,0)</f>
        <v>0</v>
      </c>
      <c r="AI293" s="140">
        <f>+IF(H293=AI$8,G293,0)</f>
        <v>0</v>
      </c>
      <c r="AJ293" s="140">
        <f>+IF(H293=AJ$8,G293,0)</f>
        <v>0</v>
      </c>
      <c r="AL293" s="140">
        <f>+IF(H293=AL$8,G293,0)</f>
        <v>0</v>
      </c>
      <c r="AM293" s="140">
        <f>+IF(H293=AM$8,G293,0)</f>
        <v>0</v>
      </c>
      <c r="AN293" s="140">
        <f>+IF(H293=AN$8,G293,0)</f>
        <v>0</v>
      </c>
      <c r="AO293" s="140">
        <f>+IF(H293=AO$8,G293,0)</f>
        <v>0</v>
      </c>
      <c r="AP293" s="140">
        <f>+IF(H293=AP$8,G293,0)</f>
        <v>0</v>
      </c>
      <c r="AQ293" s="140">
        <f>+IF(H293=AQ$8,G293,0)</f>
        <v>0</v>
      </c>
      <c r="AR293" s="140">
        <f>+IF(H293=AR$8,G293,0)</f>
        <v>0</v>
      </c>
      <c r="AS293" s="140">
        <f>+IF(H293=AS$8,G293,0)</f>
        <v>0</v>
      </c>
      <c r="AT293" s="140">
        <f>+IF(H293=AT$8,G293,0)</f>
        <v>0</v>
      </c>
      <c r="AU293" s="140">
        <f>+IF(H293=AU$8,G293,0)</f>
        <v>0</v>
      </c>
      <c r="AV293" s="140">
        <f>+IF(H293=AV$8,G293,0)</f>
        <v>0</v>
      </c>
      <c r="AW293" s="140">
        <f>+IF(H293=AW$8,G293,0)</f>
        <v>0</v>
      </c>
      <c r="AX293" s="140">
        <f>+IF(H293=AX$8,G293,0)</f>
        <v>0</v>
      </c>
      <c r="AZ293" s="140">
        <f>+IF(H293=AZ$8,G293,0)</f>
        <v>0</v>
      </c>
      <c r="BA293" s="140">
        <f>+IF(H293=BA$8,G293,0)</f>
        <v>0</v>
      </c>
      <c r="BB293" s="140">
        <f>+IF(H293=BB$8,G293,0)</f>
        <v>0</v>
      </c>
      <c r="BC293" s="140">
        <f>+IF(H293=BC$8,G293,0)</f>
        <v>0</v>
      </c>
      <c r="BD293" s="140">
        <f>+IF(H293=BD$8,G293,0)</f>
        <v>0</v>
      </c>
      <c r="BE293" s="140">
        <f>+IF(H293=BE$8,G293,0)</f>
        <v>0</v>
      </c>
      <c r="BF293" s="140">
        <f>+IF(H293=BF$8,G293,0)</f>
        <v>0</v>
      </c>
      <c r="BG293" s="140">
        <f>+IF(H293=BG$8,G293,0)</f>
        <v>0</v>
      </c>
      <c r="BH293" s="140">
        <f>+IF(H293=BH$8,G293,0)</f>
        <v>0</v>
      </c>
      <c r="BI293" s="140">
        <f>+IF(H293=BI$8,G293,0)</f>
        <v>0</v>
      </c>
      <c r="BJ293" s="140">
        <f>+IF(H293=BJ$8,G293,0)</f>
        <v>0</v>
      </c>
      <c r="BK293" s="140">
        <f>+IF(H293=BK$8,G293,0)</f>
        <v>0</v>
      </c>
      <c r="BL293" s="140">
        <f>+IF(H293=BL$8,G293,0)</f>
        <v>0</v>
      </c>
      <c r="BM293" s="140">
        <f t="shared" ref="BM293:BM301" si="1060">SUM(J293:BL293)</f>
        <v>0</v>
      </c>
      <c r="BN293" s="140">
        <f t="shared" si="1059"/>
        <v>0</v>
      </c>
    </row>
    <row r="294" spans="2:66" ht="12.75" customHeight="1" x14ac:dyDescent="0.2">
      <c r="C294" s="141" t="s">
        <v>592</v>
      </c>
      <c r="G294" s="275"/>
      <c r="H294" s="131" t="s">
        <v>331</v>
      </c>
      <c r="J294" s="140">
        <f t="shared" ref="J294:J301" si="1061">+IF(H294=J$8,G294,0)</f>
        <v>0</v>
      </c>
      <c r="K294" s="140">
        <f t="shared" ref="K294:K301" si="1062">+IF(H294=K$8,G294,0)</f>
        <v>0</v>
      </c>
      <c r="L294" s="140">
        <f t="shared" ref="L294:L301" si="1063">+IF(H294=L$8,G294,0)</f>
        <v>0</v>
      </c>
      <c r="M294" s="140">
        <f t="shared" ref="M294:M301" si="1064">+IF(H294=M$8,G294,0)</f>
        <v>0</v>
      </c>
      <c r="N294" s="140">
        <f t="shared" ref="N294:N301" si="1065">+IF(H294=N$8,G294,0)</f>
        <v>0</v>
      </c>
      <c r="O294" s="140">
        <f t="shared" ref="O294:O301" si="1066">+IF(H294=O$8,G294,0)</f>
        <v>0</v>
      </c>
      <c r="P294" s="140">
        <f t="shared" ref="P294:P301" si="1067">+IF(H294=P$8,G294,0)</f>
        <v>0</v>
      </c>
      <c r="Q294" s="140">
        <f t="shared" ref="Q294:Q301" si="1068">+IF(H294=Q$8,G294,0)</f>
        <v>0</v>
      </c>
      <c r="R294" s="140">
        <f t="shared" ref="R294:R301" si="1069">+IF(H294=R$8,G294,0)</f>
        <v>0</v>
      </c>
      <c r="S294" s="140">
        <f t="shared" ref="S294:S301" si="1070">+IF(H294=S$8,G294,0)</f>
        <v>0</v>
      </c>
      <c r="T294" s="140">
        <f t="shared" ref="T294:T301" si="1071">+IF(H294=T$8,G294,0)</f>
        <v>0</v>
      </c>
      <c r="U294" s="140">
        <f t="shared" ref="U294:U301" si="1072">+IF(H294=U$8,G294,0)</f>
        <v>0</v>
      </c>
      <c r="V294" s="140">
        <f t="shared" ref="V294:V301" si="1073">+IF(H294=V$8,G294,0)</f>
        <v>0</v>
      </c>
      <c r="X294" s="140">
        <f t="shared" ref="X294:X301" si="1074">+IF(H294=X$8,G294,0)</f>
        <v>0</v>
      </c>
      <c r="Y294" s="140">
        <f t="shared" ref="Y294:Y301" si="1075">+IF(H294=Y$8,G294,0)</f>
        <v>0</v>
      </c>
      <c r="Z294" s="140">
        <f t="shared" ref="Z294:Z301" si="1076">+IF(H294=Z$8,G294,0)</f>
        <v>0</v>
      </c>
      <c r="AA294" s="140">
        <f t="shared" ref="AA294:AA301" si="1077">+IF(H294=AA$8,G294,0)</f>
        <v>0</v>
      </c>
      <c r="AB294" s="140">
        <f t="shared" ref="AB294:AB301" si="1078">+IF(H294=AB$8,G294,0)</f>
        <v>0</v>
      </c>
      <c r="AC294" s="140">
        <f t="shared" ref="AC294:AC301" si="1079">+IF(H294=AC$8,G294,0)</f>
        <v>0</v>
      </c>
      <c r="AD294" s="140">
        <f t="shared" ref="AD294:AD301" si="1080">+IF(H294=AD$8,G294,0)</f>
        <v>0</v>
      </c>
      <c r="AE294" s="140">
        <f t="shared" ref="AE294:AE301" si="1081">+IF(H294=AE$8,G294,0)</f>
        <v>0</v>
      </c>
      <c r="AF294" s="140">
        <f t="shared" ref="AF294:AF301" si="1082">+IF(H294=AF$8,G294,0)</f>
        <v>0</v>
      </c>
      <c r="AG294" s="140">
        <f t="shared" ref="AG294:AG301" si="1083">+IF(H294=AG$8,G294,0)</f>
        <v>0</v>
      </c>
      <c r="AH294" s="140">
        <f t="shared" ref="AH294:AH301" si="1084">+IF(H294=AH$8,G294,0)</f>
        <v>0</v>
      </c>
      <c r="AI294" s="140">
        <f t="shared" ref="AI294:AI301" si="1085">+IF(H294=AI$8,G294,0)</f>
        <v>0</v>
      </c>
      <c r="AJ294" s="140">
        <f t="shared" ref="AJ294:AJ301" si="1086">+IF(H294=AJ$8,G294,0)</f>
        <v>0</v>
      </c>
      <c r="AL294" s="140">
        <f t="shared" ref="AL294:AL301" si="1087">+IF(H294=AL$8,G294,0)</f>
        <v>0</v>
      </c>
      <c r="AM294" s="140">
        <f t="shared" ref="AM294:AM301" si="1088">+IF(H294=AM$8,G294,0)</f>
        <v>0</v>
      </c>
      <c r="AN294" s="140">
        <f t="shared" ref="AN294:AN301" si="1089">+IF(H294=AN$8,G294,0)</f>
        <v>0</v>
      </c>
      <c r="AO294" s="140">
        <f t="shared" ref="AO294:AO301" si="1090">+IF(H294=AO$8,G294,0)</f>
        <v>0</v>
      </c>
      <c r="AP294" s="140">
        <f t="shared" ref="AP294:AP301" si="1091">+IF(H294=AP$8,G294,0)</f>
        <v>0</v>
      </c>
      <c r="AQ294" s="140">
        <f t="shared" ref="AQ294:AQ301" si="1092">+IF(H294=AQ$8,G294,0)</f>
        <v>0</v>
      </c>
      <c r="AR294" s="140">
        <f t="shared" ref="AR294:AR301" si="1093">+IF(H294=AR$8,G294,0)</f>
        <v>0</v>
      </c>
      <c r="AS294" s="140">
        <f t="shared" ref="AS294:AS301" si="1094">+IF(H294=AS$8,G294,0)</f>
        <v>0</v>
      </c>
      <c r="AT294" s="140">
        <f t="shared" ref="AT294:AT301" si="1095">+IF(H294=AT$8,G294,0)</f>
        <v>0</v>
      </c>
      <c r="AU294" s="140">
        <f t="shared" ref="AU294:AU301" si="1096">+IF(H294=AU$8,G294,0)</f>
        <v>0</v>
      </c>
      <c r="AV294" s="140">
        <f t="shared" ref="AV294:AV301" si="1097">+IF(H294=AV$8,G294,0)</f>
        <v>0</v>
      </c>
      <c r="AW294" s="140">
        <f t="shared" ref="AW294:AW301" si="1098">+IF(H294=AW$8,G294,0)</f>
        <v>0</v>
      </c>
      <c r="AX294" s="140">
        <f t="shared" ref="AX294:AX301" si="1099">+IF(H294=AX$8,G294,0)</f>
        <v>0</v>
      </c>
      <c r="AZ294" s="140">
        <f t="shared" ref="AZ294:AZ301" si="1100">+IF(H294=AZ$8,G294,0)</f>
        <v>0</v>
      </c>
      <c r="BA294" s="140">
        <f t="shared" ref="BA294:BA301" si="1101">+IF(H294=BA$8,G294,0)</f>
        <v>0</v>
      </c>
      <c r="BB294" s="140">
        <f t="shared" ref="BB294:BB301" si="1102">+IF(H294=BB$8,G294,0)</f>
        <v>0</v>
      </c>
      <c r="BC294" s="140">
        <f t="shared" ref="BC294:BC301" si="1103">+IF(H294=BC$8,G294,0)</f>
        <v>0</v>
      </c>
      <c r="BD294" s="140">
        <f t="shared" ref="BD294:BD301" si="1104">+IF(H294=BD$8,G294,0)</f>
        <v>0</v>
      </c>
      <c r="BE294" s="140">
        <f t="shared" ref="BE294:BE301" si="1105">+IF(H294=BE$8,G294,0)</f>
        <v>0</v>
      </c>
      <c r="BF294" s="140">
        <f t="shared" ref="BF294:BF301" si="1106">+IF(H294=BF$8,G294,0)</f>
        <v>0</v>
      </c>
      <c r="BG294" s="140">
        <f t="shared" ref="BG294:BG301" si="1107">+IF(H294=BG$8,G294,0)</f>
        <v>0</v>
      </c>
      <c r="BH294" s="140">
        <f t="shared" ref="BH294:BH301" si="1108">+IF(H294=BH$8,G294,0)</f>
        <v>0</v>
      </c>
      <c r="BI294" s="140">
        <f t="shared" ref="BI294:BI301" si="1109">+IF(H294=BI$8,G294,0)</f>
        <v>0</v>
      </c>
      <c r="BJ294" s="140">
        <f t="shared" ref="BJ294:BJ301" si="1110">+IF(H294=BJ$8,G294,0)</f>
        <v>0</v>
      </c>
      <c r="BK294" s="140">
        <f t="shared" ref="BK294:BK301" si="1111">+IF(H294=BK$8,G294,0)</f>
        <v>0</v>
      </c>
      <c r="BL294" s="140">
        <f t="shared" ref="BL294:BL301" si="1112">+IF(H294=BL$8,G294,0)</f>
        <v>0</v>
      </c>
      <c r="BM294" s="140">
        <f t="shared" si="1060"/>
        <v>0</v>
      </c>
      <c r="BN294" s="140">
        <f t="shared" si="1059"/>
        <v>0</v>
      </c>
    </row>
    <row r="295" spans="2:66" ht="12.75" customHeight="1" x14ac:dyDescent="0.2">
      <c r="C295" s="141" t="s">
        <v>455</v>
      </c>
      <c r="G295" s="275"/>
      <c r="H295" s="131" t="s">
        <v>323</v>
      </c>
      <c r="J295" s="140">
        <f t="shared" si="1061"/>
        <v>0</v>
      </c>
      <c r="K295" s="140">
        <f t="shared" si="1062"/>
        <v>0</v>
      </c>
      <c r="L295" s="140">
        <f t="shared" si="1063"/>
        <v>0</v>
      </c>
      <c r="M295" s="140">
        <f t="shared" si="1064"/>
        <v>0</v>
      </c>
      <c r="N295" s="140">
        <f t="shared" si="1065"/>
        <v>0</v>
      </c>
      <c r="O295" s="140">
        <f t="shared" si="1066"/>
        <v>0</v>
      </c>
      <c r="P295" s="140">
        <f t="shared" si="1067"/>
        <v>0</v>
      </c>
      <c r="Q295" s="140">
        <f t="shared" si="1068"/>
        <v>0</v>
      </c>
      <c r="R295" s="140">
        <f t="shared" si="1069"/>
        <v>0</v>
      </c>
      <c r="S295" s="140">
        <f t="shared" si="1070"/>
        <v>0</v>
      </c>
      <c r="T295" s="140">
        <f t="shared" si="1071"/>
        <v>0</v>
      </c>
      <c r="U295" s="140">
        <f t="shared" si="1072"/>
        <v>0</v>
      </c>
      <c r="V295" s="140">
        <f t="shared" si="1073"/>
        <v>0</v>
      </c>
      <c r="X295" s="140">
        <f t="shared" si="1074"/>
        <v>0</v>
      </c>
      <c r="Y295" s="140">
        <f t="shared" si="1075"/>
        <v>0</v>
      </c>
      <c r="Z295" s="140">
        <f t="shared" si="1076"/>
        <v>0</v>
      </c>
      <c r="AA295" s="140">
        <f t="shared" si="1077"/>
        <v>0</v>
      </c>
      <c r="AB295" s="140">
        <f t="shared" si="1078"/>
        <v>0</v>
      </c>
      <c r="AC295" s="140">
        <f t="shared" si="1079"/>
        <v>0</v>
      </c>
      <c r="AD295" s="140">
        <f t="shared" si="1080"/>
        <v>0</v>
      </c>
      <c r="AE295" s="140">
        <f t="shared" si="1081"/>
        <v>0</v>
      </c>
      <c r="AF295" s="140">
        <f t="shared" si="1082"/>
        <v>0</v>
      </c>
      <c r="AG295" s="140">
        <f t="shared" si="1083"/>
        <v>0</v>
      </c>
      <c r="AH295" s="140">
        <f t="shared" si="1084"/>
        <v>0</v>
      </c>
      <c r="AI295" s="140">
        <f t="shared" si="1085"/>
        <v>0</v>
      </c>
      <c r="AJ295" s="140">
        <f t="shared" si="1086"/>
        <v>0</v>
      </c>
      <c r="AL295" s="140">
        <f t="shared" si="1087"/>
        <v>0</v>
      </c>
      <c r="AM295" s="140">
        <f t="shared" si="1088"/>
        <v>0</v>
      </c>
      <c r="AN295" s="140">
        <f t="shared" si="1089"/>
        <v>0</v>
      </c>
      <c r="AO295" s="140">
        <f t="shared" si="1090"/>
        <v>0</v>
      </c>
      <c r="AP295" s="140">
        <f t="shared" si="1091"/>
        <v>0</v>
      </c>
      <c r="AQ295" s="140">
        <f t="shared" si="1092"/>
        <v>0</v>
      </c>
      <c r="AR295" s="140">
        <f t="shared" si="1093"/>
        <v>0</v>
      </c>
      <c r="AS295" s="140">
        <f t="shared" si="1094"/>
        <v>0</v>
      </c>
      <c r="AT295" s="140">
        <f t="shared" si="1095"/>
        <v>0</v>
      </c>
      <c r="AU295" s="140">
        <f t="shared" si="1096"/>
        <v>0</v>
      </c>
      <c r="AV295" s="140">
        <f t="shared" si="1097"/>
        <v>0</v>
      </c>
      <c r="AW295" s="140">
        <f t="shared" si="1098"/>
        <v>0</v>
      </c>
      <c r="AX295" s="140">
        <f t="shared" si="1099"/>
        <v>0</v>
      </c>
      <c r="AZ295" s="140">
        <f t="shared" si="1100"/>
        <v>0</v>
      </c>
      <c r="BA295" s="140">
        <f t="shared" si="1101"/>
        <v>0</v>
      </c>
      <c r="BB295" s="140">
        <f t="shared" si="1102"/>
        <v>0</v>
      </c>
      <c r="BC295" s="140">
        <f t="shared" si="1103"/>
        <v>0</v>
      </c>
      <c r="BD295" s="140">
        <f t="shared" si="1104"/>
        <v>0</v>
      </c>
      <c r="BE295" s="140">
        <f t="shared" si="1105"/>
        <v>0</v>
      </c>
      <c r="BF295" s="140">
        <f t="shared" si="1106"/>
        <v>0</v>
      </c>
      <c r="BG295" s="140">
        <f t="shared" si="1107"/>
        <v>0</v>
      </c>
      <c r="BH295" s="140">
        <f t="shared" si="1108"/>
        <v>0</v>
      </c>
      <c r="BI295" s="140">
        <f t="shared" si="1109"/>
        <v>0</v>
      </c>
      <c r="BJ295" s="140">
        <f t="shared" si="1110"/>
        <v>0</v>
      </c>
      <c r="BK295" s="140">
        <f t="shared" si="1111"/>
        <v>0</v>
      </c>
      <c r="BL295" s="140">
        <f t="shared" si="1112"/>
        <v>0</v>
      </c>
      <c r="BM295" s="140">
        <f t="shared" si="1060"/>
        <v>0</v>
      </c>
      <c r="BN295" s="140">
        <f t="shared" si="1059"/>
        <v>0</v>
      </c>
    </row>
    <row r="296" spans="2:66" ht="12.75" customHeight="1" x14ac:dyDescent="0.2">
      <c r="C296" s="141" t="s">
        <v>635</v>
      </c>
      <c r="E296" s="142"/>
      <c r="G296" s="275"/>
      <c r="H296" s="131" t="s">
        <v>331</v>
      </c>
      <c r="J296" s="140">
        <f t="shared" si="1061"/>
        <v>0</v>
      </c>
      <c r="K296" s="140">
        <f t="shared" si="1062"/>
        <v>0</v>
      </c>
      <c r="L296" s="140">
        <f t="shared" si="1063"/>
        <v>0</v>
      </c>
      <c r="M296" s="140">
        <f t="shared" si="1064"/>
        <v>0</v>
      </c>
      <c r="N296" s="140">
        <f t="shared" si="1065"/>
        <v>0</v>
      </c>
      <c r="O296" s="140">
        <f t="shared" si="1066"/>
        <v>0</v>
      </c>
      <c r="P296" s="140">
        <f t="shared" si="1067"/>
        <v>0</v>
      </c>
      <c r="Q296" s="140">
        <f t="shared" si="1068"/>
        <v>0</v>
      </c>
      <c r="R296" s="140">
        <f t="shared" si="1069"/>
        <v>0</v>
      </c>
      <c r="S296" s="140">
        <f t="shared" si="1070"/>
        <v>0</v>
      </c>
      <c r="T296" s="140">
        <f t="shared" si="1071"/>
        <v>0</v>
      </c>
      <c r="U296" s="140">
        <f t="shared" si="1072"/>
        <v>0</v>
      </c>
      <c r="V296" s="140">
        <f t="shared" si="1073"/>
        <v>0</v>
      </c>
      <c r="X296" s="140">
        <f t="shared" si="1074"/>
        <v>0</v>
      </c>
      <c r="Y296" s="140">
        <f t="shared" si="1075"/>
        <v>0</v>
      </c>
      <c r="Z296" s="140">
        <f t="shared" si="1076"/>
        <v>0</v>
      </c>
      <c r="AA296" s="140">
        <f t="shared" si="1077"/>
        <v>0</v>
      </c>
      <c r="AB296" s="140">
        <f t="shared" si="1078"/>
        <v>0</v>
      </c>
      <c r="AC296" s="140">
        <f t="shared" si="1079"/>
        <v>0</v>
      </c>
      <c r="AD296" s="140">
        <f t="shared" si="1080"/>
        <v>0</v>
      </c>
      <c r="AE296" s="140">
        <f t="shared" si="1081"/>
        <v>0</v>
      </c>
      <c r="AF296" s="140">
        <f t="shared" si="1082"/>
        <v>0</v>
      </c>
      <c r="AG296" s="140">
        <f t="shared" si="1083"/>
        <v>0</v>
      </c>
      <c r="AH296" s="140">
        <f t="shared" si="1084"/>
        <v>0</v>
      </c>
      <c r="AI296" s="140">
        <f t="shared" si="1085"/>
        <v>0</v>
      </c>
      <c r="AJ296" s="140">
        <f t="shared" si="1086"/>
        <v>0</v>
      </c>
      <c r="AL296" s="140">
        <f t="shared" si="1087"/>
        <v>0</v>
      </c>
      <c r="AM296" s="140">
        <f t="shared" si="1088"/>
        <v>0</v>
      </c>
      <c r="AN296" s="140">
        <f t="shared" si="1089"/>
        <v>0</v>
      </c>
      <c r="AO296" s="140">
        <f t="shared" si="1090"/>
        <v>0</v>
      </c>
      <c r="AP296" s="140">
        <f t="shared" si="1091"/>
        <v>0</v>
      </c>
      <c r="AQ296" s="140">
        <f t="shared" si="1092"/>
        <v>0</v>
      </c>
      <c r="AR296" s="140">
        <f t="shared" si="1093"/>
        <v>0</v>
      </c>
      <c r="AS296" s="140">
        <f t="shared" si="1094"/>
        <v>0</v>
      </c>
      <c r="AT296" s="140">
        <f t="shared" si="1095"/>
        <v>0</v>
      </c>
      <c r="AU296" s="140">
        <f t="shared" si="1096"/>
        <v>0</v>
      </c>
      <c r="AV296" s="140">
        <f t="shared" si="1097"/>
        <v>0</v>
      </c>
      <c r="AW296" s="140">
        <f t="shared" si="1098"/>
        <v>0</v>
      </c>
      <c r="AX296" s="140">
        <f t="shared" si="1099"/>
        <v>0</v>
      </c>
      <c r="AZ296" s="140">
        <f t="shared" si="1100"/>
        <v>0</v>
      </c>
      <c r="BA296" s="140">
        <f t="shared" si="1101"/>
        <v>0</v>
      </c>
      <c r="BB296" s="140">
        <f t="shared" si="1102"/>
        <v>0</v>
      </c>
      <c r="BC296" s="140">
        <f t="shared" si="1103"/>
        <v>0</v>
      </c>
      <c r="BD296" s="140">
        <f t="shared" si="1104"/>
        <v>0</v>
      </c>
      <c r="BE296" s="140">
        <f t="shared" si="1105"/>
        <v>0</v>
      </c>
      <c r="BF296" s="140">
        <f t="shared" si="1106"/>
        <v>0</v>
      </c>
      <c r="BG296" s="140">
        <f t="shared" si="1107"/>
        <v>0</v>
      </c>
      <c r="BH296" s="140">
        <f t="shared" si="1108"/>
        <v>0</v>
      </c>
      <c r="BI296" s="140">
        <f t="shared" si="1109"/>
        <v>0</v>
      </c>
      <c r="BJ296" s="140">
        <f t="shared" si="1110"/>
        <v>0</v>
      </c>
      <c r="BK296" s="140">
        <f t="shared" si="1111"/>
        <v>0</v>
      </c>
      <c r="BL296" s="140">
        <f t="shared" si="1112"/>
        <v>0</v>
      </c>
      <c r="BM296" s="140">
        <f t="shared" si="1060"/>
        <v>0</v>
      </c>
      <c r="BN296" s="140">
        <f t="shared" si="1059"/>
        <v>0</v>
      </c>
    </row>
    <row r="297" spans="2:66" ht="12.75" customHeight="1" x14ac:dyDescent="0.2">
      <c r="C297" s="141" t="s">
        <v>531</v>
      </c>
      <c r="G297" s="275"/>
      <c r="H297" s="131" t="s">
        <v>331</v>
      </c>
      <c r="J297" s="140">
        <f t="shared" si="1061"/>
        <v>0</v>
      </c>
      <c r="K297" s="140">
        <f t="shared" si="1062"/>
        <v>0</v>
      </c>
      <c r="L297" s="140">
        <f t="shared" si="1063"/>
        <v>0</v>
      </c>
      <c r="M297" s="140">
        <f t="shared" si="1064"/>
        <v>0</v>
      </c>
      <c r="N297" s="140">
        <f t="shared" si="1065"/>
        <v>0</v>
      </c>
      <c r="O297" s="140">
        <f t="shared" si="1066"/>
        <v>0</v>
      </c>
      <c r="P297" s="140">
        <f t="shared" si="1067"/>
        <v>0</v>
      </c>
      <c r="Q297" s="140">
        <f t="shared" si="1068"/>
        <v>0</v>
      </c>
      <c r="R297" s="140">
        <f t="shared" si="1069"/>
        <v>0</v>
      </c>
      <c r="S297" s="140">
        <f t="shared" si="1070"/>
        <v>0</v>
      </c>
      <c r="T297" s="140">
        <f t="shared" si="1071"/>
        <v>0</v>
      </c>
      <c r="U297" s="140">
        <f t="shared" si="1072"/>
        <v>0</v>
      </c>
      <c r="V297" s="140">
        <f t="shared" si="1073"/>
        <v>0</v>
      </c>
      <c r="X297" s="140">
        <f t="shared" si="1074"/>
        <v>0</v>
      </c>
      <c r="Y297" s="140">
        <f t="shared" si="1075"/>
        <v>0</v>
      </c>
      <c r="Z297" s="140">
        <f t="shared" si="1076"/>
        <v>0</v>
      </c>
      <c r="AA297" s="140">
        <f t="shared" si="1077"/>
        <v>0</v>
      </c>
      <c r="AB297" s="140">
        <f t="shared" si="1078"/>
        <v>0</v>
      </c>
      <c r="AC297" s="140">
        <f t="shared" si="1079"/>
        <v>0</v>
      </c>
      <c r="AD297" s="140">
        <f t="shared" si="1080"/>
        <v>0</v>
      </c>
      <c r="AE297" s="140">
        <f t="shared" si="1081"/>
        <v>0</v>
      </c>
      <c r="AF297" s="140">
        <f t="shared" si="1082"/>
        <v>0</v>
      </c>
      <c r="AG297" s="140">
        <f t="shared" si="1083"/>
        <v>0</v>
      </c>
      <c r="AH297" s="140">
        <f t="shared" si="1084"/>
        <v>0</v>
      </c>
      <c r="AI297" s="140">
        <f t="shared" si="1085"/>
        <v>0</v>
      </c>
      <c r="AJ297" s="140">
        <f t="shared" si="1086"/>
        <v>0</v>
      </c>
      <c r="AL297" s="140">
        <f t="shared" si="1087"/>
        <v>0</v>
      </c>
      <c r="AM297" s="140">
        <f t="shared" si="1088"/>
        <v>0</v>
      </c>
      <c r="AN297" s="140">
        <f t="shared" si="1089"/>
        <v>0</v>
      </c>
      <c r="AO297" s="140">
        <f t="shared" si="1090"/>
        <v>0</v>
      </c>
      <c r="AP297" s="140">
        <f t="shared" si="1091"/>
        <v>0</v>
      </c>
      <c r="AQ297" s="140">
        <f t="shared" si="1092"/>
        <v>0</v>
      </c>
      <c r="AR297" s="140">
        <f t="shared" si="1093"/>
        <v>0</v>
      </c>
      <c r="AS297" s="140">
        <f t="shared" si="1094"/>
        <v>0</v>
      </c>
      <c r="AT297" s="140">
        <f t="shared" si="1095"/>
        <v>0</v>
      </c>
      <c r="AU297" s="140">
        <f t="shared" si="1096"/>
        <v>0</v>
      </c>
      <c r="AV297" s="140">
        <f t="shared" si="1097"/>
        <v>0</v>
      </c>
      <c r="AW297" s="140">
        <f t="shared" si="1098"/>
        <v>0</v>
      </c>
      <c r="AX297" s="140">
        <f t="shared" si="1099"/>
        <v>0</v>
      </c>
      <c r="AZ297" s="140">
        <f t="shared" si="1100"/>
        <v>0</v>
      </c>
      <c r="BA297" s="140">
        <f t="shared" si="1101"/>
        <v>0</v>
      </c>
      <c r="BB297" s="140">
        <f t="shared" si="1102"/>
        <v>0</v>
      </c>
      <c r="BC297" s="140">
        <f t="shared" si="1103"/>
        <v>0</v>
      </c>
      <c r="BD297" s="140">
        <f t="shared" si="1104"/>
        <v>0</v>
      </c>
      <c r="BE297" s="140">
        <f t="shared" si="1105"/>
        <v>0</v>
      </c>
      <c r="BF297" s="140">
        <f t="shared" si="1106"/>
        <v>0</v>
      </c>
      <c r="BG297" s="140">
        <f t="shared" si="1107"/>
        <v>0</v>
      </c>
      <c r="BH297" s="140">
        <f t="shared" si="1108"/>
        <v>0</v>
      </c>
      <c r="BI297" s="140">
        <f t="shared" si="1109"/>
        <v>0</v>
      </c>
      <c r="BJ297" s="140">
        <f t="shared" si="1110"/>
        <v>0</v>
      </c>
      <c r="BK297" s="140">
        <f t="shared" si="1111"/>
        <v>0</v>
      </c>
      <c r="BL297" s="140">
        <f t="shared" si="1112"/>
        <v>0</v>
      </c>
      <c r="BM297" s="140">
        <f t="shared" si="1060"/>
        <v>0</v>
      </c>
      <c r="BN297" s="140">
        <f t="shared" si="1059"/>
        <v>0</v>
      </c>
    </row>
    <row r="298" spans="2:66" ht="12.75" customHeight="1" x14ac:dyDescent="0.2">
      <c r="C298" s="141" t="s">
        <v>355</v>
      </c>
      <c r="G298" s="275"/>
      <c r="H298" s="131" t="s">
        <v>324</v>
      </c>
      <c r="J298" s="140">
        <f t="shared" si="1061"/>
        <v>0</v>
      </c>
      <c r="K298" s="140">
        <f t="shared" si="1062"/>
        <v>0</v>
      </c>
      <c r="L298" s="140">
        <f t="shared" si="1063"/>
        <v>0</v>
      </c>
      <c r="M298" s="140">
        <f t="shared" si="1064"/>
        <v>0</v>
      </c>
      <c r="N298" s="140">
        <f t="shared" si="1065"/>
        <v>0</v>
      </c>
      <c r="O298" s="140">
        <f t="shared" si="1066"/>
        <v>0</v>
      </c>
      <c r="P298" s="140">
        <f t="shared" si="1067"/>
        <v>0</v>
      </c>
      <c r="Q298" s="140">
        <f t="shared" si="1068"/>
        <v>0</v>
      </c>
      <c r="R298" s="140">
        <f t="shared" si="1069"/>
        <v>0</v>
      </c>
      <c r="S298" s="140">
        <f t="shared" si="1070"/>
        <v>0</v>
      </c>
      <c r="T298" s="140">
        <f t="shared" si="1071"/>
        <v>0</v>
      </c>
      <c r="U298" s="140">
        <f t="shared" si="1072"/>
        <v>0</v>
      </c>
      <c r="V298" s="140">
        <f t="shared" si="1073"/>
        <v>0</v>
      </c>
      <c r="X298" s="140">
        <f t="shared" si="1074"/>
        <v>0</v>
      </c>
      <c r="Y298" s="140">
        <f t="shared" si="1075"/>
        <v>0</v>
      </c>
      <c r="Z298" s="140">
        <f t="shared" si="1076"/>
        <v>0</v>
      </c>
      <c r="AA298" s="140">
        <f t="shared" si="1077"/>
        <v>0</v>
      </c>
      <c r="AB298" s="140">
        <f t="shared" si="1078"/>
        <v>0</v>
      </c>
      <c r="AC298" s="140">
        <f t="shared" si="1079"/>
        <v>0</v>
      </c>
      <c r="AD298" s="140">
        <f t="shared" si="1080"/>
        <v>0</v>
      </c>
      <c r="AE298" s="140">
        <f t="shared" si="1081"/>
        <v>0</v>
      </c>
      <c r="AF298" s="140">
        <f t="shared" si="1082"/>
        <v>0</v>
      </c>
      <c r="AG298" s="140">
        <f t="shared" si="1083"/>
        <v>0</v>
      </c>
      <c r="AH298" s="140">
        <f t="shared" si="1084"/>
        <v>0</v>
      </c>
      <c r="AI298" s="140">
        <f t="shared" si="1085"/>
        <v>0</v>
      </c>
      <c r="AJ298" s="140">
        <f t="shared" si="1086"/>
        <v>0</v>
      </c>
      <c r="AL298" s="140">
        <f t="shared" si="1087"/>
        <v>0</v>
      </c>
      <c r="AM298" s="140">
        <f t="shared" si="1088"/>
        <v>0</v>
      </c>
      <c r="AN298" s="140">
        <f t="shared" si="1089"/>
        <v>0</v>
      </c>
      <c r="AO298" s="140">
        <f t="shared" si="1090"/>
        <v>0</v>
      </c>
      <c r="AP298" s="140">
        <f t="shared" si="1091"/>
        <v>0</v>
      </c>
      <c r="AQ298" s="140">
        <f t="shared" si="1092"/>
        <v>0</v>
      </c>
      <c r="AR298" s="140">
        <f t="shared" si="1093"/>
        <v>0</v>
      </c>
      <c r="AS298" s="140">
        <f t="shared" si="1094"/>
        <v>0</v>
      </c>
      <c r="AT298" s="140">
        <f t="shared" si="1095"/>
        <v>0</v>
      </c>
      <c r="AU298" s="140">
        <f t="shared" si="1096"/>
        <v>0</v>
      </c>
      <c r="AV298" s="140">
        <f t="shared" si="1097"/>
        <v>0</v>
      </c>
      <c r="AW298" s="140">
        <f t="shared" si="1098"/>
        <v>0</v>
      </c>
      <c r="AX298" s="140">
        <f t="shared" si="1099"/>
        <v>0</v>
      </c>
      <c r="AZ298" s="140">
        <f t="shared" si="1100"/>
        <v>0</v>
      </c>
      <c r="BA298" s="140">
        <f t="shared" si="1101"/>
        <v>0</v>
      </c>
      <c r="BB298" s="140">
        <f t="shared" si="1102"/>
        <v>0</v>
      </c>
      <c r="BC298" s="140">
        <f t="shared" si="1103"/>
        <v>0</v>
      </c>
      <c r="BD298" s="140">
        <f t="shared" si="1104"/>
        <v>0</v>
      </c>
      <c r="BE298" s="140">
        <f t="shared" si="1105"/>
        <v>0</v>
      </c>
      <c r="BF298" s="140">
        <f t="shared" si="1106"/>
        <v>0</v>
      </c>
      <c r="BG298" s="140">
        <f t="shared" si="1107"/>
        <v>0</v>
      </c>
      <c r="BH298" s="140">
        <f t="shared" si="1108"/>
        <v>0</v>
      </c>
      <c r="BI298" s="140">
        <f t="shared" si="1109"/>
        <v>0</v>
      </c>
      <c r="BJ298" s="140">
        <f t="shared" si="1110"/>
        <v>0</v>
      </c>
      <c r="BK298" s="140">
        <f t="shared" si="1111"/>
        <v>0</v>
      </c>
      <c r="BL298" s="140">
        <f t="shared" si="1112"/>
        <v>0</v>
      </c>
      <c r="BM298" s="140">
        <f t="shared" si="1060"/>
        <v>0</v>
      </c>
      <c r="BN298" s="140">
        <f t="shared" si="1059"/>
        <v>0</v>
      </c>
    </row>
    <row r="299" spans="2:66" ht="12.75" customHeight="1" x14ac:dyDescent="0.2">
      <c r="C299" s="141" t="s">
        <v>387</v>
      </c>
      <c r="G299" s="275"/>
      <c r="H299" s="131" t="s">
        <v>324</v>
      </c>
      <c r="J299" s="140">
        <f t="shared" si="1061"/>
        <v>0</v>
      </c>
      <c r="K299" s="140">
        <f t="shared" si="1062"/>
        <v>0</v>
      </c>
      <c r="L299" s="140">
        <f t="shared" si="1063"/>
        <v>0</v>
      </c>
      <c r="M299" s="140">
        <f t="shared" si="1064"/>
        <v>0</v>
      </c>
      <c r="N299" s="140">
        <f t="shared" si="1065"/>
        <v>0</v>
      </c>
      <c r="O299" s="140">
        <f t="shared" si="1066"/>
        <v>0</v>
      </c>
      <c r="P299" s="140">
        <f t="shared" si="1067"/>
        <v>0</v>
      </c>
      <c r="Q299" s="140">
        <f t="shared" si="1068"/>
        <v>0</v>
      </c>
      <c r="R299" s="140">
        <f t="shared" si="1069"/>
        <v>0</v>
      </c>
      <c r="S299" s="140">
        <f t="shared" si="1070"/>
        <v>0</v>
      </c>
      <c r="T299" s="140">
        <f t="shared" si="1071"/>
        <v>0</v>
      </c>
      <c r="U299" s="140">
        <f t="shared" si="1072"/>
        <v>0</v>
      </c>
      <c r="V299" s="140">
        <f t="shared" si="1073"/>
        <v>0</v>
      </c>
      <c r="X299" s="140">
        <f t="shared" si="1074"/>
        <v>0</v>
      </c>
      <c r="Y299" s="140">
        <f t="shared" si="1075"/>
        <v>0</v>
      </c>
      <c r="Z299" s="140">
        <f t="shared" si="1076"/>
        <v>0</v>
      </c>
      <c r="AA299" s="140">
        <f t="shared" si="1077"/>
        <v>0</v>
      </c>
      <c r="AB299" s="140">
        <f t="shared" si="1078"/>
        <v>0</v>
      </c>
      <c r="AC299" s="140">
        <f t="shared" si="1079"/>
        <v>0</v>
      </c>
      <c r="AD299" s="140">
        <f t="shared" si="1080"/>
        <v>0</v>
      </c>
      <c r="AE299" s="140">
        <f t="shared" si="1081"/>
        <v>0</v>
      </c>
      <c r="AF299" s="140">
        <f t="shared" si="1082"/>
        <v>0</v>
      </c>
      <c r="AG299" s="140">
        <f t="shared" si="1083"/>
        <v>0</v>
      </c>
      <c r="AH299" s="140">
        <f t="shared" si="1084"/>
        <v>0</v>
      </c>
      <c r="AI299" s="140">
        <f t="shared" si="1085"/>
        <v>0</v>
      </c>
      <c r="AJ299" s="140">
        <f t="shared" si="1086"/>
        <v>0</v>
      </c>
      <c r="AL299" s="140">
        <f t="shared" si="1087"/>
        <v>0</v>
      </c>
      <c r="AM299" s="140">
        <f t="shared" si="1088"/>
        <v>0</v>
      </c>
      <c r="AN299" s="140">
        <f t="shared" si="1089"/>
        <v>0</v>
      </c>
      <c r="AO299" s="140">
        <f t="shared" si="1090"/>
        <v>0</v>
      </c>
      <c r="AP299" s="140">
        <f t="shared" si="1091"/>
        <v>0</v>
      </c>
      <c r="AQ299" s="140">
        <f t="shared" si="1092"/>
        <v>0</v>
      </c>
      <c r="AR299" s="140">
        <f t="shared" si="1093"/>
        <v>0</v>
      </c>
      <c r="AS299" s="140">
        <f t="shared" si="1094"/>
        <v>0</v>
      </c>
      <c r="AT299" s="140">
        <f t="shared" si="1095"/>
        <v>0</v>
      </c>
      <c r="AU299" s="140">
        <f t="shared" si="1096"/>
        <v>0</v>
      </c>
      <c r="AV299" s="140">
        <f t="shared" si="1097"/>
        <v>0</v>
      </c>
      <c r="AW299" s="140">
        <f t="shared" si="1098"/>
        <v>0</v>
      </c>
      <c r="AX299" s="140">
        <f t="shared" si="1099"/>
        <v>0</v>
      </c>
      <c r="AZ299" s="140">
        <f t="shared" si="1100"/>
        <v>0</v>
      </c>
      <c r="BA299" s="140">
        <f t="shared" si="1101"/>
        <v>0</v>
      </c>
      <c r="BB299" s="140">
        <f t="shared" si="1102"/>
        <v>0</v>
      </c>
      <c r="BC299" s="140">
        <f t="shared" si="1103"/>
        <v>0</v>
      </c>
      <c r="BD299" s="140">
        <f t="shared" si="1104"/>
        <v>0</v>
      </c>
      <c r="BE299" s="140">
        <f t="shared" si="1105"/>
        <v>0</v>
      </c>
      <c r="BF299" s="140">
        <f t="shared" si="1106"/>
        <v>0</v>
      </c>
      <c r="BG299" s="140">
        <f t="shared" si="1107"/>
        <v>0</v>
      </c>
      <c r="BH299" s="140">
        <f t="shared" si="1108"/>
        <v>0</v>
      </c>
      <c r="BI299" s="140">
        <f t="shared" si="1109"/>
        <v>0</v>
      </c>
      <c r="BJ299" s="140">
        <f t="shared" si="1110"/>
        <v>0</v>
      </c>
      <c r="BK299" s="140">
        <f t="shared" si="1111"/>
        <v>0</v>
      </c>
      <c r="BL299" s="140">
        <f t="shared" si="1112"/>
        <v>0</v>
      </c>
      <c r="BM299" s="140">
        <f t="shared" si="1060"/>
        <v>0</v>
      </c>
      <c r="BN299" s="140">
        <f t="shared" si="1059"/>
        <v>0</v>
      </c>
    </row>
    <row r="300" spans="2:66" ht="12.75" customHeight="1" x14ac:dyDescent="0.2">
      <c r="C300" s="141" t="s">
        <v>386</v>
      </c>
      <c r="G300" s="275"/>
      <c r="H300" s="131" t="s">
        <v>324</v>
      </c>
      <c r="J300" s="140">
        <f t="shared" si="1061"/>
        <v>0</v>
      </c>
      <c r="K300" s="140">
        <f t="shared" si="1062"/>
        <v>0</v>
      </c>
      <c r="L300" s="140">
        <f t="shared" si="1063"/>
        <v>0</v>
      </c>
      <c r="M300" s="140">
        <f t="shared" si="1064"/>
        <v>0</v>
      </c>
      <c r="N300" s="140">
        <f t="shared" si="1065"/>
        <v>0</v>
      </c>
      <c r="O300" s="140">
        <f t="shared" si="1066"/>
        <v>0</v>
      </c>
      <c r="P300" s="140">
        <f t="shared" si="1067"/>
        <v>0</v>
      </c>
      <c r="Q300" s="140">
        <f t="shared" si="1068"/>
        <v>0</v>
      </c>
      <c r="R300" s="140">
        <f t="shared" si="1069"/>
        <v>0</v>
      </c>
      <c r="S300" s="140">
        <f t="shared" si="1070"/>
        <v>0</v>
      </c>
      <c r="T300" s="140">
        <f t="shared" si="1071"/>
        <v>0</v>
      </c>
      <c r="U300" s="140">
        <f t="shared" si="1072"/>
        <v>0</v>
      </c>
      <c r="V300" s="140">
        <f t="shared" si="1073"/>
        <v>0</v>
      </c>
      <c r="X300" s="140">
        <f t="shared" si="1074"/>
        <v>0</v>
      </c>
      <c r="Y300" s="140">
        <f t="shared" si="1075"/>
        <v>0</v>
      </c>
      <c r="Z300" s="140">
        <f t="shared" si="1076"/>
        <v>0</v>
      </c>
      <c r="AA300" s="140">
        <f t="shared" si="1077"/>
        <v>0</v>
      </c>
      <c r="AB300" s="140">
        <f t="shared" si="1078"/>
        <v>0</v>
      </c>
      <c r="AC300" s="140">
        <f t="shared" si="1079"/>
        <v>0</v>
      </c>
      <c r="AD300" s="140">
        <f t="shared" si="1080"/>
        <v>0</v>
      </c>
      <c r="AE300" s="140">
        <f t="shared" si="1081"/>
        <v>0</v>
      </c>
      <c r="AF300" s="140">
        <f t="shared" si="1082"/>
        <v>0</v>
      </c>
      <c r="AG300" s="140">
        <f t="shared" si="1083"/>
        <v>0</v>
      </c>
      <c r="AH300" s="140">
        <f t="shared" si="1084"/>
        <v>0</v>
      </c>
      <c r="AI300" s="140">
        <f t="shared" si="1085"/>
        <v>0</v>
      </c>
      <c r="AJ300" s="140">
        <f t="shared" si="1086"/>
        <v>0</v>
      </c>
      <c r="AL300" s="140">
        <f t="shared" si="1087"/>
        <v>0</v>
      </c>
      <c r="AM300" s="140">
        <f t="shared" si="1088"/>
        <v>0</v>
      </c>
      <c r="AN300" s="140">
        <f t="shared" si="1089"/>
        <v>0</v>
      </c>
      <c r="AO300" s="140">
        <f t="shared" si="1090"/>
        <v>0</v>
      </c>
      <c r="AP300" s="140">
        <f t="shared" si="1091"/>
        <v>0</v>
      </c>
      <c r="AQ300" s="140">
        <f t="shared" si="1092"/>
        <v>0</v>
      </c>
      <c r="AR300" s="140">
        <f t="shared" si="1093"/>
        <v>0</v>
      </c>
      <c r="AS300" s="140">
        <f t="shared" si="1094"/>
        <v>0</v>
      </c>
      <c r="AT300" s="140">
        <f t="shared" si="1095"/>
        <v>0</v>
      </c>
      <c r="AU300" s="140">
        <f t="shared" si="1096"/>
        <v>0</v>
      </c>
      <c r="AV300" s="140">
        <f t="shared" si="1097"/>
        <v>0</v>
      </c>
      <c r="AW300" s="140">
        <f t="shared" si="1098"/>
        <v>0</v>
      </c>
      <c r="AX300" s="140">
        <f t="shared" si="1099"/>
        <v>0</v>
      </c>
      <c r="AZ300" s="140">
        <f t="shared" si="1100"/>
        <v>0</v>
      </c>
      <c r="BA300" s="140">
        <f t="shared" si="1101"/>
        <v>0</v>
      </c>
      <c r="BB300" s="140">
        <f t="shared" si="1102"/>
        <v>0</v>
      </c>
      <c r="BC300" s="140">
        <f t="shared" si="1103"/>
        <v>0</v>
      </c>
      <c r="BD300" s="140">
        <f t="shared" si="1104"/>
        <v>0</v>
      </c>
      <c r="BE300" s="140">
        <f t="shared" si="1105"/>
        <v>0</v>
      </c>
      <c r="BF300" s="140">
        <f t="shared" si="1106"/>
        <v>0</v>
      </c>
      <c r="BG300" s="140">
        <f t="shared" si="1107"/>
        <v>0</v>
      </c>
      <c r="BH300" s="140">
        <f t="shared" si="1108"/>
        <v>0</v>
      </c>
      <c r="BI300" s="140">
        <f t="shared" si="1109"/>
        <v>0</v>
      </c>
      <c r="BJ300" s="140">
        <f t="shared" si="1110"/>
        <v>0</v>
      </c>
      <c r="BK300" s="140">
        <f t="shared" si="1111"/>
        <v>0</v>
      </c>
      <c r="BL300" s="140">
        <f t="shared" si="1112"/>
        <v>0</v>
      </c>
      <c r="BM300" s="140">
        <f t="shared" si="1060"/>
        <v>0</v>
      </c>
      <c r="BN300" s="140">
        <f t="shared" si="1059"/>
        <v>0</v>
      </c>
    </row>
    <row r="301" spans="2:66" ht="12.75" customHeight="1" x14ac:dyDescent="0.2">
      <c r="C301" s="141" t="s">
        <v>593</v>
      </c>
      <c r="E301" s="142"/>
      <c r="G301" s="275"/>
      <c r="H301" s="131" t="s">
        <v>331</v>
      </c>
      <c r="J301" s="140">
        <f t="shared" si="1061"/>
        <v>0</v>
      </c>
      <c r="K301" s="140">
        <f t="shared" si="1062"/>
        <v>0</v>
      </c>
      <c r="L301" s="140">
        <f t="shared" si="1063"/>
        <v>0</v>
      </c>
      <c r="M301" s="140">
        <f t="shared" si="1064"/>
        <v>0</v>
      </c>
      <c r="N301" s="140">
        <f t="shared" si="1065"/>
        <v>0</v>
      </c>
      <c r="O301" s="140">
        <f t="shared" si="1066"/>
        <v>0</v>
      </c>
      <c r="P301" s="140">
        <f t="shared" si="1067"/>
        <v>0</v>
      </c>
      <c r="Q301" s="140">
        <f t="shared" si="1068"/>
        <v>0</v>
      </c>
      <c r="R301" s="140">
        <f t="shared" si="1069"/>
        <v>0</v>
      </c>
      <c r="S301" s="140">
        <f t="shared" si="1070"/>
        <v>0</v>
      </c>
      <c r="T301" s="140">
        <f t="shared" si="1071"/>
        <v>0</v>
      </c>
      <c r="U301" s="140">
        <f t="shared" si="1072"/>
        <v>0</v>
      </c>
      <c r="V301" s="140">
        <f t="shared" si="1073"/>
        <v>0</v>
      </c>
      <c r="X301" s="140">
        <f t="shared" si="1074"/>
        <v>0</v>
      </c>
      <c r="Y301" s="140">
        <f t="shared" si="1075"/>
        <v>0</v>
      </c>
      <c r="Z301" s="140">
        <f t="shared" si="1076"/>
        <v>0</v>
      </c>
      <c r="AA301" s="140">
        <f t="shared" si="1077"/>
        <v>0</v>
      </c>
      <c r="AB301" s="140">
        <f t="shared" si="1078"/>
        <v>0</v>
      </c>
      <c r="AC301" s="140">
        <f t="shared" si="1079"/>
        <v>0</v>
      </c>
      <c r="AD301" s="140">
        <f t="shared" si="1080"/>
        <v>0</v>
      </c>
      <c r="AE301" s="140">
        <f t="shared" si="1081"/>
        <v>0</v>
      </c>
      <c r="AF301" s="140">
        <f t="shared" si="1082"/>
        <v>0</v>
      </c>
      <c r="AG301" s="140">
        <f t="shared" si="1083"/>
        <v>0</v>
      </c>
      <c r="AH301" s="140">
        <f t="shared" si="1084"/>
        <v>0</v>
      </c>
      <c r="AI301" s="140">
        <f t="shared" si="1085"/>
        <v>0</v>
      </c>
      <c r="AJ301" s="140">
        <f t="shared" si="1086"/>
        <v>0</v>
      </c>
      <c r="AL301" s="140">
        <f t="shared" si="1087"/>
        <v>0</v>
      </c>
      <c r="AM301" s="140">
        <f t="shared" si="1088"/>
        <v>0</v>
      </c>
      <c r="AN301" s="140">
        <f t="shared" si="1089"/>
        <v>0</v>
      </c>
      <c r="AO301" s="140">
        <f t="shared" si="1090"/>
        <v>0</v>
      </c>
      <c r="AP301" s="140">
        <f t="shared" si="1091"/>
        <v>0</v>
      </c>
      <c r="AQ301" s="140">
        <f t="shared" si="1092"/>
        <v>0</v>
      </c>
      <c r="AR301" s="140">
        <f t="shared" si="1093"/>
        <v>0</v>
      </c>
      <c r="AS301" s="140">
        <f t="shared" si="1094"/>
        <v>0</v>
      </c>
      <c r="AT301" s="140">
        <f t="shared" si="1095"/>
        <v>0</v>
      </c>
      <c r="AU301" s="140">
        <f t="shared" si="1096"/>
        <v>0</v>
      </c>
      <c r="AV301" s="140">
        <f t="shared" si="1097"/>
        <v>0</v>
      </c>
      <c r="AW301" s="140">
        <f t="shared" si="1098"/>
        <v>0</v>
      </c>
      <c r="AX301" s="140">
        <f t="shared" si="1099"/>
        <v>0</v>
      </c>
      <c r="AZ301" s="140">
        <f t="shared" si="1100"/>
        <v>0</v>
      </c>
      <c r="BA301" s="140">
        <f t="shared" si="1101"/>
        <v>0</v>
      </c>
      <c r="BB301" s="140">
        <f t="shared" si="1102"/>
        <v>0</v>
      </c>
      <c r="BC301" s="140">
        <f t="shared" si="1103"/>
        <v>0</v>
      </c>
      <c r="BD301" s="140">
        <f t="shared" si="1104"/>
        <v>0</v>
      </c>
      <c r="BE301" s="140">
        <f t="shared" si="1105"/>
        <v>0</v>
      </c>
      <c r="BF301" s="140">
        <f t="shared" si="1106"/>
        <v>0</v>
      </c>
      <c r="BG301" s="140">
        <f t="shared" si="1107"/>
        <v>0</v>
      </c>
      <c r="BH301" s="140">
        <f t="shared" si="1108"/>
        <v>0</v>
      </c>
      <c r="BI301" s="140">
        <f t="shared" si="1109"/>
        <v>0</v>
      </c>
      <c r="BJ301" s="140">
        <f t="shared" si="1110"/>
        <v>0</v>
      </c>
      <c r="BK301" s="140">
        <f t="shared" si="1111"/>
        <v>0</v>
      </c>
      <c r="BL301" s="140">
        <f t="shared" si="1112"/>
        <v>0</v>
      </c>
      <c r="BM301" s="140">
        <f t="shared" si="1060"/>
        <v>0</v>
      </c>
      <c r="BN301" s="140">
        <f t="shared" si="1059"/>
        <v>0</v>
      </c>
    </row>
    <row r="302" spans="2:66" ht="12.75" customHeight="1" x14ac:dyDescent="0.2">
      <c r="C302" s="141" t="s">
        <v>248</v>
      </c>
      <c r="G302" s="275"/>
      <c r="H302" s="131" t="s">
        <v>331</v>
      </c>
      <c r="J302" s="140">
        <f>+IF(H302=J$8,G302,0)</f>
        <v>0</v>
      </c>
      <c r="K302" s="140">
        <f>+IF(H302=K$8,G302,0)</f>
        <v>0</v>
      </c>
      <c r="L302" s="140">
        <f>+IF(H302=L$8,G302,0)</f>
        <v>0</v>
      </c>
      <c r="M302" s="140">
        <f>+IF(H302=M$8,G302,0)</f>
        <v>0</v>
      </c>
      <c r="N302" s="140">
        <f>+IF(H302=N$8,G302,0)</f>
        <v>0</v>
      </c>
      <c r="O302" s="140">
        <f>+IF(H302=O$8,G302,0)</f>
        <v>0</v>
      </c>
      <c r="P302" s="140">
        <f>+IF(H302=P$8,G302,0)</f>
        <v>0</v>
      </c>
      <c r="Q302" s="140">
        <f>+IF(H302=Q$8,G302,0)</f>
        <v>0</v>
      </c>
      <c r="R302" s="140">
        <f>+IF(H302=R$8,G302,0)</f>
        <v>0</v>
      </c>
      <c r="S302" s="140">
        <f>+IF(H302=S$8,G302,0)</f>
        <v>0</v>
      </c>
      <c r="T302" s="140">
        <f>+IF(H302=T$8,G302,0)</f>
        <v>0</v>
      </c>
      <c r="U302" s="140">
        <f>+IF(H302=U$8,G302,0)</f>
        <v>0</v>
      </c>
      <c r="V302" s="140">
        <f>+IF(H302=V$8,G302,0)</f>
        <v>0</v>
      </c>
      <c r="X302" s="140">
        <f>+IF(H302=X$8,G302,0)</f>
        <v>0</v>
      </c>
      <c r="Y302" s="140">
        <f>+IF(H302=Y$8,G302,0)</f>
        <v>0</v>
      </c>
      <c r="Z302" s="140">
        <f>+IF(H302=Z$8,G302,0)</f>
        <v>0</v>
      </c>
      <c r="AA302" s="140">
        <f>+IF(H302=AA$8,G302,0)</f>
        <v>0</v>
      </c>
      <c r="AB302" s="140">
        <f>+IF(H302=AB$8,G302,0)</f>
        <v>0</v>
      </c>
      <c r="AC302" s="140">
        <f>+IF(H302=AC$8,G302,0)</f>
        <v>0</v>
      </c>
      <c r="AD302" s="140">
        <f>+IF(H302=AD$8,G302,0)</f>
        <v>0</v>
      </c>
      <c r="AE302" s="140">
        <f>+IF(H302=AE$8,G302,0)</f>
        <v>0</v>
      </c>
      <c r="AF302" s="140">
        <f>+IF(H302=AF$8,G302,0)</f>
        <v>0</v>
      </c>
      <c r="AG302" s="140">
        <f>+IF(H302=AG$8,G302,0)</f>
        <v>0</v>
      </c>
      <c r="AH302" s="140">
        <f>+IF(H302=AH$8,G302,0)</f>
        <v>0</v>
      </c>
      <c r="AI302" s="140">
        <f>+IF(H302=AI$8,G302,0)</f>
        <v>0</v>
      </c>
      <c r="AJ302" s="140">
        <f>+IF(H302=AJ$8,G302,0)</f>
        <v>0</v>
      </c>
      <c r="AL302" s="140">
        <f>+IF(H302=AL$8,G302,0)</f>
        <v>0</v>
      </c>
      <c r="AM302" s="140">
        <f>+IF(H302=AM$8,G302,0)</f>
        <v>0</v>
      </c>
      <c r="AN302" s="140">
        <f>+IF(H302=AN$8,G302,0)</f>
        <v>0</v>
      </c>
      <c r="AO302" s="140">
        <f>+IF(H302=AO$8,G302,0)</f>
        <v>0</v>
      </c>
      <c r="AP302" s="140">
        <f>+IF(H302=AP$8,G302,0)</f>
        <v>0</v>
      </c>
      <c r="AQ302" s="140">
        <f>+IF(H302=AQ$8,G302,0)</f>
        <v>0</v>
      </c>
      <c r="AR302" s="140">
        <f>+IF(H302=AR$8,G302,0)</f>
        <v>0</v>
      </c>
      <c r="AS302" s="140">
        <f>+IF(H302=AS$8,G302,0)</f>
        <v>0</v>
      </c>
      <c r="AT302" s="140">
        <f>+IF(H302=AT$8,G302,0)</f>
        <v>0</v>
      </c>
      <c r="AU302" s="140">
        <f>+IF(H302=AU$8,G302,0)</f>
        <v>0</v>
      </c>
      <c r="AV302" s="140">
        <f>+IF(H302=AV$8,G302,0)</f>
        <v>0</v>
      </c>
      <c r="AW302" s="140">
        <f>+IF(H302=AW$8,G302,0)</f>
        <v>0</v>
      </c>
      <c r="AX302" s="140">
        <f>+IF(H302=AX$8,G302,0)</f>
        <v>0</v>
      </c>
      <c r="AZ302" s="140">
        <f>+IF(H302=AZ$8,G302,0)</f>
        <v>0</v>
      </c>
      <c r="BA302" s="140">
        <f>+IF(H302=BA$8,G302,0)</f>
        <v>0</v>
      </c>
      <c r="BB302" s="140">
        <f>+IF(H302=BB$8,G302,0)</f>
        <v>0</v>
      </c>
      <c r="BC302" s="140">
        <f>+IF(H302=BC$8,G302,0)</f>
        <v>0</v>
      </c>
      <c r="BD302" s="140">
        <f>+IF(H302=BD$8,G302,0)</f>
        <v>0</v>
      </c>
      <c r="BE302" s="140">
        <f>+IF(H302=BE$8,G302,0)</f>
        <v>0</v>
      </c>
      <c r="BF302" s="140">
        <f>+IF(H302=BF$8,G302,0)</f>
        <v>0</v>
      </c>
      <c r="BG302" s="140">
        <f>+IF(H302=BG$8,G302,0)</f>
        <v>0</v>
      </c>
      <c r="BH302" s="140">
        <f>+IF(H302=BH$8,G302,0)</f>
        <v>0</v>
      </c>
      <c r="BI302" s="140">
        <f>+IF(H302=BI$8,G302,0)</f>
        <v>0</v>
      </c>
      <c r="BJ302" s="140">
        <f>+IF(H302=BJ$8,G302,0)</f>
        <v>0</v>
      </c>
      <c r="BK302" s="140">
        <f>+IF(H302=BK$8,G302,0)</f>
        <v>0</v>
      </c>
      <c r="BL302" s="140">
        <f>+IF(H302=BL$8,G302,0)</f>
        <v>0</v>
      </c>
      <c r="BM302" s="140">
        <f>SUM(J302:BL302)</f>
        <v>0</v>
      </c>
      <c r="BN302" s="140">
        <f t="shared" si="1059"/>
        <v>0</v>
      </c>
    </row>
    <row r="303" spans="2:66" ht="12.75" customHeight="1" x14ac:dyDescent="0.2">
      <c r="B303" s="138" t="s">
        <v>636</v>
      </c>
      <c r="C303" s="141"/>
      <c r="G303" s="275"/>
      <c r="J303" s="140"/>
      <c r="K303" s="140"/>
      <c r="L303" s="140"/>
      <c r="M303" s="140"/>
      <c r="N303" s="140"/>
      <c r="O303" s="140"/>
      <c r="P303" s="140"/>
      <c r="Q303" s="140"/>
      <c r="R303" s="140"/>
      <c r="S303" s="140"/>
      <c r="T303" s="140"/>
      <c r="U303" s="140"/>
      <c r="V303" s="140"/>
      <c r="X303" s="140"/>
      <c r="Y303" s="140"/>
      <c r="Z303" s="140"/>
      <c r="AA303" s="140"/>
      <c r="AB303" s="140"/>
      <c r="AC303" s="140"/>
      <c r="AD303" s="140"/>
      <c r="AE303" s="140"/>
      <c r="AF303" s="140"/>
      <c r="AG303" s="140"/>
      <c r="AH303" s="140"/>
      <c r="AI303" s="140"/>
      <c r="AJ303" s="140"/>
      <c r="AL303" s="140"/>
      <c r="AM303" s="140"/>
      <c r="AN303" s="140"/>
      <c r="AO303" s="140"/>
      <c r="AP303" s="140"/>
      <c r="AQ303" s="140"/>
      <c r="AR303" s="140"/>
      <c r="AS303" s="140"/>
      <c r="AT303" s="140"/>
      <c r="AU303" s="140"/>
      <c r="AV303" s="140"/>
      <c r="AW303" s="140"/>
      <c r="AX303" s="140"/>
      <c r="AZ303" s="140"/>
      <c r="BA303" s="140"/>
      <c r="BB303" s="140"/>
      <c r="BC303" s="140"/>
      <c r="BD303" s="140"/>
      <c r="BE303" s="140"/>
      <c r="BF303" s="140"/>
      <c r="BG303" s="140"/>
      <c r="BH303" s="140"/>
      <c r="BI303" s="140"/>
      <c r="BJ303" s="140"/>
      <c r="BK303" s="140"/>
      <c r="BL303" s="140"/>
      <c r="BM303" s="140"/>
      <c r="BN303" s="140">
        <f t="shared" si="1059"/>
        <v>0</v>
      </c>
    </row>
    <row r="304" spans="2:66" ht="12.75" customHeight="1" x14ac:dyDescent="0.2">
      <c r="C304" s="141" t="s">
        <v>379</v>
      </c>
      <c r="G304" s="275">
        <v>138129026</v>
      </c>
      <c r="H304" s="131" t="s">
        <v>320</v>
      </c>
      <c r="J304" s="140">
        <f t="shared" ref="J304:J312" si="1113">+IF(H304=J$8,G304,0)</f>
        <v>0</v>
      </c>
      <c r="K304" s="140">
        <f t="shared" ref="K304:K312" si="1114">+IF(H304=K$8,G304,0)</f>
        <v>0</v>
      </c>
      <c r="L304" s="140">
        <f t="shared" ref="L304:L312" si="1115">+IF(H304=L$8,G304,0)</f>
        <v>0</v>
      </c>
      <c r="M304" s="140">
        <f t="shared" ref="M304:M312" si="1116">+IF(H304=M$8,G304,0)</f>
        <v>0</v>
      </c>
      <c r="N304" s="140">
        <f t="shared" ref="N304:N312" si="1117">+IF(H304=N$8,G304,0)</f>
        <v>0</v>
      </c>
      <c r="O304" s="140">
        <f t="shared" ref="O304:O312" si="1118">+IF(H304=O$8,G304,0)</f>
        <v>0</v>
      </c>
      <c r="P304" s="140">
        <f t="shared" ref="P304:P312" si="1119">+IF(H304=P$8,G304,0)</f>
        <v>0</v>
      </c>
      <c r="Q304" s="140">
        <f t="shared" ref="Q304:Q312" si="1120">+IF(H304=Q$8,G304,0)</f>
        <v>0</v>
      </c>
      <c r="R304" s="140">
        <f t="shared" ref="R304:R312" si="1121">+IF(H304=R$8,G304,0)</f>
        <v>0</v>
      </c>
      <c r="S304" s="140">
        <f t="shared" ref="S304:S312" si="1122">+IF(H304=S$8,G304,0)</f>
        <v>0</v>
      </c>
      <c r="T304" s="140">
        <f t="shared" ref="T304:T312" si="1123">+IF(H304=T$8,G304,0)</f>
        <v>0</v>
      </c>
      <c r="U304" s="140">
        <f t="shared" ref="U304:U312" si="1124">+IF(H304=U$8,G304,0)</f>
        <v>0</v>
      </c>
      <c r="V304" s="140">
        <f t="shared" ref="V304:V312" si="1125">+IF(H304=V$8,G304,0)</f>
        <v>0</v>
      </c>
      <c r="X304" s="140">
        <f t="shared" ref="X304:X312" si="1126">+IF(H304=X$8,G304,0)</f>
        <v>0</v>
      </c>
      <c r="Y304" s="140">
        <f t="shared" ref="Y304:Y312" si="1127">+IF(H304=Y$8,G304,0)</f>
        <v>0</v>
      </c>
      <c r="Z304" s="140">
        <f t="shared" ref="Z304:Z312" si="1128">+IF(H304=Z$8,G304,0)</f>
        <v>0</v>
      </c>
      <c r="AA304" s="140">
        <f t="shared" ref="AA304:AA312" si="1129">+IF(H304=AA$8,G304,0)</f>
        <v>0</v>
      </c>
      <c r="AB304" s="140">
        <f t="shared" ref="AB304:AB312" si="1130">+IF(H304=AB$8,G304,0)</f>
        <v>0</v>
      </c>
      <c r="AC304" s="140">
        <f t="shared" ref="AC304:AC312" si="1131">+IF(H304=AC$8,G304,0)</f>
        <v>0</v>
      </c>
      <c r="AD304" s="140">
        <f t="shared" ref="AD304:AD312" si="1132">+IF(H304=AD$8,G304,0)</f>
        <v>0</v>
      </c>
      <c r="AE304" s="140">
        <f t="shared" ref="AE304:AE312" si="1133">+IF(H304=AE$8,G304,0)</f>
        <v>0</v>
      </c>
      <c r="AF304" s="140">
        <f t="shared" ref="AF304:AF312" si="1134">+IF(H304=AF$8,G304,0)</f>
        <v>0</v>
      </c>
      <c r="AG304" s="140">
        <f t="shared" ref="AG304:AG312" si="1135">+IF(H304=AG$8,G304,0)</f>
        <v>0</v>
      </c>
      <c r="AH304" s="140">
        <f t="shared" ref="AH304:AH312" si="1136">+IF(H304=AH$8,G304,0)</f>
        <v>0</v>
      </c>
      <c r="AI304" s="140">
        <f t="shared" ref="AI304:AI312" si="1137">+IF(H304=AI$8,G304,0)</f>
        <v>0</v>
      </c>
      <c r="AJ304" s="140">
        <f t="shared" ref="AJ304:AJ312" si="1138">+IF(H304=AJ$8,G304,0)</f>
        <v>0</v>
      </c>
      <c r="AL304" s="140">
        <f t="shared" ref="AL304:AL312" si="1139">+IF(H304=AL$8,G304,0)</f>
        <v>0</v>
      </c>
      <c r="AM304" s="140">
        <f t="shared" ref="AM304:AM312" si="1140">+IF(H304=AM$8,G304,0)</f>
        <v>138129026</v>
      </c>
      <c r="AN304" s="140">
        <f t="shared" ref="AN304:AN312" si="1141">+IF(H304=AN$8,G304,0)</f>
        <v>0</v>
      </c>
      <c r="AO304" s="140">
        <f t="shared" ref="AO304:AO312" si="1142">+IF(H304=AO$8,G304,0)</f>
        <v>0</v>
      </c>
      <c r="AP304" s="140">
        <f t="shared" ref="AP304:AP312" si="1143">+IF(H304=AP$8,G304,0)</f>
        <v>0</v>
      </c>
      <c r="AQ304" s="140">
        <f t="shared" ref="AQ304:AQ312" si="1144">+IF(H304=AQ$8,G304,0)</f>
        <v>0</v>
      </c>
      <c r="AR304" s="140">
        <f t="shared" ref="AR304:AR312" si="1145">+IF(H304=AR$8,G304,0)</f>
        <v>0</v>
      </c>
      <c r="AS304" s="140">
        <f t="shared" ref="AS304:AS312" si="1146">+IF(H304=AS$8,G304,0)</f>
        <v>0</v>
      </c>
      <c r="AT304" s="140">
        <f t="shared" ref="AT304:AT312" si="1147">+IF(H304=AT$8,G304,0)</f>
        <v>0</v>
      </c>
      <c r="AU304" s="140">
        <f t="shared" ref="AU304:AU312" si="1148">+IF(H304=AU$8,G304,0)</f>
        <v>0</v>
      </c>
      <c r="AV304" s="140">
        <f t="shared" ref="AV304:AV312" si="1149">+IF(H304=AV$8,G304,0)</f>
        <v>0</v>
      </c>
      <c r="AW304" s="140">
        <f t="shared" ref="AW304:AW312" si="1150">+IF(H304=AW$8,G304,0)</f>
        <v>0</v>
      </c>
      <c r="AX304" s="140">
        <f t="shared" ref="AX304:AX312" si="1151">+IF(H304=AX$8,G304,0)</f>
        <v>0</v>
      </c>
      <c r="AZ304" s="140">
        <f t="shared" ref="AZ304:AZ312" si="1152">+IF(H304=AZ$8,G304,0)</f>
        <v>0</v>
      </c>
      <c r="BA304" s="140">
        <f t="shared" ref="BA304:BA312" si="1153">+IF(H304=BA$8,G304,0)</f>
        <v>0</v>
      </c>
      <c r="BB304" s="140">
        <f t="shared" ref="BB304:BB312" si="1154">+IF(H304=BB$8,G304,0)</f>
        <v>0</v>
      </c>
      <c r="BC304" s="140">
        <f t="shared" ref="BC304:BC312" si="1155">+IF(H304=BC$8,G304,0)</f>
        <v>0</v>
      </c>
      <c r="BD304" s="140">
        <f t="shared" ref="BD304:BD312" si="1156">+IF(H304=BD$8,G304,0)</f>
        <v>0</v>
      </c>
      <c r="BE304" s="140">
        <f t="shared" ref="BE304:BE312" si="1157">+IF(H304=BE$8,G304,0)</f>
        <v>0</v>
      </c>
      <c r="BF304" s="140">
        <f t="shared" ref="BF304:BF312" si="1158">+IF(H304=BF$8,G304,0)</f>
        <v>0</v>
      </c>
      <c r="BG304" s="140">
        <f t="shared" ref="BG304:BG312" si="1159">+IF(H304=BG$8,G304,0)</f>
        <v>0</v>
      </c>
      <c r="BH304" s="140">
        <f t="shared" ref="BH304:BH312" si="1160">+IF(H304=BH$8,G304,0)</f>
        <v>0</v>
      </c>
      <c r="BI304" s="140">
        <f t="shared" ref="BI304:BI312" si="1161">+IF(H304=BI$8,G304,0)</f>
        <v>0</v>
      </c>
      <c r="BJ304" s="140">
        <f t="shared" ref="BJ304:BJ312" si="1162">+IF(H304=BJ$8,G304,0)</f>
        <v>0</v>
      </c>
      <c r="BK304" s="140">
        <f t="shared" ref="BK304:BK312" si="1163">+IF(H304=BK$8,G304,0)</f>
        <v>0</v>
      </c>
      <c r="BL304" s="140">
        <f t="shared" ref="BL304:BL312" si="1164">+IF(H304=BL$8,G304,0)</f>
        <v>0</v>
      </c>
      <c r="BM304" s="140">
        <f>SUM(J304:BL304)</f>
        <v>138129026</v>
      </c>
      <c r="BN304" s="140">
        <f t="shared" si="1059"/>
        <v>0</v>
      </c>
    </row>
    <row r="305" spans="3:66" ht="12.75" customHeight="1" x14ac:dyDescent="0.2">
      <c r="C305" s="141" t="s">
        <v>588</v>
      </c>
      <c r="G305" s="275"/>
      <c r="H305" s="131" t="s">
        <v>322</v>
      </c>
      <c r="J305" s="140">
        <f t="shared" si="1113"/>
        <v>0</v>
      </c>
      <c r="K305" s="140">
        <f t="shared" si="1114"/>
        <v>0</v>
      </c>
      <c r="L305" s="140">
        <f t="shared" si="1115"/>
        <v>0</v>
      </c>
      <c r="M305" s="140">
        <f t="shared" si="1116"/>
        <v>0</v>
      </c>
      <c r="N305" s="140">
        <f t="shared" si="1117"/>
        <v>0</v>
      </c>
      <c r="O305" s="140">
        <f t="shared" si="1118"/>
        <v>0</v>
      </c>
      <c r="P305" s="140">
        <f t="shared" si="1119"/>
        <v>0</v>
      </c>
      <c r="Q305" s="140">
        <f t="shared" si="1120"/>
        <v>0</v>
      </c>
      <c r="R305" s="140">
        <f t="shared" si="1121"/>
        <v>0</v>
      </c>
      <c r="S305" s="140">
        <f t="shared" si="1122"/>
        <v>0</v>
      </c>
      <c r="T305" s="140">
        <f t="shared" si="1123"/>
        <v>0</v>
      </c>
      <c r="U305" s="140">
        <f t="shared" si="1124"/>
        <v>0</v>
      </c>
      <c r="V305" s="140">
        <f t="shared" si="1125"/>
        <v>0</v>
      </c>
      <c r="X305" s="140">
        <f t="shared" si="1126"/>
        <v>0</v>
      </c>
      <c r="Y305" s="140">
        <f t="shared" si="1127"/>
        <v>0</v>
      </c>
      <c r="Z305" s="140">
        <f t="shared" si="1128"/>
        <v>0</v>
      </c>
      <c r="AA305" s="140">
        <f t="shared" si="1129"/>
        <v>0</v>
      </c>
      <c r="AB305" s="140">
        <f t="shared" si="1130"/>
        <v>0</v>
      </c>
      <c r="AC305" s="140">
        <f t="shared" si="1131"/>
        <v>0</v>
      </c>
      <c r="AD305" s="140">
        <f t="shared" si="1132"/>
        <v>0</v>
      </c>
      <c r="AE305" s="140">
        <f t="shared" si="1133"/>
        <v>0</v>
      </c>
      <c r="AF305" s="140">
        <f t="shared" si="1134"/>
        <v>0</v>
      </c>
      <c r="AG305" s="140">
        <f t="shared" si="1135"/>
        <v>0</v>
      </c>
      <c r="AH305" s="140">
        <f t="shared" si="1136"/>
        <v>0</v>
      </c>
      <c r="AI305" s="140">
        <f t="shared" si="1137"/>
        <v>0</v>
      </c>
      <c r="AJ305" s="140">
        <f t="shared" si="1138"/>
        <v>0</v>
      </c>
      <c r="AL305" s="140">
        <f t="shared" si="1139"/>
        <v>0</v>
      </c>
      <c r="AM305" s="140">
        <f t="shared" si="1140"/>
        <v>0</v>
      </c>
      <c r="AN305" s="140">
        <f t="shared" si="1141"/>
        <v>0</v>
      </c>
      <c r="AO305" s="140">
        <f t="shared" si="1142"/>
        <v>0</v>
      </c>
      <c r="AP305" s="140">
        <f t="shared" si="1143"/>
        <v>0</v>
      </c>
      <c r="AQ305" s="140">
        <f t="shared" si="1144"/>
        <v>0</v>
      </c>
      <c r="AR305" s="140">
        <f t="shared" si="1145"/>
        <v>0</v>
      </c>
      <c r="AS305" s="140">
        <f t="shared" si="1146"/>
        <v>0</v>
      </c>
      <c r="AT305" s="140">
        <f t="shared" si="1147"/>
        <v>0</v>
      </c>
      <c r="AU305" s="140">
        <f t="shared" si="1148"/>
        <v>0</v>
      </c>
      <c r="AV305" s="140">
        <f t="shared" si="1149"/>
        <v>0</v>
      </c>
      <c r="AW305" s="140">
        <f t="shared" si="1150"/>
        <v>0</v>
      </c>
      <c r="AX305" s="140">
        <f t="shared" si="1151"/>
        <v>0</v>
      </c>
      <c r="AZ305" s="140">
        <f t="shared" si="1152"/>
        <v>0</v>
      </c>
      <c r="BA305" s="140">
        <f t="shared" si="1153"/>
        <v>0</v>
      </c>
      <c r="BB305" s="140">
        <f t="shared" si="1154"/>
        <v>0</v>
      </c>
      <c r="BC305" s="140">
        <f t="shared" si="1155"/>
        <v>0</v>
      </c>
      <c r="BD305" s="140">
        <f t="shared" si="1156"/>
        <v>0</v>
      </c>
      <c r="BE305" s="140">
        <f t="shared" si="1157"/>
        <v>0</v>
      </c>
      <c r="BF305" s="140">
        <f t="shared" si="1158"/>
        <v>0</v>
      </c>
      <c r="BG305" s="140">
        <f t="shared" si="1159"/>
        <v>0</v>
      </c>
      <c r="BH305" s="140">
        <f t="shared" si="1160"/>
        <v>0</v>
      </c>
      <c r="BI305" s="140">
        <f t="shared" si="1161"/>
        <v>0</v>
      </c>
      <c r="BJ305" s="140">
        <f t="shared" si="1162"/>
        <v>0</v>
      </c>
      <c r="BK305" s="140">
        <f t="shared" si="1163"/>
        <v>0</v>
      </c>
      <c r="BL305" s="140">
        <f t="shared" si="1164"/>
        <v>0</v>
      </c>
      <c r="BM305" s="140">
        <f>SUM(J305:BL305)</f>
        <v>0</v>
      </c>
      <c r="BN305" s="140">
        <f t="shared" si="1059"/>
        <v>0</v>
      </c>
    </row>
    <row r="306" spans="3:66" ht="12.75" customHeight="1" x14ac:dyDescent="0.2">
      <c r="C306" s="141" t="s">
        <v>674</v>
      </c>
      <c r="G306" s="275">
        <v>13663176</v>
      </c>
      <c r="H306" s="131" t="s">
        <v>322</v>
      </c>
      <c r="J306" s="140">
        <f t="shared" si="1113"/>
        <v>0</v>
      </c>
      <c r="K306" s="140">
        <f t="shared" si="1114"/>
        <v>0</v>
      </c>
      <c r="L306" s="140">
        <f t="shared" si="1115"/>
        <v>0</v>
      </c>
      <c r="M306" s="140">
        <f t="shared" si="1116"/>
        <v>0</v>
      </c>
      <c r="N306" s="140">
        <f t="shared" si="1117"/>
        <v>0</v>
      </c>
      <c r="O306" s="140">
        <f t="shared" si="1118"/>
        <v>0</v>
      </c>
      <c r="P306" s="140">
        <f t="shared" si="1119"/>
        <v>0</v>
      </c>
      <c r="Q306" s="140">
        <f t="shared" si="1120"/>
        <v>0</v>
      </c>
      <c r="R306" s="140">
        <f t="shared" si="1121"/>
        <v>0</v>
      </c>
      <c r="S306" s="140">
        <f t="shared" si="1122"/>
        <v>0</v>
      </c>
      <c r="T306" s="140">
        <f t="shared" si="1123"/>
        <v>0</v>
      </c>
      <c r="U306" s="140">
        <f t="shared" si="1124"/>
        <v>0</v>
      </c>
      <c r="V306" s="140">
        <f t="shared" si="1125"/>
        <v>0</v>
      </c>
      <c r="X306" s="140">
        <f t="shared" si="1126"/>
        <v>0</v>
      </c>
      <c r="Y306" s="140">
        <f t="shared" si="1127"/>
        <v>0</v>
      </c>
      <c r="Z306" s="140">
        <f t="shared" si="1128"/>
        <v>0</v>
      </c>
      <c r="AA306" s="140">
        <f t="shared" si="1129"/>
        <v>0</v>
      </c>
      <c r="AB306" s="140">
        <f t="shared" si="1130"/>
        <v>0</v>
      </c>
      <c r="AC306" s="140">
        <f t="shared" si="1131"/>
        <v>0</v>
      </c>
      <c r="AD306" s="140">
        <f t="shared" si="1132"/>
        <v>0</v>
      </c>
      <c r="AE306" s="140">
        <f t="shared" si="1133"/>
        <v>0</v>
      </c>
      <c r="AF306" s="140">
        <f t="shared" si="1134"/>
        <v>0</v>
      </c>
      <c r="AG306" s="140">
        <f t="shared" si="1135"/>
        <v>0</v>
      </c>
      <c r="AH306" s="140">
        <f t="shared" si="1136"/>
        <v>0</v>
      </c>
      <c r="AI306" s="140">
        <f t="shared" si="1137"/>
        <v>0</v>
      </c>
      <c r="AJ306" s="140">
        <f t="shared" si="1138"/>
        <v>0</v>
      </c>
      <c r="AL306" s="140">
        <f t="shared" si="1139"/>
        <v>0</v>
      </c>
      <c r="AM306" s="140">
        <f t="shared" si="1140"/>
        <v>0</v>
      </c>
      <c r="AN306" s="140">
        <f t="shared" si="1141"/>
        <v>0</v>
      </c>
      <c r="AO306" s="140">
        <f t="shared" si="1142"/>
        <v>13663176</v>
      </c>
      <c r="AP306" s="140">
        <f t="shared" si="1143"/>
        <v>0</v>
      </c>
      <c r="AQ306" s="140">
        <f t="shared" si="1144"/>
        <v>0</v>
      </c>
      <c r="AR306" s="140">
        <f t="shared" si="1145"/>
        <v>0</v>
      </c>
      <c r="AS306" s="140">
        <f t="shared" si="1146"/>
        <v>0</v>
      </c>
      <c r="AT306" s="140">
        <f t="shared" si="1147"/>
        <v>0</v>
      </c>
      <c r="AU306" s="140">
        <f t="shared" si="1148"/>
        <v>0</v>
      </c>
      <c r="AV306" s="140">
        <f t="shared" si="1149"/>
        <v>0</v>
      </c>
      <c r="AW306" s="140">
        <f t="shared" si="1150"/>
        <v>0</v>
      </c>
      <c r="AX306" s="140">
        <f t="shared" si="1151"/>
        <v>0</v>
      </c>
      <c r="AZ306" s="140">
        <f t="shared" si="1152"/>
        <v>0</v>
      </c>
      <c r="BA306" s="140">
        <f t="shared" si="1153"/>
        <v>0</v>
      </c>
      <c r="BB306" s="140">
        <f t="shared" si="1154"/>
        <v>0</v>
      </c>
      <c r="BC306" s="140">
        <f t="shared" si="1155"/>
        <v>0</v>
      </c>
      <c r="BD306" s="140">
        <f t="shared" si="1156"/>
        <v>0</v>
      </c>
      <c r="BE306" s="140">
        <f t="shared" si="1157"/>
        <v>0</v>
      </c>
      <c r="BF306" s="140">
        <f t="shared" si="1158"/>
        <v>0</v>
      </c>
      <c r="BG306" s="140">
        <f t="shared" si="1159"/>
        <v>0</v>
      </c>
      <c r="BH306" s="140">
        <f t="shared" si="1160"/>
        <v>0</v>
      </c>
      <c r="BI306" s="140">
        <f t="shared" si="1161"/>
        <v>0</v>
      </c>
      <c r="BJ306" s="140">
        <f t="shared" si="1162"/>
        <v>0</v>
      </c>
      <c r="BK306" s="140">
        <f t="shared" si="1163"/>
        <v>0</v>
      </c>
      <c r="BL306" s="140">
        <f t="shared" si="1164"/>
        <v>0</v>
      </c>
      <c r="BM306" s="140">
        <f>SUM(J306:BL306)</f>
        <v>13663176</v>
      </c>
      <c r="BN306" s="140">
        <f t="shared" si="1059"/>
        <v>0</v>
      </c>
    </row>
    <row r="307" spans="3:66" ht="12.75" customHeight="1" x14ac:dyDescent="0.2">
      <c r="C307" s="141" t="s">
        <v>609</v>
      </c>
      <c r="G307" s="498">
        <v>23055836</v>
      </c>
      <c r="H307" s="131" t="s">
        <v>329</v>
      </c>
      <c r="J307" s="140">
        <f t="shared" si="1113"/>
        <v>0</v>
      </c>
      <c r="K307" s="140">
        <f t="shared" si="1114"/>
        <v>0</v>
      </c>
      <c r="L307" s="140">
        <f t="shared" si="1115"/>
        <v>0</v>
      </c>
      <c r="M307" s="140">
        <f t="shared" si="1116"/>
        <v>0</v>
      </c>
      <c r="N307" s="140">
        <f t="shared" si="1117"/>
        <v>0</v>
      </c>
      <c r="O307" s="140">
        <f t="shared" si="1118"/>
        <v>0</v>
      </c>
      <c r="P307" s="140">
        <f t="shared" si="1119"/>
        <v>0</v>
      </c>
      <c r="Q307" s="140">
        <f t="shared" si="1120"/>
        <v>0</v>
      </c>
      <c r="R307" s="140">
        <f t="shared" si="1121"/>
        <v>0</v>
      </c>
      <c r="S307" s="140">
        <f t="shared" si="1122"/>
        <v>0</v>
      </c>
      <c r="T307" s="140">
        <f t="shared" si="1123"/>
        <v>0</v>
      </c>
      <c r="U307" s="140">
        <f t="shared" si="1124"/>
        <v>0</v>
      </c>
      <c r="V307" s="140">
        <f t="shared" si="1125"/>
        <v>0</v>
      </c>
      <c r="X307" s="140">
        <f t="shared" si="1126"/>
        <v>0</v>
      </c>
      <c r="Y307" s="140">
        <f t="shared" si="1127"/>
        <v>0</v>
      </c>
      <c r="Z307" s="140">
        <f t="shared" si="1128"/>
        <v>0</v>
      </c>
      <c r="AA307" s="140">
        <f t="shared" si="1129"/>
        <v>0</v>
      </c>
      <c r="AB307" s="140">
        <f t="shared" si="1130"/>
        <v>0</v>
      </c>
      <c r="AC307" s="140">
        <f t="shared" si="1131"/>
        <v>0</v>
      </c>
      <c r="AD307" s="140">
        <f t="shared" si="1132"/>
        <v>0</v>
      </c>
      <c r="AE307" s="140">
        <f t="shared" si="1133"/>
        <v>0</v>
      </c>
      <c r="AF307" s="140">
        <f t="shared" si="1134"/>
        <v>0</v>
      </c>
      <c r="AG307" s="140">
        <f t="shared" si="1135"/>
        <v>0</v>
      </c>
      <c r="AH307" s="140">
        <f t="shared" si="1136"/>
        <v>0</v>
      </c>
      <c r="AI307" s="140">
        <f t="shared" si="1137"/>
        <v>0</v>
      </c>
      <c r="AJ307" s="140">
        <f t="shared" si="1138"/>
        <v>0</v>
      </c>
      <c r="AL307" s="140">
        <f t="shared" si="1139"/>
        <v>0</v>
      </c>
      <c r="AM307" s="140">
        <f t="shared" si="1140"/>
        <v>0</v>
      </c>
      <c r="AN307" s="140">
        <f t="shared" si="1141"/>
        <v>0</v>
      </c>
      <c r="AO307" s="140">
        <f t="shared" si="1142"/>
        <v>0</v>
      </c>
      <c r="AP307" s="140">
        <f t="shared" si="1143"/>
        <v>0</v>
      </c>
      <c r="AQ307" s="140">
        <f t="shared" si="1144"/>
        <v>0</v>
      </c>
      <c r="AR307" s="140">
        <f t="shared" si="1145"/>
        <v>0</v>
      </c>
      <c r="AS307" s="140">
        <f t="shared" si="1146"/>
        <v>0</v>
      </c>
      <c r="AT307" s="140">
        <f t="shared" si="1147"/>
        <v>0</v>
      </c>
      <c r="AU307" s="140">
        <f t="shared" si="1148"/>
        <v>0</v>
      </c>
      <c r="AV307" s="140">
        <f t="shared" si="1149"/>
        <v>23055836</v>
      </c>
      <c r="AW307" s="140">
        <f t="shared" si="1150"/>
        <v>0</v>
      </c>
      <c r="AX307" s="140">
        <f t="shared" si="1151"/>
        <v>0</v>
      </c>
      <c r="AZ307" s="140">
        <f t="shared" si="1152"/>
        <v>0</v>
      </c>
      <c r="BA307" s="140">
        <f t="shared" si="1153"/>
        <v>0</v>
      </c>
      <c r="BB307" s="140">
        <f t="shared" si="1154"/>
        <v>0</v>
      </c>
      <c r="BC307" s="140">
        <f t="shared" si="1155"/>
        <v>0</v>
      </c>
      <c r="BD307" s="140">
        <f t="shared" si="1156"/>
        <v>0</v>
      </c>
      <c r="BE307" s="140">
        <f t="shared" si="1157"/>
        <v>0</v>
      </c>
      <c r="BF307" s="140">
        <f t="shared" si="1158"/>
        <v>0</v>
      </c>
      <c r="BG307" s="140">
        <f t="shared" si="1159"/>
        <v>0</v>
      </c>
      <c r="BH307" s="140">
        <f t="shared" si="1160"/>
        <v>0</v>
      </c>
      <c r="BI307" s="140">
        <f t="shared" si="1161"/>
        <v>0</v>
      </c>
      <c r="BJ307" s="140">
        <f t="shared" si="1162"/>
        <v>0</v>
      </c>
      <c r="BK307" s="140">
        <f t="shared" si="1163"/>
        <v>0</v>
      </c>
      <c r="BL307" s="140">
        <f t="shared" si="1164"/>
        <v>0</v>
      </c>
      <c r="BM307" s="140">
        <f t="shared" ref="BM307:BM326" si="1165">SUM(J307:BL307)</f>
        <v>23055836</v>
      </c>
      <c r="BN307" s="140">
        <f t="shared" si="1059"/>
        <v>0</v>
      </c>
    </row>
    <row r="308" spans="3:66" ht="12.75" customHeight="1" x14ac:dyDescent="0.2">
      <c r="C308" s="141" t="s">
        <v>592</v>
      </c>
      <c r="G308" s="275">
        <v>1913514</v>
      </c>
      <c r="H308" s="131" t="s">
        <v>331</v>
      </c>
      <c r="J308" s="140">
        <f t="shared" si="1113"/>
        <v>0</v>
      </c>
      <c r="K308" s="140">
        <f t="shared" si="1114"/>
        <v>0</v>
      </c>
      <c r="L308" s="140">
        <f t="shared" si="1115"/>
        <v>0</v>
      </c>
      <c r="M308" s="140">
        <f t="shared" si="1116"/>
        <v>0</v>
      </c>
      <c r="N308" s="140">
        <f t="shared" si="1117"/>
        <v>0</v>
      </c>
      <c r="O308" s="140">
        <f t="shared" si="1118"/>
        <v>0</v>
      </c>
      <c r="P308" s="140">
        <f t="shared" si="1119"/>
        <v>0</v>
      </c>
      <c r="Q308" s="140">
        <f t="shared" si="1120"/>
        <v>0</v>
      </c>
      <c r="R308" s="140">
        <f t="shared" si="1121"/>
        <v>0</v>
      </c>
      <c r="S308" s="140">
        <f t="shared" si="1122"/>
        <v>0</v>
      </c>
      <c r="T308" s="140">
        <f t="shared" si="1123"/>
        <v>0</v>
      </c>
      <c r="U308" s="140">
        <f t="shared" si="1124"/>
        <v>0</v>
      </c>
      <c r="V308" s="140">
        <f t="shared" si="1125"/>
        <v>0</v>
      </c>
      <c r="X308" s="140">
        <f t="shared" si="1126"/>
        <v>0</v>
      </c>
      <c r="Y308" s="140">
        <f t="shared" si="1127"/>
        <v>0</v>
      </c>
      <c r="Z308" s="140">
        <f t="shared" si="1128"/>
        <v>0</v>
      </c>
      <c r="AA308" s="140">
        <f t="shared" si="1129"/>
        <v>0</v>
      </c>
      <c r="AB308" s="140">
        <f t="shared" si="1130"/>
        <v>0</v>
      </c>
      <c r="AC308" s="140">
        <f t="shared" si="1131"/>
        <v>0</v>
      </c>
      <c r="AD308" s="140">
        <f t="shared" si="1132"/>
        <v>0</v>
      </c>
      <c r="AE308" s="140">
        <f t="shared" si="1133"/>
        <v>0</v>
      </c>
      <c r="AF308" s="140">
        <f t="shared" si="1134"/>
        <v>0</v>
      </c>
      <c r="AG308" s="140">
        <f t="shared" si="1135"/>
        <v>0</v>
      </c>
      <c r="AH308" s="140">
        <f t="shared" si="1136"/>
        <v>0</v>
      </c>
      <c r="AI308" s="140">
        <f t="shared" si="1137"/>
        <v>0</v>
      </c>
      <c r="AJ308" s="140">
        <f t="shared" si="1138"/>
        <v>0</v>
      </c>
      <c r="AL308" s="140">
        <f t="shared" si="1139"/>
        <v>0</v>
      </c>
      <c r="AM308" s="140">
        <f t="shared" si="1140"/>
        <v>0</v>
      </c>
      <c r="AN308" s="140">
        <f t="shared" si="1141"/>
        <v>0</v>
      </c>
      <c r="AO308" s="140">
        <f t="shared" si="1142"/>
        <v>0</v>
      </c>
      <c r="AP308" s="140">
        <f t="shared" si="1143"/>
        <v>0</v>
      </c>
      <c r="AQ308" s="140">
        <f t="shared" si="1144"/>
        <v>0</v>
      </c>
      <c r="AR308" s="140">
        <f t="shared" si="1145"/>
        <v>0</v>
      </c>
      <c r="AS308" s="140">
        <f t="shared" si="1146"/>
        <v>0</v>
      </c>
      <c r="AT308" s="140">
        <f t="shared" si="1147"/>
        <v>0</v>
      </c>
      <c r="AU308" s="140">
        <f t="shared" si="1148"/>
        <v>0</v>
      </c>
      <c r="AV308" s="140">
        <f t="shared" si="1149"/>
        <v>0</v>
      </c>
      <c r="AW308" s="140">
        <f t="shared" si="1150"/>
        <v>0</v>
      </c>
      <c r="AX308" s="140">
        <f t="shared" si="1151"/>
        <v>1913514</v>
      </c>
      <c r="AZ308" s="140">
        <f t="shared" si="1152"/>
        <v>0</v>
      </c>
      <c r="BA308" s="140">
        <f t="shared" si="1153"/>
        <v>0</v>
      </c>
      <c r="BB308" s="140">
        <f t="shared" si="1154"/>
        <v>0</v>
      </c>
      <c r="BC308" s="140">
        <f t="shared" si="1155"/>
        <v>0</v>
      </c>
      <c r="BD308" s="140">
        <f t="shared" si="1156"/>
        <v>0</v>
      </c>
      <c r="BE308" s="140">
        <f t="shared" si="1157"/>
        <v>0</v>
      </c>
      <c r="BF308" s="140">
        <f t="shared" si="1158"/>
        <v>0</v>
      </c>
      <c r="BG308" s="140">
        <f t="shared" si="1159"/>
        <v>0</v>
      </c>
      <c r="BH308" s="140">
        <f t="shared" si="1160"/>
        <v>0</v>
      </c>
      <c r="BI308" s="140">
        <f t="shared" si="1161"/>
        <v>0</v>
      </c>
      <c r="BJ308" s="140">
        <f t="shared" si="1162"/>
        <v>0</v>
      </c>
      <c r="BK308" s="140">
        <f t="shared" si="1163"/>
        <v>0</v>
      </c>
      <c r="BL308" s="140">
        <f t="shared" si="1164"/>
        <v>0</v>
      </c>
      <c r="BM308" s="140">
        <f t="shared" si="1165"/>
        <v>1913514</v>
      </c>
      <c r="BN308" s="140">
        <f t="shared" si="1059"/>
        <v>0</v>
      </c>
    </row>
    <row r="309" spans="3:66" ht="12.75" customHeight="1" x14ac:dyDescent="0.2">
      <c r="C309" s="141" t="s">
        <v>531</v>
      </c>
      <c r="G309" s="275">
        <v>12108285</v>
      </c>
      <c r="H309" s="131" t="s">
        <v>331</v>
      </c>
      <c r="J309" s="140">
        <f t="shared" si="1113"/>
        <v>0</v>
      </c>
      <c r="K309" s="140">
        <f t="shared" si="1114"/>
        <v>0</v>
      </c>
      <c r="L309" s="140">
        <f t="shared" si="1115"/>
        <v>0</v>
      </c>
      <c r="M309" s="140">
        <f t="shared" si="1116"/>
        <v>0</v>
      </c>
      <c r="N309" s="140">
        <f t="shared" si="1117"/>
        <v>0</v>
      </c>
      <c r="O309" s="140">
        <f t="shared" si="1118"/>
        <v>0</v>
      </c>
      <c r="P309" s="140">
        <f t="shared" si="1119"/>
        <v>0</v>
      </c>
      <c r="Q309" s="140">
        <f t="shared" si="1120"/>
        <v>0</v>
      </c>
      <c r="R309" s="140">
        <f t="shared" si="1121"/>
        <v>0</v>
      </c>
      <c r="S309" s="140">
        <f t="shared" si="1122"/>
        <v>0</v>
      </c>
      <c r="T309" s="140">
        <f t="shared" si="1123"/>
        <v>0</v>
      </c>
      <c r="U309" s="140">
        <f t="shared" si="1124"/>
        <v>0</v>
      </c>
      <c r="V309" s="140">
        <f t="shared" si="1125"/>
        <v>0</v>
      </c>
      <c r="X309" s="140">
        <f t="shared" si="1126"/>
        <v>0</v>
      </c>
      <c r="Y309" s="140">
        <f t="shared" si="1127"/>
        <v>0</v>
      </c>
      <c r="Z309" s="140">
        <f t="shared" si="1128"/>
        <v>0</v>
      </c>
      <c r="AA309" s="140">
        <f t="shared" si="1129"/>
        <v>0</v>
      </c>
      <c r="AB309" s="140">
        <f t="shared" si="1130"/>
        <v>0</v>
      </c>
      <c r="AC309" s="140">
        <f t="shared" si="1131"/>
        <v>0</v>
      </c>
      <c r="AD309" s="140">
        <f t="shared" si="1132"/>
        <v>0</v>
      </c>
      <c r="AE309" s="140">
        <f t="shared" si="1133"/>
        <v>0</v>
      </c>
      <c r="AF309" s="140">
        <f t="shared" si="1134"/>
        <v>0</v>
      </c>
      <c r="AG309" s="140">
        <f t="shared" si="1135"/>
        <v>0</v>
      </c>
      <c r="AH309" s="140">
        <f t="shared" si="1136"/>
        <v>0</v>
      </c>
      <c r="AI309" s="140">
        <f t="shared" si="1137"/>
        <v>0</v>
      </c>
      <c r="AJ309" s="140">
        <f t="shared" si="1138"/>
        <v>0</v>
      </c>
      <c r="AL309" s="140">
        <f t="shared" si="1139"/>
        <v>0</v>
      </c>
      <c r="AM309" s="140">
        <f t="shared" si="1140"/>
        <v>0</v>
      </c>
      <c r="AN309" s="140">
        <f t="shared" si="1141"/>
        <v>0</v>
      </c>
      <c r="AO309" s="140">
        <f t="shared" si="1142"/>
        <v>0</v>
      </c>
      <c r="AP309" s="140">
        <f t="shared" si="1143"/>
        <v>0</v>
      </c>
      <c r="AQ309" s="140">
        <f t="shared" si="1144"/>
        <v>0</v>
      </c>
      <c r="AR309" s="140">
        <f t="shared" si="1145"/>
        <v>0</v>
      </c>
      <c r="AS309" s="140">
        <f t="shared" si="1146"/>
        <v>0</v>
      </c>
      <c r="AT309" s="140">
        <f t="shared" si="1147"/>
        <v>0</v>
      </c>
      <c r="AU309" s="140">
        <f t="shared" si="1148"/>
        <v>0</v>
      </c>
      <c r="AV309" s="140">
        <f t="shared" si="1149"/>
        <v>0</v>
      </c>
      <c r="AW309" s="140">
        <f t="shared" si="1150"/>
        <v>0</v>
      </c>
      <c r="AX309" s="140">
        <f t="shared" si="1151"/>
        <v>12108285</v>
      </c>
      <c r="AZ309" s="140">
        <f t="shared" si="1152"/>
        <v>0</v>
      </c>
      <c r="BA309" s="140">
        <f t="shared" si="1153"/>
        <v>0</v>
      </c>
      <c r="BB309" s="140">
        <f t="shared" si="1154"/>
        <v>0</v>
      </c>
      <c r="BC309" s="140">
        <f t="shared" si="1155"/>
        <v>0</v>
      </c>
      <c r="BD309" s="140">
        <f t="shared" si="1156"/>
        <v>0</v>
      </c>
      <c r="BE309" s="140">
        <f t="shared" si="1157"/>
        <v>0</v>
      </c>
      <c r="BF309" s="140">
        <f t="shared" si="1158"/>
        <v>0</v>
      </c>
      <c r="BG309" s="140">
        <f t="shared" si="1159"/>
        <v>0</v>
      </c>
      <c r="BH309" s="140">
        <f t="shared" si="1160"/>
        <v>0</v>
      </c>
      <c r="BI309" s="140">
        <f t="shared" si="1161"/>
        <v>0</v>
      </c>
      <c r="BJ309" s="140">
        <f t="shared" si="1162"/>
        <v>0</v>
      </c>
      <c r="BK309" s="140">
        <f t="shared" si="1163"/>
        <v>0</v>
      </c>
      <c r="BL309" s="140">
        <f t="shared" si="1164"/>
        <v>0</v>
      </c>
      <c r="BM309" s="140">
        <f t="shared" si="1165"/>
        <v>12108285</v>
      </c>
      <c r="BN309" s="140">
        <f t="shared" si="1059"/>
        <v>0</v>
      </c>
    </row>
    <row r="310" spans="3:66" ht="12.75" customHeight="1" x14ac:dyDescent="0.2">
      <c r="C310" s="141" t="s">
        <v>534</v>
      </c>
      <c r="G310" s="275">
        <v>5759569</v>
      </c>
      <c r="H310" s="131" t="s">
        <v>331</v>
      </c>
      <c r="J310" s="140">
        <f t="shared" si="1113"/>
        <v>0</v>
      </c>
      <c r="K310" s="140">
        <f t="shared" si="1114"/>
        <v>0</v>
      </c>
      <c r="L310" s="140">
        <f t="shared" si="1115"/>
        <v>0</v>
      </c>
      <c r="M310" s="140">
        <f t="shared" si="1116"/>
        <v>0</v>
      </c>
      <c r="N310" s="140">
        <f t="shared" si="1117"/>
        <v>0</v>
      </c>
      <c r="O310" s="140">
        <f t="shared" si="1118"/>
        <v>0</v>
      </c>
      <c r="P310" s="140">
        <f t="shared" si="1119"/>
        <v>0</v>
      </c>
      <c r="Q310" s="140">
        <f t="shared" si="1120"/>
        <v>0</v>
      </c>
      <c r="R310" s="140">
        <f t="shared" si="1121"/>
        <v>0</v>
      </c>
      <c r="S310" s="140">
        <f t="shared" si="1122"/>
        <v>0</v>
      </c>
      <c r="T310" s="140">
        <f t="shared" si="1123"/>
        <v>0</v>
      </c>
      <c r="U310" s="140">
        <f t="shared" si="1124"/>
        <v>0</v>
      </c>
      <c r="V310" s="140">
        <f t="shared" si="1125"/>
        <v>0</v>
      </c>
      <c r="X310" s="140">
        <f t="shared" si="1126"/>
        <v>0</v>
      </c>
      <c r="Y310" s="140">
        <f t="shared" si="1127"/>
        <v>0</v>
      </c>
      <c r="Z310" s="140">
        <f t="shared" si="1128"/>
        <v>0</v>
      </c>
      <c r="AA310" s="140">
        <f t="shared" si="1129"/>
        <v>0</v>
      </c>
      <c r="AB310" s="140">
        <f t="shared" si="1130"/>
        <v>0</v>
      </c>
      <c r="AC310" s="140">
        <f t="shared" si="1131"/>
        <v>0</v>
      </c>
      <c r="AD310" s="140">
        <f t="shared" si="1132"/>
        <v>0</v>
      </c>
      <c r="AE310" s="140">
        <f t="shared" si="1133"/>
        <v>0</v>
      </c>
      <c r="AF310" s="140">
        <f t="shared" si="1134"/>
        <v>0</v>
      </c>
      <c r="AG310" s="140">
        <f t="shared" si="1135"/>
        <v>0</v>
      </c>
      <c r="AH310" s="140">
        <f t="shared" si="1136"/>
        <v>0</v>
      </c>
      <c r="AI310" s="140">
        <f t="shared" si="1137"/>
        <v>0</v>
      </c>
      <c r="AJ310" s="140">
        <f t="shared" si="1138"/>
        <v>0</v>
      </c>
      <c r="AL310" s="140">
        <f t="shared" si="1139"/>
        <v>0</v>
      </c>
      <c r="AM310" s="140">
        <f t="shared" si="1140"/>
        <v>0</v>
      </c>
      <c r="AN310" s="140">
        <f t="shared" si="1141"/>
        <v>0</v>
      </c>
      <c r="AO310" s="140">
        <f t="shared" si="1142"/>
        <v>0</v>
      </c>
      <c r="AP310" s="140">
        <f t="shared" si="1143"/>
        <v>0</v>
      </c>
      <c r="AQ310" s="140">
        <f t="shared" si="1144"/>
        <v>0</v>
      </c>
      <c r="AR310" s="140">
        <f t="shared" si="1145"/>
        <v>0</v>
      </c>
      <c r="AS310" s="140">
        <f t="shared" si="1146"/>
        <v>0</v>
      </c>
      <c r="AT310" s="140">
        <f t="shared" si="1147"/>
        <v>0</v>
      </c>
      <c r="AU310" s="140">
        <f t="shared" si="1148"/>
        <v>0</v>
      </c>
      <c r="AV310" s="140">
        <f t="shared" si="1149"/>
        <v>0</v>
      </c>
      <c r="AW310" s="140">
        <f t="shared" si="1150"/>
        <v>0</v>
      </c>
      <c r="AX310" s="140">
        <f t="shared" si="1151"/>
        <v>5759569</v>
      </c>
      <c r="AZ310" s="140">
        <f t="shared" si="1152"/>
        <v>0</v>
      </c>
      <c r="BA310" s="140">
        <f t="shared" si="1153"/>
        <v>0</v>
      </c>
      <c r="BB310" s="140">
        <f t="shared" si="1154"/>
        <v>0</v>
      </c>
      <c r="BC310" s="140">
        <f t="shared" si="1155"/>
        <v>0</v>
      </c>
      <c r="BD310" s="140">
        <f t="shared" si="1156"/>
        <v>0</v>
      </c>
      <c r="BE310" s="140">
        <f t="shared" si="1157"/>
        <v>0</v>
      </c>
      <c r="BF310" s="140">
        <f t="shared" si="1158"/>
        <v>0</v>
      </c>
      <c r="BG310" s="140">
        <f t="shared" si="1159"/>
        <v>0</v>
      </c>
      <c r="BH310" s="140">
        <f t="shared" si="1160"/>
        <v>0</v>
      </c>
      <c r="BI310" s="140">
        <f t="shared" si="1161"/>
        <v>0</v>
      </c>
      <c r="BJ310" s="140">
        <f t="shared" si="1162"/>
        <v>0</v>
      </c>
      <c r="BK310" s="140">
        <f t="shared" si="1163"/>
        <v>0</v>
      </c>
      <c r="BL310" s="140">
        <f t="shared" si="1164"/>
        <v>0</v>
      </c>
      <c r="BM310" s="140">
        <f t="shared" si="1165"/>
        <v>5759569</v>
      </c>
      <c r="BN310" s="140">
        <f t="shared" si="1059"/>
        <v>0</v>
      </c>
    </row>
    <row r="311" spans="3:66" ht="12.75" customHeight="1" x14ac:dyDescent="0.2">
      <c r="C311" s="141" t="s">
        <v>591</v>
      </c>
      <c r="G311" s="275">
        <v>40679942</v>
      </c>
      <c r="H311" s="131" t="s">
        <v>329</v>
      </c>
      <c r="J311" s="140">
        <f t="shared" si="1113"/>
        <v>0</v>
      </c>
      <c r="K311" s="140">
        <f t="shared" si="1114"/>
        <v>0</v>
      </c>
      <c r="L311" s="140">
        <f t="shared" si="1115"/>
        <v>0</v>
      </c>
      <c r="M311" s="140">
        <f t="shared" si="1116"/>
        <v>0</v>
      </c>
      <c r="N311" s="140">
        <f t="shared" si="1117"/>
        <v>0</v>
      </c>
      <c r="O311" s="140">
        <f t="shared" si="1118"/>
        <v>0</v>
      </c>
      <c r="P311" s="140">
        <f t="shared" si="1119"/>
        <v>0</v>
      </c>
      <c r="Q311" s="140">
        <f t="shared" si="1120"/>
        <v>0</v>
      </c>
      <c r="R311" s="140">
        <f t="shared" si="1121"/>
        <v>0</v>
      </c>
      <c r="S311" s="140">
        <f t="shared" si="1122"/>
        <v>0</v>
      </c>
      <c r="T311" s="140">
        <f t="shared" si="1123"/>
        <v>0</v>
      </c>
      <c r="U311" s="140">
        <f t="shared" si="1124"/>
        <v>0</v>
      </c>
      <c r="V311" s="140">
        <f t="shared" si="1125"/>
        <v>0</v>
      </c>
      <c r="X311" s="140">
        <f t="shared" si="1126"/>
        <v>0</v>
      </c>
      <c r="Y311" s="140">
        <f t="shared" si="1127"/>
        <v>0</v>
      </c>
      <c r="Z311" s="140">
        <f t="shared" si="1128"/>
        <v>0</v>
      </c>
      <c r="AA311" s="140">
        <f t="shared" si="1129"/>
        <v>0</v>
      </c>
      <c r="AB311" s="140">
        <f t="shared" si="1130"/>
        <v>0</v>
      </c>
      <c r="AC311" s="140">
        <f t="shared" si="1131"/>
        <v>0</v>
      </c>
      <c r="AD311" s="140">
        <f t="shared" si="1132"/>
        <v>0</v>
      </c>
      <c r="AE311" s="140">
        <f t="shared" si="1133"/>
        <v>0</v>
      </c>
      <c r="AF311" s="140">
        <f t="shared" si="1134"/>
        <v>0</v>
      </c>
      <c r="AG311" s="140">
        <f t="shared" si="1135"/>
        <v>0</v>
      </c>
      <c r="AH311" s="140">
        <f t="shared" si="1136"/>
        <v>0</v>
      </c>
      <c r="AI311" s="140">
        <f t="shared" si="1137"/>
        <v>0</v>
      </c>
      <c r="AJ311" s="140">
        <f t="shared" si="1138"/>
        <v>0</v>
      </c>
      <c r="AL311" s="140">
        <f t="shared" si="1139"/>
        <v>0</v>
      </c>
      <c r="AM311" s="140">
        <f t="shared" si="1140"/>
        <v>0</v>
      </c>
      <c r="AN311" s="140">
        <f t="shared" si="1141"/>
        <v>0</v>
      </c>
      <c r="AO311" s="140">
        <f t="shared" si="1142"/>
        <v>0</v>
      </c>
      <c r="AP311" s="140">
        <f t="shared" si="1143"/>
        <v>0</v>
      </c>
      <c r="AQ311" s="140">
        <f t="shared" si="1144"/>
        <v>0</v>
      </c>
      <c r="AR311" s="140">
        <f t="shared" si="1145"/>
        <v>0</v>
      </c>
      <c r="AS311" s="140">
        <f t="shared" si="1146"/>
        <v>0</v>
      </c>
      <c r="AT311" s="140">
        <f t="shared" si="1147"/>
        <v>0</v>
      </c>
      <c r="AU311" s="140">
        <f t="shared" si="1148"/>
        <v>0</v>
      </c>
      <c r="AV311" s="140">
        <f t="shared" si="1149"/>
        <v>40679942</v>
      </c>
      <c r="AW311" s="140">
        <f t="shared" si="1150"/>
        <v>0</v>
      </c>
      <c r="AX311" s="140">
        <f t="shared" si="1151"/>
        <v>0</v>
      </c>
      <c r="AZ311" s="140">
        <f t="shared" si="1152"/>
        <v>0</v>
      </c>
      <c r="BA311" s="140">
        <f t="shared" si="1153"/>
        <v>0</v>
      </c>
      <c r="BB311" s="140">
        <f t="shared" si="1154"/>
        <v>0</v>
      </c>
      <c r="BC311" s="140">
        <f t="shared" si="1155"/>
        <v>0</v>
      </c>
      <c r="BD311" s="140">
        <f t="shared" si="1156"/>
        <v>0</v>
      </c>
      <c r="BE311" s="140">
        <f t="shared" si="1157"/>
        <v>0</v>
      </c>
      <c r="BF311" s="140">
        <f t="shared" si="1158"/>
        <v>0</v>
      </c>
      <c r="BG311" s="140">
        <f t="shared" si="1159"/>
        <v>0</v>
      </c>
      <c r="BH311" s="140">
        <f t="shared" si="1160"/>
        <v>0</v>
      </c>
      <c r="BI311" s="140">
        <f t="shared" si="1161"/>
        <v>0</v>
      </c>
      <c r="BJ311" s="140">
        <f t="shared" si="1162"/>
        <v>0</v>
      </c>
      <c r="BK311" s="140">
        <f t="shared" si="1163"/>
        <v>0</v>
      </c>
      <c r="BL311" s="140">
        <f t="shared" si="1164"/>
        <v>0</v>
      </c>
      <c r="BM311" s="140">
        <f t="shared" si="1165"/>
        <v>40679942</v>
      </c>
      <c r="BN311" s="140">
        <f t="shared" si="1059"/>
        <v>0</v>
      </c>
    </row>
    <row r="312" spans="3:66" ht="12.75" customHeight="1" x14ac:dyDescent="0.2">
      <c r="C312" s="141" t="s">
        <v>474</v>
      </c>
      <c r="E312" s="142"/>
      <c r="G312" s="275">
        <v>16765020</v>
      </c>
      <c r="H312" s="131" t="s">
        <v>331</v>
      </c>
      <c r="J312" s="140">
        <f t="shared" si="1113"/>
        <v>0</v>
      </c>
      <c r="K312" s="140">
        <f t="shared" si="1114"/>
        <v>0</v>
      </c>
      <c r="L312" s="140">
        <f t="shared" si="1115"/>
        <v>0</v>
      </c>
      <c r="M312" s="140">
        <f t="shared" si="1116"/>
        <v>0</v>
      </c>
      <c r="N312" s="140">
        <f t="shared" si="1117"/>
        <v>0</v>
      </c>
      <c r="O312" s="140">
        <f t="shared" si="1118"/>
        <v>0</v>
      </c>
      <c r="P312" s="140">
        <f t="shared" si="1119"/>
        <v>0</v>
      </c>
      <c r="Q312" s="140">
        <f t="shared" si="1120"/>
        <v>0</v>
      </c>
      <c r="R312" s="140">
        <f t="shared" si="1121"/>
        <v>0</v>
      </c>
      <c r="S312" s="140">
        <f t="shared" si="1122"/>
        <v>0</v>
      </c>
      <c r="T312" s="140">
        <f t="shared" si="1123"/>
        <v>0</v>
      </c>
      <c r="U312" s="140">
        <f t="shared" si="1124"/>
        <v>0</v>
      </c>
      <c r="V312" s="140">
        <f t="shared" si="1125"/>
        <v>0</v>
      </c>
      <c r="X312" s="140">
        <f t="shared" si="1126"/>
        <v>0</v>
      </c>
      <c r="Y312" s="140">
        <f t="shared" si="1127"/>
        <v>0</v>
      </c>
      <c r="Z312" s="140">
        <f t="shared" si="1128"/>
        <v>0</v>
      </c>
      <c r="AA312" s="140">
        <f t="shared" si="1129"/>
        <v>0</v>
      </c>
      <c r="AB312" s="140">
        <f t="shared" si="1130"/>
        <v>0</v>
      </c>
      <c r="AC312" s="140">
        <f t="shared" si="1131"/>
        <v>0</v>
      </c>
      <c r="AD312" s="140">
        <f t="shared" si="1132"/>
        <v>0</v>
      </c>
      <c r="AE312" s="140">
        <f t="shared" si="1133"/>
        <v>0</v>
      </c>
      <c r="AF312" s="140">
        <f t="shared" si="1134"/>
        <v>0</v>
      </c>
      <c r="AG312" s="140">
        <f t="shared" si="1135"/>
        <v>0</v>
      </c>
      <c r="AH312" s="140">
        <f t="shared" si="1136"/>
        <v>0</v>
      </c>
      <c r="AI312" s="140">
        <f t="shared" si="1137"/>
        <v>0</v>
      </c>
      <c r="AJ312" s="140">
        <f t="shared" si="1138"/>
        <v>0</v>
      </c>
      <c r="AL312" s="140">
        <f t="shared" si="1139"/>
        <v>0</v>
      </c>
      <c r="AM312" s="140">
        <f t="shared" si="1140"/>
        <v>0</v>
      </c>
      <c r="AN312" s="140">
        <f t="shared" si="1141"/>
        <v>0</v>
      </c>
      <c r="AO312" s="140">
        <f t="shared" si="1142"/>
        <v>0</v>
      </c>
      <c r="AP312" s="140">
        <f t="shared" si="1143"/>
        <v>0</v>
      </c>
      <c r="AQ312" s="140">
        <f t="shared" si="1144"/>
        <v>0</v>
      </c>
      <c r="AR312" s="140">
        <f t="shared" si="1145"/>
        <v>0</v>
      </c>
      <c r="AS312" s="140">
        <f t="shared" si="1146"/>
        <v>0</v>
      </c>
      <c r="AT312" s="140">
        <f t="shared" si="1147"/>
        <v>0</v>
      </c>
      <c r="AU312" s="140">
        <f t="shared" si="1148"/>
        <v>0</v>
      </c>
      <c r="AV312" s="140">
        <f t="shared" si="1149"/>
        <v>0</v>
      </c>
      <c r="AW312" s="140">
        <f t="shared" si="1150"/>
        <v>0</v>
      </c>
      <c r="AX312" s="140">
        <f t="shared" si="1151"/>
        <v>16765020</v>
      </c>
      <c r="AZ312" s="140">
        <f t="shared" si="1152"/>
        <v>0</v>
      </c>
      <c r="BA312" s="140">
        <f t="shared" si="1153"/>
        <v>0</v>
      </c>
      <c r="BB312" s="140">
        <f t="shared" si="1154"/>
        <v>0</v>
      </c>
      <c r="BC312" s="140">
        <f t="shared" si="1155"/>
        <v>0</v>
      </c>
      <c r="BD312" s="140">
        <f t="shared" si="1156"/>
        <v>0</v>
      </c>
      <c r="BE312" s="140">
        <f t="shared" si="1157"/>
        <v>0</v>
      </c>
      <c r="BF312" s="140">
        <f t="shared" si="1158"/>
        <v>0</v>
      </c>
      <c r="BG312" s="140">
        <f t="shared" si="1159"/>
        <v>0</v>
      </c>
      <c r="BH312" s="140">
        <f t="shared" si="1160"/>
        <v>0</v>
      </c>
      <c r="BI312" s="140">
        <f t="shared" si="1161"/>
        <v>0</v>
      </c>
      <c r="BJ312" s="140">
        <f t="shared" si="1162"/>
        <v>0</v>
      </c>
      <c r="BK312" s="140">
        <f t="shared" si="1163"/>
        <v>0</v>
      </c>
      <c r="BL312" s="140">
        <f t="shared" si="1164"/>
        <v>0</v>
      </c>
      <c r="BM312" s="140">
        <f t="shared" si="1165"/>
        <v>16765020</v>
      </c>
      <c r="BN312" s="140">
        <f t="shared" si="1059"/>
        <v>0</v>
      </c>
    </row>
    <row r="313" spans="3:66" ht="12.75" customHeight="1" x14ac:dyDescent="0.2">
      <c r="C313" s="141" t="s">
        <v>593</v>
      </c>
      <c r="E313" s="142"/>
      <c r="G313" s="275">
        <v>129599870</v>
      </c>
      <c r="H313" s="131" t="s">
        <v>331</v>
      </c>
      <c r="J313" s="140">
        <f t="shared" ref="J313:J326" si="1166">+IF(H313=J$8,G313,0)</f>
        <v>0</v>
      </c>
      <c r="K313" s="140">
        <f t="shared" ref="K313:K326" si="1167">+IF(H313=K$8,G313,0)</f>
        <v>0</v>
      </c>
      <c r="L313" s="140">
        <f t="shared" ref="L313:L326" si="1168">+IF(H313=L$8,G313,0)</f>
        <v>0</v>
      </c>
      <c r="M313" s="140">
        <f t="shared" ref="M313:M326" si="1169">+IF(H313=M$8,G313,0)</f>
        <v>0</v>
      </c>
      <c r="N313" s="140">
        <f t="shared" ref="N313:N326" si="1170">+IF(H313=N$8,G313,0)</f>
        <v>0</v>
      </c>
      <c r="O313" s="140">
        <f t="shared" ref="O313:O326" si="1171">+IF(H313=O$8,G313,0)</f>
        <v>0</v>
      </c>
      <c r="P313" s="140">
        <f t="shared" ref="P313:P326" si="1172">+IF(H313=P$8,G313,0)</f>
        <v>0</v>
      </c>
      <c r="Q313" s="140">
        <f t="shared" ref="Q313:Q326" si="1173">+IF(H313=Q$8,G313,0)</f>
        <v>0</v>
      </c>
      <c r="R313" s="140">
        <f t="shared" ref="R313:R326" si="1174">+IF(H313=R$8,G313,0)</f>
        <v>0</v>
      </c>
      <c r="S313" s="140">
        <f t="shared" ref="S313:S326" si="1175">+IF(H313=S$8,G313,0)</f>
        <v>0</v>
      </c>
      <c r="T313" s="140">
        <f t="shared" ref="T313:T326" si="1176">+IF(H313=T$8,G313,0)</f>
        <v>0</v>
      </c>
      <c r="U313" s="140">
        <f t="shared" ref="U313:U326" si="1177">+IF(H313=U$8,G313,0)</f>
        <v>0</v>
      </c>
      <c r="V313" s="140">
        <f t="shared" ref="V313:V326" si="1178">+IF(H313=V$8,G313,0)</f>
        <v>0</v>
      </c>
      <c r="X313" s="140">
        <f t="shared" ref="X313:X326" si="1179">+IF(H313=X$8,G313,0)</f>
        <v>0</v>
      </c>
      <c r="Y313" s="140">
        <f t="shared" ref="Y313:Y326" si="1180">+IF(H313=Y$8,G313,0)</f>
        <v>0</v>
      </c>
      <c r="Z313" s="140">
        <f t="shared" ref="Z313:Z326" si="1181">+IF(H313=Z$8,G313,0)</f>
        <v>0</v>
      </c>
      <c r="AA313" s="140">
        <f t="shared" ref="AA313:AA326" si="1182">+IF(H313=AA$8,G313,0)</f>
        <v>0</v>
      </c>
      <c r="AB313" s="140">
        <f t="shared" ref="AB313:AB326" si="1183">+IF(H313=AB$8,G313,0)</f>
        <v>0</v>
      </c>
      <c r="AC313" s="140">
        <f t="shared" ref="AC313:AC326" si="1184">+IF(H313=AC$8,G313,0)</f>
        <v>0</v>
      </c>
      <c r="AD313" s="140">
        <f t="shared" ref="AD313:AD326" si="1185">+IF(H313=AD$8,G313,0)</f>
        <v>0</v>
      </c>
      <c r="AE313" s="140">
        <f t="shared" ref="AE313:AE326" si="1186">+IF(H313=AE$8,G313,0)</f>
        <v>0</v>
      </c>
      <c r="AF313" s="140">
        <f t="shared" ref="AF313:AF326" si="1187">+IF(H313=AF$8,G313,0)</f>
        <v>0</v>
      </c>
      <c r="AG313" s="140">
        <f t="shared" ref="AG313:AG326" si="1188">+IF(H313=AG$8,G313,0)</f>
        <v>0</v>
      </c>
      <c r="AH313" s="140">
        <f t="shared" ref="AH313:AH326" si="1189">+IF(H313=AH$8,G313,0)</f>
        <v>0</v>
      </c>
      <c r="AI313" s="140">
        <f t="shared" ref="AI313:AI326" si="1190">+IF(H313=AI$8,G313,0)</f>
        <v>0</v>
      </c>
      <c r="AJ313" s="140">
        <f t="shared" ref="AJ313:AJ326" si="1191">+IF(H313=AJ$8,G313,0)</f>
        <v>0</v>
      </c>
      <c r="AL313" s="140">
        <f t="shared" ref="AL313:AL326" si="1192">+IF(H313=AL$8,G313,0)</f>
        <v>0</v>
      </c>
      <c r="AM313" s="140">
        <f t="shared" ref="AM313:AM326" si="1193">+IF(H313=AM$8,G313,0)</f>
        <v>0</v>
      </c>
      <c r="AN313" s="140">
        <f t="shared" ref="AN313:AN326" si="1194">+IF(H313=AN$8,G313,0)</f>
        <v>0</v>
      </c>
      <c r="AO313" s="140">
        <f t="shared" ref="AO313:AO326" si="1195">+IF(H313=AO$8,G313,0)</f>
        <v>0</v>
      </c>
      <c r="AP313" s="140">
        <f t="shared" ref="AP313:AP326" si="1196">+IF(H313=AP$8,G313,0)</f>
        <v>0</v>
      </c>
      <c r="AQ313" s="140">
        <f t="shared" ref="AQ313:AQ326" si="1197">+IF(H313=AQ$8,G313,0)</f>
        <v>0</v>
      </c>
      <c r="AR313" s="140">
        <f t="shared" ref="AR313:AR326" si="1198">+IF(H313=AR$8,G313,0)</f>
        <v>0</v>
      </c>
      <c r="AS313" s="140">
        <f t="shared" ref="AS313:AS326" si="1199">+IF(H313=AS$8,G313,0)</f>
        <v>0</v>
      </c>
      <c r="AT313" s="140">
        <f t="shared" ref="AT313:AT326" si="1200">+IF(H313=AT$8,G313,0)</f>
        <v>0</v>
      </c>
      <c r="AU313" s="140">
        <f t="shared" ref="AU313:AU326" si="1201">+IF(H313=AU$8,G313,0)</f>
        <v>0</v>
      </c>
      <c r="AV313" s="140">
        <f t="shared" ref="AV313:AV326" si="1202">+IF(H313=AV$8,G313,0)</f>
        <v>0</v>
      </c>
      <c r="AW313" s="140">
        <f t="shared" ref="AW313:AW326" si="1203">+IF(H313=AW$8,G313,0)</f>
        <v>0</v>
      </c>
      <c r="AX313" s="140">
        <f t="shared" ref="AX313:AX326" si="1204">+IF(H313=AX$8,G313,0)</f>
        <v>129599870</v>
      </c>
      <c r="AZ313" s="140">
        <f t="shared" ref="AZ313:AZ326" si="1205">+IF(H313=AZ$8,G313,0)</f>
        <v>0</v>
      </c>
      <c r="BA313" s="140">
        <f t="shared" ref="BA313:BA326" si="1206">+IF(H313=BA$8,G313,0)</f>
        <v>0</v>
      </c>
      <c r="BB313" s="140">
        <f t="shared" ref="BB313:BB326" si="1207">+IF(H313=BB$8,G313,0)</f>
        <v>0</v>
      </c>
      <c r="BC313" s="140">
        <f t="shared" ref="BC313:BC326" si="1208">+IF(H313=BC$8,G313,0)</f>
        <v>0</v>
      </c>
      <c r="BD313" s="140">
        <f t="shared" ref="BD313:BD326" si="1209">+IF(H313=BD$8,G313,0)</f>
        <v>0</v>
      </c>
      <c r="BE313" s="140">
        <f t="shared" ref="BE313:BE326" si="1210">+IF(H313=BE$8,G313,0)</f>
        <v>0</v>
      </c>
      <c r="BF313" s="140">
        <f t="shared" ref="BF313:BF326" si="1211">+IF(H313=BF$8,G313,0)</f>
        <v>0</v>
      </c>
      <c r="BG313" s="140">
        <f t="shared" ref="BG313:BG326" si="1212">+IF(H313=BG$8,G313,0)</f>
        <v>0</v>
      </c>
      <c r="BH313" s="140">
        <f t="shared" ref="BH313:BH326" si="1213">+IF(H313=BH$8,G313,0)</f>
        <v>0</v>
      </c>
      <c r="BI313" s="140">
        <f t="shared" ref="BI313:BI326" si="1214">+IF(H313=BI$8,G313,0)</f>
        <v>0</v>
      </c>
      <c r="BJ313" s="140">
        <f t="shared" ref="BJ313:BJ326" si="1215">+IF(H313=BJ$8,G313,0)</f>
        <v>0</v>
      </c>
      <c r="BK313" s="140">
        <f t="shared" ref="BK313:BK326" si="1216">+IF(H313=BK$8,G313,0)</f>
        <v>0</v>
      </c>
      <c r="BL313" s="140">
        <f t="shared" ref="BL313:BL326" si="1217">+IF(H313=BL$8,G313,0)</f>
        <v>0</v>
      </c>
      <c r="BM313" s="140">
        <f t="shared" si="1165"/>
        <v>129599870</v>
      </c>
      <c r="BN313" s="140">
        <f t="shared" si="1059"/>
        <v>0</v>
      </c>
    </row>
    <row r="314" spans="3:66" ht="12.75" customHeight="1" x14ac:dyDescent="0.2">
      <c r="C314" s="141" t="s">
        <v>410</v>
      </c>
      <c r="G314" s="275">
        <v>9732271</v>
      </c>
      <c r="H314" s="131" t="s">
        <v>331</v>
      </c>
      <c r="J314" s="140">
        <f t="shared" si="1166"/>
        <v>0</v>
      </c>
      <c r="K314" s="140">
        <f t="shared" si="1167"/>
        <v>0</v>
      </c>
      <c r="L314" s="140">
        <f t="shared" si="1168"/>
        <v>0</v>
      </c>
      <c r="M314" s="140">
        <f t="shared" si="1169"/>
        <v>0</v>
      </c>
      <c r="N314" s="140">
        <f t="shared" si="1170"/>
        <v>0</v>
      </c>
      <c r="O314" s="140">
        <f t="shared" si="1171"/>
        <v>0</v>
      </c>
      <c r="P314" s="140">
        <f t="shared" si="1172"/>
        <v>0</v>
      </c>
      <c r="Q314" s="140">
        <f t="shared" si="1173"/>
        <v>0</v>
      </c>
      <c r="R314" s="140">
        <f t="shared" si="1174"/>
        <v>0</v>
      </c>
      <c r="S314" s="140">
        <f t="shared" si="1175"/>
        <v>0</v>
      </c>
      <c r="T314" s="140">
        <f t="shared" si="1176"/>
        <v>0</v>
      </c>
      <c r="U314" s="140">
        <f t="shared" si="1177"/>
        <v>0</v>
      </c>
      <c r="V314" s="140">
        <f t="shared" si="1178"/>
        <v>0</v>
      </c>
      <c r="X314" s="140">
        <f t="shared" si="1179"/>
        <v>0</v>
      </c>
      <c r="Y314" s="140">
        <f t="shared" si="1180"/>
        <v>0</v>
      </c>
      <c r="Z314" s="140">
        <f t="shared" si="1181"/>
        <v>0</v>
      </c>
      <c r="AA314" s="140">
        <f t="shared" si="1182"/>
        <v>0</v>
      </c>
      <c r="AB314" s="140">
        <f t="shared" si="1183"/>
        <v>0</v>
      </c>
      <c r="AC314" s="140">
        <f t="shared" si="1184"/>
        <v>0</v>
      </c>
      <c r="AD314" s="140">
        <f t="shared" si="1185"/>
        <v>0</v>
      </c>
      <c r="AE314" s="140">
        <f t="shared" si="1186"/>
        <v>0</v>
      </c>
      <c r="AF314" s="140">
        <f t="shared" si="1187"/>
        <v>0</v>
      </c>
      <c r="AG314" s="140">
        <f t="shared" si="1188"/>
        <v>0</v>
      </c>
      <c r="AH314" s="140">
        <f t="shared" si="1189"/>
        <v>0</v>
      </c>
      <c r="AI314" s="140">
        <f t="shared" si="1190"/>
        <v>0</v>
      </c>
      <c r="AJ314" s="140">
        <f t="shared" si="1191"/>
        <v>0</v>
      </c>
      <c r="AL314" s="140">
        <f t="shared" si="1192"/>
        <v>0</v>
      </c>
      <c r="AM314" s="140">
        <f t="shared" si="1193"/>
        <v>0</v>
      </c>
      <c r="AN314" s="140">
        <f t="shared" si="1194"/>
        <v>0</v>
      </c>
      <c r="AO314" s="140">
        <f t="shared" si="1195"/>
        <v>0</v>
      </c>
      <c r="AP314" s="140">
        <f t="shared" si="1196"/>
        <v>0</v>
      </c>
      <c r="AQ314" s="140">
        <f t="shared" si="1197"/>
        <v>0</v>
      </c>
      <c r="AR314" s="140">
        <f t="shared" si="1198"/>
        <v>0</v>
      </c>
      <c r="AS314" s="140">
        <f t="shared" si="1199"/>
        <v>0</v>
      </c>
      <c r="AT314" s="140">
        <f t="shared" si="1200"/>
        <v>0</v>
      </c>
      <c r="AU314" s="140">
        <f t="shared" si="1201"/>
        <v>0</v>
      </c>
      <c r="AV314" s="140">
        <f t="shared" si="1202"/>
        <v>0</v>
      </c>
      <c r="AW314" s="140">
        <f t="shared" si="1203"/>
        <v>0</v>
      </c>
      <c r="AX314" s="140">
        <f t="shared" si="1204"/>
        <v>9732271</v>
      </c>
      <c r="AZ314" s="140">
        <f t="shared" si="1205"/>
        <v>0</v>
      </c>
      <c r="BA314" s="140">
        <f t="shared" si="1206"/>
        <v>0</v>
      </c>
      <c r="BB314" s="140">
        <f t="shared" si="1207"/>
        <v>0</v>
      </c>
      <c r="BC314" s="140">
        <f t="shared" si="1208"/>
        <v>0</v>
      </c>
      <c r="BD314" s="140">
        <f t="shared" si="1209"/>
        <v>0</v>
      </c>
      <c r="BE314" s="140">
        <f t="shared" si="1210"/>
        <v>0</v>
      </c>
      <c r="BF314" s="140">
        <f t="shared" si="1211"/>
        <v>0</v>
      </c>
      <c r="BG314" s="140">
        <f t="shared" si="1212"/>
        <v>0</v>
      </c>
      <c r="BH314" s="140">
        <f t="shared" si="1213"/>
        <v>0</v>
      </c>
      <c r="BI314" s="140">
        <f t="shared" si="1214"/>
        <v>0</v>
      </c>
      <c r="BJ314" s="140">
        <f t="shared" si="1215"/>
        <v>0</v>
      </c>
      <c r="BK314" s="140">
        <f t="shared" si="1216"/>
        <v>0</v>
      </c>
      <c r="BL314" s="140">
        <f t="shared" si="1217"/>
        <v>0</v>
      </c>
      <c r="BM314" s="140">
        <f t="shared" si="1165"/>
        <v>9732271</v>
      </c>
      <c r="BN314" s="140">
        <f t="shared" si="1059"/>
        <v>0</v>
      </c>
    </row>
    <row r="315" spans="3:66" ht="12.75" customHeight="1" x14ac:dyDescent="0.2">
      <c r="C315" s="141" t="s">
        <v>355</v>
      </c>
      <c r="G315" s="275">
        <v>3170815</v>
      </c>
      <c r="H315" s="131" t="s">
        <v>324</v>
      </c>
      <c r="J315" s="140">
        <f t="shared" si="1166"/>
        <v>0</v>
      </c>
      <c r="K315" s="140">
        <f t="shared" si="1167"/>
        <v>0</v>
      </c>
      <c r="L315" s="140">
        <f t="shared" si="1168"/>
        <v>0</v>
      </c>
      <c r="M315" s="140">
        <f t="shared" si="1169"/>
        <v>0</v>
      </c>
      <c r="N315" s="140">
        <f t="shared" si="1170"/>
        <v>0</v>
      </c>
      <c r="O315" s="140">
        <f t="shared" si="1171"/>
        <v>0</v>
      </c>
      <c r="P315" s="140">
        <f t="shared" si="1172"/>
        <v>0</v>
      </c>
      <c r="Q315" s="140">
        <f t="shared" si="1173"/>
        <v>0</v>
      </c>
      <c r="R315" s="140">
        <f t="shared" si="1174"/>
        <v>0</v>
      </c>
      <c r="S315" s="140">
        <f t="shared" si="1175"/>
        <v>0</v>
      </c>
      <c r="T315" s="140">
        <f t="shared" si="1176"/>
        <v>0</v>
      </c>
      <c r="U315" s="140">
        <f t="shared" si="1177"/>
        <v>0</v>
      </c>
      <c r="V315" s="140">
        <f t="shared" si="1178"/>
        <v>0</v>
      </c>
      <c r="X315" s="140">
        <f t="shared" si="1179"/>
        <v>0</v>
      </c>
      <c r="Y315" s="140">
        <f t="shared" si="1180"/>
        <v>0</v>
      </c>
      <c r="Z315" s="140">
        <f t="shared" si="1181"/>
        <v>0</v>
      </c>
      <c r="AA315" s="140">
        <f t="shared" si="1182"/>
        <v>0</v>
      </c>
      <c r="AB315" s="140">
        <f t="shared" si="1183"/>
        <v>0</v>
      </c>
      <c r="AC315" s="140">
        <f t="shared" si="1184"/>
        <v>0</v>
      </c>
      <c r="AD315" s="140">
        <f t="shared" si="1185"/>
        <v>0</v>
      </c>
      <c r="AE315" s="140">
        <f t="shared" si="1186"/>
        <v>0</v>
      </c>
      <c r="AF315" s="140">
        <f t="shared" si="1187"/>
        <v>0</v>
      </c>
      <c r="AG315" s="140">
        <f t="shared" si="1188"/>
        <v>0</v>
      </c>
      <c r="AH315" s="140">
        <f t="shared" si="1189"/>
        <v>0</v>
      </c>
      <c r="AI315" s="140">
        <f t="shared" si="1190"/>
        <v>0</v>
      </c>
      <c r="AJ315" s="140">
        <f t="shared" si="1191"/>
        <v>0</v>
      </c>
      <c r="AL315" s="140">
        <f t="shared" si="1192"/>
        <v>0</v>
      </c>
      <c r="AM315" s="140">
        <f t="shared" si="1193"/>
        <v>0</v>
      </c>
      <c r="AN315" s="140">
        <f t="shared" si="1194"/>
        <v>0</v>
      </c>
      <c r="AO315" s="140">
        <f t="shared" si="1195"/>
        <v>0</v>
      </c>
      <c r="AP315" s="140">
        <f t="shared" si="1196"/>
        <v>0</v>
      </c>
      <c r="AQ315" s="140">
        <f t="shared" si="1197"/>
        <v>3170815</v>
      </c>
      <c r="AR315" s="140">
        <f t="shared" si="1198"/>
        <v>0</v>
      </c>
      <c r="AS315" s="140">
        <f t="shared" si="1199"/>
        <v>0</v>
      </c>
      <c r="AT315" s="140">
        <f t="shared" si="1200"/>
        <v>0</v>
      </c>
      <c r="AU315" s="140">
        <f t="shared" si="1201"/>
        <v>0</v>
      </c>
      <c r="AV315" s="140">
        <f t="shared" si="1202"/>
        <v>0</v>
      </c>
      <c r="AW315" s="140">
        <f t="shared" si="1203"/>
        <v>0</v>
      </c>
      <c r="AX315" s="140">
        <f t="shared" si="1204"/>
        <v>0</v>
      </c>
      <c r="AZ315" s="140">
        <f t="shared" si="1205"/>
        <v>0</v>
      </c>
      <c r="BA315" s="140">
        <f t="shared" si="1206"/>
        <v>0</v>
      </c>
      <c r="BB315" s="140">
        <f t="shared" si="1207"/>
        <v>0</v>
      </c>
      <c r="BC315" s="140">
        <f t="shared" si="1208"/>
        <v>0</v>
      </c>
      <c r="BD315" s="140">
        <f t="shared" si="1209"/>
        <v>0</v>
      </c>
      <c r="BE315" s="140">
        <f t="shared" si="1210"/>
        <v>0</v>
      </c>
      <c r="BF315" s="140">
        <f t="shared" si="1211"/>
        <v>0</v>
      </c>
      <c r="BG315" s="140">
        <f t="shared" si="1212"/>
        <v>0</v>
      </c>
      <c r="BH315" s="140">
        <f t="shared" si="1213"/>
        <v>0</v>
      </c>
      <c r="BI315" s="140">
        <f t="shared" si="1214"/>
        <v>0</v>
      </c>
      <c r="BJ315" s="140">
        <f t="shared" si="1215"/>
        <v>0</v>
      </c>
      <c r="BK315" s="140">
        <f t="shared" si="1216"/>
        <v>0</v>
      </c>
      <c r="BL315" s="140">
        <f t="shared" si="1217"/>
        <v>0</v>
      </c>
      <c r="BM315" s="140">
        <f t="shared" si="1165"/>
        <v>3170815</v>
      </c>
      <c r="BN315" s="140">
        <f t="shared" si="1059"/>
        <v>0</v>
      </c>
    </row>
    <row r="316" spans="3:66" ht="12.75" customHeight="1" x14ac:dyDescent="0.2">
      <c r="C316" s="141" t="s">
        <v>387</v>
      </c>
      <c r="G316" s="275">
        <v>211000</v>
      </c>
      <c r="H316" s="131" t="s">
        <v>324</v>
      </c>
      <c r="J316" s="140">
        <f t="shared" si="1166"/>
        <v>0</v>
      </c>
      <c r="K316" s="140">
        <f t="shared" si="1167"/>
        <v>0</v>
      </c>
      <c r="L316" s="140">
        <f t="shared" si="1168"/>
        <v>0</v>
      </c>
      <c r="M316" s="140">
        <f t="shared" si="1169"/>
        <v>0</v>
      </c>
      <c r="N316" s="140">
        <f t="shared" si="1170"/>
        <v>0</v>
      </c>
      <c r="O316" s="140">
        <f t="shared" si="1171"/>
        <v>0</v>
      </c>
      <c r="P316" s="140">
        <f t="shared" si="1172"/>
        <v>0</v>
      </c>
      <c r="Q316" s="140">
        <f t="shared" si="1173"/>
        <v>0</v>
      </c>
      <c r="R316" s="140">
        <f t="shared" si="1174"/>
        <v>0</v>
      </c>
      <c r="S316" s="140">
        <f t="shared" si="1175"/>
        <v>0</v>
      </c>
      <c r="T316" s="140">
        <f t="shared" si="1176"/>
        <v>0</v>
      </c>
      <c r="U316" s="140">
        <f t="shared" si="1177"/>
        <v>0</v>
      </c>
      <c r="V316" s="140">
        <f t="shared" si="1178"/>
        <v>0</v>
      </c>
      <c r="X316" s="140">
        <f t="shared" si="1179"/>
        <v>0</v>
      </c>
      <c r="Y316" s="140">
        <f t="shared" si="1180"/>
        <v>0</v>
      </c>
      <c r="Z316" s="140">
        <f t="shared" si="1181"/>
        <v>0</v>
      </c>
      <c r="AA316" s="140">
        <f t="shared" si="1182"/>
        <v>0</v>
      </c>
      <c r="AB316" s="140">
        <f t="shared" si="1183"/>
        <v>0</v>
      </c>
      <c r="AC316" s="140">
        <f t="shared" si="1184"/>
        <v>0</v>
      </c>
      <c r="AD316" s="140">
        <f t="shared" si="1185"/>
        <v>0</v>
      </c>
      <c r="AE316" s="140">
        <f t="shared" si="1186"/>
        <v>0</v>
      </c>
      <c r="AF316" s="140">
        <f t="shared" si="1187"/>
        <v>0</v>
      </c>
      <c r="AG316" s="140">
        <f t="shared" si="1188"/>
        <v>0</v>
      </c>
      <c r="AH316" s="140">
        <f t="shared" si="1189"/>
        <v>0</v>
      </c>
      <c r="AI316" s="140">
        <f t="shared" si="1190"/>
        <v>0</v>
      </c>
      <c r="AJ316" s="140">
        <f t="shared" si="1191"/>
        <v>0</v>
      </c>
      <c r="AL316" s="140">
        <f t="shared" si="1192"/>
        <v>0</v>
      </c>
      <c r="AM316" s="140">
        <f t="shared" si="1193"/>
        <v>0</v>
      </c>
      <c r="AN316" s="140">
        <f t="shared" si="1194"/>
        <v>0</v>
      </c>
      <c r="AO316" s="140">
        <f t="shared" si="1195"/>
        <v>0</v>
      </c>
      <c r="AP316" s="140">
        <f t="shared" si="1196"/>
        <v>0</v>
      </c>
      <c r="AQ316" s="140">
        <f t="shared" si="1197"/>
        <v>211000</v>
      </c>
      <c r="AR316" s="140">
        <f t="shared" si="1198"/>
        <v>0</v>
      </c>
      <c r="AS316" s="140">
        <f t="shared" si="1199"/>
        <v>0</v>
      </c>
      <c r="AT316" s="140">
        <f t="shared" si="1200"/>
        <v>0</v>
      </c>
      <c r="AU316" s="140">
        <f t="shared" si="1201"/>
        <v>0</v>
      </c>
      <c r="AV316" s="140">
        <f t="shared" si="1202"/>
        <v>0</v>
      </c>
      <c r="AW316" s="140">
        <f t="shared" si="1203"/>
        <v>0</v>
      </c>
      <c r="AX316" s="140">
        <f t="shared" si="1204"/>
        <v>0</v>
      </c>
      <c r="AZ316" s="140">
        <f t="shared" si="1205"/>
        <v>0</v>
      </c>
      <c r="BA316" s="140">
        <f t="shared" si="1206"/>
        <v>0</v>
      </c>
      <c r="BB316" s="140">
        <f t="shared" si="1207"/>
        <v>0</v>
      </c>
      <c r="BC316" s="140">
        <f t="shared" si="1208"/>
        <v>0</v>
      </c>
      <c r="BD316" s="140">
        <f t="shared" si="1209"/>
        <v>0</v>
      </c>
      <c r="BE316" s="140">
        <f t="shared" si="1210"/>
        <v>0</v>
      </c>
      <c r="BF316" s="140">
        <f t="shared" si="1211"/>
        <v>0</v>
      </c>
      <c r="BG316" s="140">
        <f t="shared" si="1212"/>
        <v>0</v>
      </c>
      <c r="BH316" s="140">
        <f t="shared" si="1213"/>
        <v>0</v>
      </c>
      <c r="BI316" s="140">
        <f t="shared" si="1214"/>
        <v>0</v>
      </c>
      <c r="BJ316" s="140">
        <f t="shared" si="1215"/>
        <v>0</v>
      </c>
      <c r="BK316" s="140">
        <f t="shared" si="1216"/>
        <v>0</v>
      </c>
      <c r="BL316" s="140">
        <f t="shared" si="1217"/>
        <v>0</v>
      </c>
      <c r="BM316" s="140">
        <f t="shared" si="1165"/>
        <v>211000</v>
      </c>
      <c r="BN316" s="140">
        <f t="shared" si="1059"/>
        <v>0</v>
      </c>
    </row>
    <row r="317" spans="3:66" ht="12.75" customHeight="1" x14ac:dyDescent="0.2">
      <c r="C317" s="141" t="s">
        <v>382</v>
      </c>
      <c r="G317" s="275">
        <v>16856192</v>
      </c>
      <c r="H317" s="131" t="s">
        <v>331</v>
      </c>
      <c r="J317" s="140">
        <f t="shared" si="1166"/>
        <v>0</v>
      </c>
      <c r="K317" s="140">
        <f t="shared" si="1167"/>
        <v>0</v>
      </c>
      <c r="L317" s="140">
        <f t="shared" si="1168"/>
        <v>0</v>
      </c>
      <c r="M317" s="140">
        <f t="shared" si="1169"/>
        <v>0</v>
      </c>
      <c r="N317" s="140">
        <f t="shared" si="1170"/>
        <v>0</v>
      </c>
      <c r="O317" s="140">
        <f t="shared" si="1171"/>
        <v>0</v>
      </c>
      <c r="P317" s="140">
        <f t="shared" si="1172"/>
        <v>0</v>
      </c>
      <c r="Q317" s="140">
        <f t="shared" si="1173"/>
        <v>0</v>
      </c>
      <c r="R317" s="140">
        <f t="shared" si="1174"/>
        <v>0</v>
      </c>
      <c r="S317" s="140">
        <f t="shared" si="1175"/>
        <v>0</v>
      </c>
      <c r="T317" s="140">
        <f t="shared" si="1176"/>
        <v>0</v>
      </c>
      <c r="U317" s="140">
        <f t="shared" si="1177"/>
        <v>0</v>
      </c>
      <c r="V317" s="140">
        <f t="shared" si="1178"/>
        <v>0</v>
      </c>
      <c r="X317" s="140">
        <f t="shared" si="1179"/>
        <v>0</v>
      </c>
      <c r="Y317" s="140">
        <f t="shared" si="1180"/>
        <v>0</v>
      </c>
      <c r="Z317" s="140">
        <f t="shared" si="1181"/>
        <v>0</v>
      </c>
      <c r="AA317" s="140">
        <f t="shared" si="1182"/>
        <v>0</v>
      </c>
      <c r="AB317" s="140">
        <f t="shared" si="1183"/>
        <v>0</v>
      </c>
      <c r="AC317" s="140">
        <f t="shared" si="1184"/>
        <v>0</v>
      </c>
      <c r="AD317" s="140">
        <f t="shared" si="1185"/>
        <v>0</v>
      </c>
      <c r="AE317" s="140">
        <f t="shared" si="1186"/>
        <v>0</v>
      </c>
      <c r="AF317" s="140">
        <f t="shared" si="1187"/>
        <v>0</v>
      </c>
      <c r="AG317" s="140">
        <f t="shared" si="1188"/>
        <v>0</v>
      </c>
      <c r="AH317" s="140">
        <f t="shared" si="1189"/>
        <v>0</v>
      </c>
      <c r="AI317" s="140">
        <f t="shared" si="1190"/>
        <v>0</v>
      </c>
      <c r="AJ317" s="140">
        <f t="shared" si="1191"/>
        <v>0</v>
      </c>
      <c r="AL317" s="140">
        <f t="shared" si="1192"/>
        <v>0</v>
      </c>
      <c r="AM317" s="140">
        <f t="shared" si="1193"/>
        <v>0</v>
      </c>
      <c r="AN317" s="140">
        <f t="shared" si="1194"/>
        <v>0</v>
      </c>
      <c r="AO317" s="140">
        <f t="shared" si="1195"/>
        <v>0</v>
      </c>
      <c r="AP317" s="140">
        <f t="shared" si="1196"/>
        <v>0</v>
      </c>
      <c r="AQ317" s="140">
        <f t="shared" si="1197"/>
        <v>0</v>
      </c>
      <c r="AR317" s="140">
        <f t="shared" si="1198"/>
        <v>0</v>
      </c>
      <c r="AS317" s="140">
        <f t="shared" si="1199"/>
        <v>0</v>
      </c>
      <c r="AT317" s="140">
        <f t="shared" si="1200"/>
        <v>0</v>
      </c>
      <c r="AU317" s="140">
        <f t="shared" si="1201"/>
        <v>0</v>
      </c>
      <c r="AV317" s="140">
        <f t="shared" si="1202"/>
        <v>0</v>
      </c>
      <c r="AW317" s="140">
        <f t="shared" si="1203"/>
        <v>0</v>
      </c>
      <c r="AX317" s="140">
        <f t="shared" si="1204"/>
        <v>16856192</v>
      </c>
      <c r="AZ317" s="140">
        <f t="shared" si="1205"/>
        <v>0</v>
      </c>
      <c r="BA317" s="140">
        <f t="shared" si="1206"/>
        <v>0</v>
      </c>
      <c r="BB317" s="140">
        <f t="shared" si="1207"/>
        <v>0</v>
      </c>
      <c r="BC317" s="140">
        <f t="shared" si="1208"/>
        <v>0</v>
      </c>
      <c r="BD317" s="140">
        <f t="shared" si="1209"/>
        <v>0</v>
      </c>
      <c r="BE317" s="140">
        <f t="shared" si="1210"/>
        <v>0</v>
      </c>
      <c r="BF317" s="140">
        <f t="shared" si="1211"/>
        <v>0</v>
      </c>
      <c r="BG317" s="140">
        <f t="shared" si="1212"/>
        <v>0</v>
      </c>
      <c r="BH317" s="140">
        <f t="shared" si="1213"/>
        <v>0</v>
      </c>
      <c r="BI317" s="140">
        <f t="shared" si="1214"/>
        <v>0</v>
      </c>
      <c r="BJ317" s="140">
        <f t="shared" si="1215"/>
        <v>0</v>
      </c>
      <c r="BK317" s="140">
        <f t="shared" si="1216"/>
        <v>0</v>
      </c>
      <c r="BL317" s="140">
        <f t="shared" si="1217"/>
        <v>0</v>
      </c>
      <c r="BM317" s="140">
        <f t="shared" si="1165"/>
        <v>16856192</v>
      </c>
      <c r="BN317" s="140">
        <f t="shared" si="1059"/>
        <v>0</v>
      </c>
    </row>
    <row r="318" spans="3:66" ht="12.75" customHeight="1" x14ac:dyDescent="0.2">
      <c r="C318" s="141" t="s">
        <v>386</v>
      </c>
      <c r="G318" s="275">
        <v>782315</v>
      </c>
      <c r="H318" s="131" t="s">
        <v>324</v>
      </c>
      <c r="J318" s="140">
        <f t="shared" si="1166"/>
        <v>0</v>
      </c>
      <c r="K318" s="140">
        <f t="shared" si="1167"/>
        <v>0</v>
      </c>
      <c r="L318" s="140">
        <f t="shared" si="1168"/>
        <v>0</v>
      </c>
      <c r="M318" s="140">
        <f t="shared" si="1169"/>
        <v>0</v>
      </c>
      <c r="N318" s="140">
        <f t="shared" si="1170"/>
        <v>0</v>
      </c>
      <c r="O318" s="140">
        <f t="shared" si="1171"/>
        <v>0</v>
      </c>
      <c r="P318" s="140">
        <f t="shared" si="1172"/>
        <v>0</v>
      </c>
      <c r="Q318" s="140">
        <f t="shared" si="1173"/>
        <v>0</v>
      </c>
      <c r="R318" s="140">
        <f t="shared" si="1174"/>
        <v>0</v>
      </c>
      <c r="S318" s="140">
        <f t="shared" si="1175"/>
        <v>0</v>
      </c>
      <c r="T318" s="140">
        <f t="shared" si="1176"/>
        <v>0</v>
      </c>
      <c r="U318" s="140">
        <f t="shared" si="1177"/>
        <v>0</v>
      </c>
      <c r="V318" s="140">
        <f t="shared" si="1178"/>
        <v>0</v>
      </c>
      <c r="X318" s="140">
        <f t="shared" si="1179"/>
        <v>0</v>
      </c>
      <c r="Y318" s="140">
        <f t="shared" si="1180"/>
        <v>0</v>
      </c>
      <c r="Z318" s="140">
        <f t="shared" si="1181"/>
        <v>0</v>
      </c>
      <c r="AA318" s="140">
        <f t="shared" si="1182"/>
        <v>0</v>
      </c>
      <c r="AB318" s="140">
        <f t="shared" si="1183"/>
        <v>0</v>
      </c>
      <c r="AC318" s="140">
        <f t="shared" si="1184"/>
        <v>0</v>
      </c>
      <c r="AD318" s="140">
        <f t="shared" si="1185"/>
        <v>0</v>
      </c>
      <c r="AE318" s="140">
        <f t="shared" si="1186"/>
        <v>0</v>
      </c>
      <c r="AF318" s="140">
        <f t="shared" si="1187"/>
        <v>0</v>
      </c>
      <c r="AG318" s="140">
        <f t="shared" si="1188"/>
        <v>0</v>
      </c>
      <c r="AH318" s="140">
        <f t="shared" si="1189"/>
        <v>0</v>
      </c>
      <c r="AI318" s="140">
        <f t="shared" si="1190"/>
        <v>0</v>
      </c>
      <c r="AJ318" s="140">
        <f t="shared" si="1191"/>
        <v>0</v>
      </c>
      <c r="AL318" s="140">
        <f t="shared" si="1192"/>
        <v>0</v>
      </c>
      <c r="AM318" s="140">
        <f t="shared" si="1193"/>
        <v>0</v>
      </c>
      <c r="AN318" s="140">
        <f t="shared" si="1194"/>
        <v>0</v>
      </c>
      <c r="AO318" s="140">
        <f t="shared" si="1195"/>
        <v>0</v>
      </c>
      <c r="AP318" s="140">
        <f t="shared" si="1196"/>
        <v>0</v>
      </c>
      <c r="AQ318" s="140">
        <f t="shared" si="1197"/>
        <v>782315</v>
      </c>
      <c r="AR318" s="140">
        <f t="shared" si="1198"/>
        <v>0</v>
      </c>
      <c r="AS318" s="140">
        <f t="shared" si="1199"/>
        <v>0</v>
      </c>
      <c r="AT318" s="140">
        <f t="shared" si="1200"/>
        <v>0</v>
      </c>
      <c r="AU318" s="140">
        <f t="shared" si="1201"/>
        <v>0</v>
      </c>
      <c r="AV318" s="140">
        <f t="shared" si="1202"/>
        <v>0</v>
      </c>
      <c r="AW318" s="140">
        <f t="shared" si="1203"/>
        <v>0</v>
      </c>
      <c r="AX318" s="140">
        <f t="shared" si="1204"/>
        <v>0</v>
      </c>
      <c r="AZ318" s="140">
        <f t="shared" si="1205"/>
        <v>0</v>
      </c>
      <c r="BA318" s="140">
        <f t="shared" si="1206"/>
        <v>0</v>
      </c>
      <c r="BB318" s="140">
        <f t="shared" si="1207"/>
        <v>0</v>
      </c>
      <c r="BC318" s="140">
        <f t="shared" si="1208"/>
        <v>0</v>
      </c>
      <c r="BD318" s="140">
        <f t="shared" si="1209"/>
        <v>0</v>
      </c>
      <c r="BE318" s="140">
        <f t="shared" si="1210"/>
        <v>0</v>
      </c>
      <c r="BF318" s="140">
        <f t="shared" si="1211"/>
        <v>0</v>
      </c>
      <c r="BG318" s="140">
        <f t="shared" si="1212"/>
        <v>0</v>
      </c>
      <c r="BH318" s="140">
        <f t="shared" si="1213"/>
        <v>0</v>
      </c>
      <c r="BI318" s="140">
        <f t="shared" si="1214"/>
        <v>0</v>
      </c>
      <c r="BJ318" s="140">
        <f t="shared" si="1215"/>
        <v>0</v>
      </c>
      <c r="BK318" s="140">
        <f t="shared" si="1216"/>
        <v>0</v>
      </c>
      <c r="BL318" s="140">
        <f t="shared" si="1217"/>
        <v>0</v>
      </c>
      <c r="BM318" s="140">
        <f t="shared" si="1165"/>
        <v>782315</v>
      </c>
      <c r="BN318" s="140">
        <f t="shared" si="1059"/>
        <v>0</v>
      </c>
    </row>
    <row r="319" spans="3:66" ht="12.75" customHeight="1" x14ac:dyDescent="0.2">
      <c r="C319" s="141" t="s">
        <v>532</v>
      </c>
      <c r="G319" s="275">
        <v>34179224</v>
      </c>
      <c r="H319" s="131" t="s">
        <v>321</v>
      </c>
      <c r="J319" s="140">
        <f t="shared" si="1166"/>
        <v>0</v>
      </c>
      <c r="K319" s="140">
        <f t="shared" si="1167"/>
        <v>0</v>
      </c>
      <c r="L319" s="140">
        <f t="shared" si="1168"/>
        <v>0</v>
      </c>
      <c r="M319" s="140">
        <f t="shared" si="1169"/>
        <v>0</v>
      </c>
      <c r="N319" s="140">
        <f t="shared" si="1170"/>
        <v>0</v>
      </c>
      <c r="O319" s="140">
        <f t="shared" si="1171"/>
        <v>0</v>
      </c>
      <c r="P319" s="140">
        <f t="shared" si="1172"/>
        <v>0</v>
      </c>
      <c r="Q319" s="140">
        <f t="shared" si="1173"/>
        <v>0</v>
      </c>
      <c r="R319" s="140">
        <f t="shared" si="1174"/>
        <v>0</v>
      </c>
      <c r="S319" s="140">
        <f t="shared" si="1175"/>
        <v>0</v>
      </c>
      <c r="T319" s="140">
        <f t="shared" si="1176"/>
        <v>0</v>
      </c>
      <c r="U319" s="140">
        <f t="shared" si="1177"/>
        <v>0</v>
      </c>
      <c r="V319" s="140">
        <f t="shared" si="1178"/>
        <v>0</v>
      </c>
      <c r="X319" s="140">
        <f t="shared" si="1179"/>
        <v>0</v>
      </c>
      <c r="Y319" s="140">
        <f t="shared" si="1180"/>
        <v>0</v>
      </c>
      <c r="Z319" s="140">
        <f t="shared" si="1181"/>
        <v>0</v>
      </c>
      <c r="AA319" s="140">
        <f t="shared" si="1182"/>
        <v>0</v>
      </c>
      <c r="AB319" s="140">
        <f t="shared" si="1183"/>
        <v>0</v>
      </c>
      <c r="AC319" s="140">
        <f t="shared" si="1184"/>
        <v>0</v>
      </c>
      <c r="AD319" s="140">
        <f t="shared" si="1185"/>
        <v>0</v>
      </c>
      <c r="AE319" s="140">
        <f t="shared" si="1186"/>
        <v>0</v>
      </c>
      <c r="AF319" s="140">
        <f t="shared" si="1187"/>
        <v>0</v>
      </c>
      <c r="AG319" s="140">
        <f t="shared" si="1188"/>
        <v>0</v>
      </c>
      <c r="AH319" s="140">
        <f t="shared" si="1189"/>
        <v>0</v>
      </c>
      <c r="AI319" s="140">
        <f t="shared" si="1190"/>
        <v>0</v>
      </c>
      <c r="AJ319" s="140">
        <f t="shared" si="1191"/>
        <v>0</v>
      </c>
      <c r="AL319" s="140">
        <f t="shared" si="1192"/>
        <v>0</v>
      </c>
      <c r="AM319" s="140">
        <f t="shared" si="1193"/>
        <v>0</v>
      </c>
      <c r="AN319" s="140">
        <f t="shared" si="1194"/>
        <v>34179224</v>
      </c>
      <c r="AO319" s="140">
        <f t="shared" si="1195"/>
        <v>0</v>
      </c>
      <c r="AP319" s="140">
        <f t="shared" si="1196"/>
        <v>0</v>
      </c>
      <c r="AQ319" s="140">
        <f t="shared" si="1197"/>
        <v>0</v>
      </c>
      <c r="AR319" s="140">
        <f t="shared" si="1198"/>
        <v>0</v>
      </c>
      <c r="AS319" s="140">
        <f t="shared" si="1199"/>
        <v>0</v>
      </c>
      <c r="AT319" s="140">
        <f t="shared" si="1200"/>
        <v>0</v>
      </c>
      <c r="AU319" s="140">
        <f t="shared" si="1201"/>
        <v>0</v>
      </c>
      <c r="AV319" s="140">
        <f t="shared" si="1202"/>
        <v>0</v>
      </c>
      <c r="AW319" s="140">
        <f t="shared" si="1203"/>
        <v>0</v>
      </c>
      <c r="AX319" s="140">
        <f t="shared" si="1204"/>
        <v>0</v>
      </c>
      <c r="AZ319" s="140">
        <f t="shared" si="1205"/>
        <v>0</v>
      </c>
      <c r="BA319" s="140">
        <f t="shared" si="1206"/>
        <v>0</v>
      </c>
      <c r="BB319" s="140">
        <f t="shared" si="1207"/>
        <v>0</v>
      </c>
      <c r="BC319" s="140">
        <f t="shared" si="1208"/>
        <v>0</v>
      </c>
      <c r="BD319" s="140">
        <f t="shared" si="1209"/>
        <v>0</v>
      </c>
      <c r="BE319" s="140">
        <f t="shared" si="1210"/>
        <v>0</v>
      </c>
      <c r="BF319" s="140">
        <f t="shared" si="1211"/>
        <v>0</v>
      </c>
      <c r="BG319" s="140">
        <f t="shared" si="1212"/>
        <v>0</v>
      </c>
      <c r="BH319" s="140">
        <f t="shared" si="1213"/>
        <v>0</v>
      </c>
      <c r="BI319" s="140">
        <f t="shared" si="1214"/>
        <v>0</v>
      </c>
      <c r="BJ319" s="140">
        <f t="shared" si="1215"/>
        <v>0</v>
      </c>
      <c r="BK319" s="140">
        <f t="shared" si="1216"/>
        <v>0</v>
      </c>
      <c r="BL319" s="140">
        <f t="shared" si="1217"/>
        <v>0</v>
      </c>
      <c r="BM319" s="140">
        <f t="shared" si="1165"/>
        <v>34179224</v>
      </c>
      <c r="BN319" s="140">
        <f t="shared" si="1059"/>
        <v>0</v>
      </c>
    </row>
    <row r="320" spans="3:66" ht="12.75" customHeight="1" x14ac:dyDescent="0.2">
      <c r="C320" s="141" t="s">
        <v>533</v>
      </c>
      <c r="G320" s="275">
        <v>4511066</v>
      </c>
      <c r="H320" s="131" t="s">
        <v>322</v>
      </c>
      <c r="J320" s="140">
        <f t="shared" si="1166"/>
        <v>0</v>
      </c>
      <c r="K320" s="140">
        <f t="shared" si="1167"/>
        <v>0</v>
      </c>
      <c r="L320" s="140">
        <f t="shared" si="1168"/>
        <v>0</v>
      </c>
      <c r="M320" s="140">
        <f t="shared" si="1169"/>
        <v>0</v>
      </c>
      <c r="N320" s="140">
        <f t="shared" si="1170"/>
        <v>0</v>
      </c>
      <c r="O320" s="140">
        <f t="shared" si="1171"/>
        <v>0</v>
      </c>
      <c r="P320" s="140">
        <f t="shared" si="1172"/>
        <v>0</v>
      </c>
      <c r="Q320" s="140">
        <f t="shared" si="1173"/>
        <v>0</v>
      </c>
      <c r="R320" s="140">
        <f t="shared" si="1174"/>
        <v>0</v>
      </c>
      <c r="S320" s="140">
        <f t="shared" si="1175"/>
        <v>0</v>
      </c>
      <c r="T320" s="140">
        <f t="shared" si="1176"/>
        <v>0</v>
      </c>
      <c r="U320" s="140">
        <f t="shared" si="1177"/>
        <v>0</v>
      </c>
      <c r="V320" s="140">
        <f t="shared" si="1178"/>
        <v>0</v>
      </c>
      <c r="X320" s="140">
        <f t="shared" si="1179"/>
        <v>0</v>
      </c>
      <c r="Y320" s="140">
        <f t="shared" si="1180"/>
        <v>0</v>
      </c>
      <c r="Z320" s="140">
        <f t="shared" si="1181"/>
        <v>0</v>
      </c>
      <c r="AA320" s="140">
        <f t="shared" si="1182"/>
        <v>0</v>
      </c>
      <c r="AB320" s="140">
        <f t="shared" si="1183"/>
        <v>0</v>
      </c>
      <c r="AC320" s="140">
        <f t="shared" si="1184"/>
        <v>0</v>
      </c>
      <c r="AD320" s="140">
        <f t="shared" si="1185"/>
        <v>0</v>
      </c>
      <c r="AE320" s="140">
        <f t="shared" si="1186"/>
        <v>0</v>
      </c>
      <c r="AF320" s="140">
        <f t="shared" si="1187"/>
        <v>0</v>
      </c>
      <c r="AG320" s="140">
        <f t="shared" si="1188"/>
        <v>0</v>
      </c>
      <c r="AH320" s="140">
        <f t="shared" si="1189"/>
        <v>0</v>
      </c>
      <c r="AI320" s="140">
        <f t="shared" si="1190"/>
        <v>0</v>
      </c>
      <c r="AJ320" s="140">
        <f t="shared" si="1191"/>
        <v>0</v>
      </c>
      <c r="AL320" s="140">
        <f t="shared" si="1192"/>
        <v>0</v>
      </c>
      <c r="AM320" s="140">
        <f t="shared" si="1193"/>
        <v>0</v>
      </c>
      <c r="AN320" s="140">
        <f t="shared" si="1194"/>
        <v>0</v>
      </c>
      <c r="AO320" s="140">
        <f t="shared" si="1195"/>
        <v>4511066</v>
      </c>
      <c r="AP320" s="140">
        <f t="shared" si="1196"/>
        <v>0</v>
      </c>
      <c r="AQ320" s="140">
        <f t="shared" si="1197"/>
        <v>0</v>
      </c>
      <c r="AR320" s="140">
        <f t="shared" si="1198"/>
        <v>0</v>
      </c>
      <c r="AS320" s="140">
        <f t="shared" si="1199"/>
        <v>0</v>
      </c>
      <c r="AT320" s="140">
        <f t="shared" si="1200"/>
        <v>0</v>
      </c>
      <c r="AU320" s="140">
        <f t="shared" si="1201"/>
        <v>0</v>
      </c>
      <c r="AV320" s="140">
        <f t="shared" si="1202"/>
        <v>0</v>
      </c>
      <c r="AW320" s="140">
        <f t="shared" si="1203"/>
        <v>0</v>
      </c>
      <c r="AX320" s="140">
        <f t="shared" si="1204"/>
        <v>0</v>
      </c>
      <c r="AZ320" s="140">
        <f t="shared" si="1205"/>
        <v>0</v>
      </c>
      <c r="BA320" s="140">
        <f t="shared" si="1206"/>
        <v>0</v>
      </c>
      <c r="BB320" s="140">
        <f t="shared" si="1207"/>
        <v>0</v>
      </c>
      <c r="BC320" s="140">
        <f t="shared" si="1208"/>
        <v>0</v>
      </c>
      <c r="BD320" s="140">
        <f t="shared" si="1209"/>
        <v>0</v>
      </c>
      <c r="BE320" s="140">
        <f t="shared" si="1210"/>
        <v>0</v>
      </c>
      <c r="BF320" s="140">
        <f t="shared" si="1211"/>
        <v>0</v>
      </c>
      <c r="BG320" s="140">
        <f t="shared" si="1212"/>
        <v>0</v>
      </c>
      <c r="BH320" s="140">
        <f t="shared" si="1213"/>
        <v>0</v>
      </c>
      <c r="BI320" s="140">
        <f t="shared" si="1214"/>
        <v>0</v>
      </c>
      <c r="BJ320" s="140">
        <f t="shared" si="1215"/>
        <v>0</v>
      </c>
      <c r="BK320" s="140">
        <f t="shared" si="1216"/>
        <v>0</v>
      </c>
      <c r="BL320" s="140">
        <f t="shared" si="1217"/>
        <v>0</v>
      </c>
      <c r="BM320" s="140">
        <f t="shared" si="1165"/>
        <v>4511066</v>
      </c>
      <c r="BN320" s="140">
        <f t="shared" si="1059"/>
        <v>0</v>
      </c>
    </row>
    <row r="321" spans="2:66" ht="12.75" customHeight="1" x14ac:dyDescent="0.2">
      <c r="C321" s="141" t="s">
        <v>675</v>
      </c>
      <c r="E321" s="142"/>
      <c r="G321" s="275">
        <v>856896</v>
      </c>
      <c r="H321" s="131" t="s">
        <v>331</v>
      </c>
      <c r="J321" s="140">
        <f t="shared" si="1166"/>
        <v>0</v>
      </c>
      <c r="K321" s="140">
        <f t="shared" si="1167"/>
        <v>0</v>
      </c>
      <c r="L321" s="140">
        <f t="shared" si="1168"/>
        <v>0</v>
      </c>
      <c r="M321" s="140">
        <f t="shared" si="1169"/>
        <v>0</v>
      </c>
      <c r="N321" s="140">
        <f t="shared" si="1170"/>
        <v>0</v>
      </c>
      <c r="O321" s="140">
        <f t="shared" si="1171"/>
        <v>0</v>
      </c>
      <c r="P321" s="140">
        <f t="shared" si="1172"/>
        <v>0</v>
      </c>
      <c r="Q321" s="140">
        <f t="shared" si="1173"/>
        <v>0</v>
      </c>
      <c r="R321" s="140">
        <f t="shared" si="1174"/>
        <v>0</v>
      </c>
      <c r="S321" s="140">
        <f t="shared" si="1175"/>
        <v>0</v>
      </c>
      <c r="T321" s="140">
        <f t="shared" si="1176"/>
        <v>0</v>
      </c>
      <c r="U321" s="140">
        <f t="shared" si="1177"/>
        <v>0</v>
      </c>
      <c r="V321" s="140">
        <f t="shared" si="1178"/>
        <v>0</v>
      </c>
      <c r="X321" s="140">
        <f t="shared" si="1179"/>
        <v>0</v>
      </c>
      <c r="Y321" s="140">
        <f t="shared" si="1180"/>
        <v>0</v>
      </c>
      <c r="Z321" s="140">
        <f t="shared" si="1181"/>
        <v>0</v>
      </c>
      <c r="AA321" s="140">
        <f t="shared" si="1182"/>
        <v>0</v>
      </c>
      <c r="AB321" s="140">
        <f t="shared" si="1183"/>
        <v>0</v>
      </c>
      <c r="AC321" s="140">
        <f t="shared" si="1184"/>
        <v>0</v>
      </c>
      <c r="AD321" s="140">
        <f t="shared" si="1185"/>
        <v>0</v>
      </c>
      <c r="AE321" s="140">
        <f t="shared" si="1186"/>
        <v>0</v>
      </c>
      <c r="AF321" s="140">
        <f t="shared" si="1187"/>
        <v>0</v>
      </c>
      <c r="AG321" s="140">
        <f t="shared" si="1188"/>
        <v>0</v>
      </c>
      <c r="AH321" s="140">
        <f t="shared" si="1189"/>
        <v>0</v>
      </c>
      <c r="AI321" s="140">
        <f t="shared" si="1190"/>
        <v>0</v>
      </c>
      <c r="AJ321" s="140">
        <f t="shared" si="1191"/>
        <v>0</v>
      </c>
      <c r="AL321" s="140">
        <f t="shared" si="1192"/>
        <v>0</v>
      </c>
      <c r="AM321" s="140">
        <f t="shared" si="1193"/>
        <v>0</v>
      </c>
      <c r="AN321" s="140">
        <f t="shared" si="1194"/>
        <v>0</v>
      </c>
      <c r="AO321" s="140">
        <f t="shared" si="1195"/>
        <v>0</v>
      </c>
      <c r="AP321" s="140">
        <f t="shared" si="1196"/>
        <v>0</v>
      </c>
      <c r="AQ321" s="140">
        <f t="shared" si="1197"/>
        <v>0</v>
      </c>
      <c r="AR321" s="140">
        <f t="shared" si="1198"/>
        <v>0</v>
      </c>
      <c r="AS321" s="140">
        <f t="shared" si="1199"/>
        <v>0</v>
      </c>
      <c r="AT321" s="140">
        <f t="shared" si="1200"/>
        <v>0</v>
      </c>
      <c r="AU321" s="140">
        <f t="shared" si="1201"/>
        <v>0</v>
      </c>
      <c r="AV321" s="140">
        <f t="shared" si="1202"/>
        <v>0</v>
      </c>
      <c r="AW321" s="140">
        <f t="shared" si="1203"/>
        <v>0</v>
      </c>
      <c r="AX321" s="140">
        <f t="shared" si="1204"/>
        <v>856896</v>
      </c>
      <c r="AZ321" s="140">
        <f t="shared" si="1205"/>
        <v>0</v>
      </c>
      <c r="BA321" s="140">
        <f t="shared" si="1206"/>
        <v>0</v>
      </c>
      <c r="BB321" s="140">
        <f t="shared" si="1207"/>
        <v>0</v>
      </c>
      <c r="BC321" s="140">
        <f t="shared" si="1208"/>
        <v>0</v>
      </c>
      <c r="BD321" s="140">
        <f t="shared" si="1209"/>
        <v>0</v>
      </c>
      <c r="BE321" s="140">
        <f t="shared" si="1210"/>
        <v>0</v>
      </c>
      <c r="BF321" s="140">
        <f t="shared" si="1211"/>
        <v>0</v>
      </c>
      <c r="BG321" s="140">
        <f t="shared" si="1212"/>
        <v>0</v>
      </c>
      <c r="BH321" s="140">
        <f t="shared" si="1213"/>
        <v>0</v>
      </c>
      <c r="BI321" s="140">
        <f t="shared" si="1214"/>
        <v>0</v>
      </c>
      <c r="BJ321" s="140">
        <f t="shared" si="1215"/>
        <v>0</v>
      </c>
      <c r="BK321" s="140">
        <f t="shared" si="1216"/>
        <v>0</v>
      </c>
      <c r="BL321" s="140">
        <f t="shared" si="1217"/>
        <v>0</v>
      </c>
      <c r="BM321" s="140">
        <f t="shared" si="1165"/>
        <v>856896</v>
      </c>
      <c r="BN321" s="140">
        <f t="shared" si="1059"/>
        <v>0</v>
      </c>
    </row>
    <row r="322" spans="2:66" ht="12.75" customHeight="1" x14ac:dyDescent="0.2">
      <c r="C322" s="141" t="s">
        <v>588</v>
      </c>
      <c r="G322" s="275">
        <v>71127687</v>
      </c>
      <c r="H322" s="131" t="s">
        <v>322</v>
      </c>
      <c r="J322" s="140">
        <f t="shared" si="1166"/>
        <v>0</v>
      </c>
      <c r="K322" s="140">
        <f t="shared" si="1167"/>
        <v>0</v>
      </c>
      <c r="L322" s="140">
        <f t="shared" si="1168"/>
        <v>0</v>
      </c>
      <c r="M322" s="140">
        <f t="shared" si="1169"/>
        <v>0</v>
      </c>
      <c r="N322" s="140">
        <f t="shared" si="1170"/>
        <v>0</v>
      </c>
      <c r="O322" s="140">
        <f t="shared" si="1171"/>
        <v>0</v>
      </c>
      <c r="P322" s="140">
        <f t="shared" si="1172"/>
        <v>0</v>
      </c>
      <c r="Q322" s="140">
        <f t="shared" si="1173"/>
        <v>0</v>
      </c>
      <c r="R322" s="140">
        <f t="shared" si="1174"/>
        <v>0</v>
      </c>
      <c r="S322" s="140">
        <f t="shared" si="1175"/>
        <v>0</v>
      </c>
      <c r="T322" s="140">
        <f t="shared" si="1176"/>
        <v>0</v>
      </c>
      <c r="U322" s="140">
        <f t="shared" si="1177"/>
        <v>0</v>
      </c>
      <c r="V322" s="140">
        <f t="shared" si="1178"/>
        <v>0</v>
      </c>
      <c r="X322" s="140">
        <f t="shared" si="1179"/>
        <v>0</v>
      </c>
      <c r="Y322" s="140">
        <f t="shared" si="1180"/>
        <v>0</v>
      </c>
      <c r="Z322" s="140">
        <f t="shared" si="1181"/>
        <v>0</v>
      </c>
      <c r="AA322" s="140">
        <f t="shared" si="1182"/>
        <v>0</v>
      </c>
      <c r="AB322" s="140">
        <f t="shared" si="1183"/>
        <v>0</v>
      </c>
      <c r="AC322" s="140">
        <f t="shared" si="1184"/>
        <v>0</v>
      </c>
      <c r="AD322" s="140">
        <f t="shared" si="1185"/>
        <v>0</v>
      </c>
      <c r="AE322" s="140">
        <f t="shared" si="1186"/>
        <v>0</v>
      </c>
      <c r="AF322" s="140">
        <f t="shared" si="1187"/>
        <v>0</v>
      </c>
      <c r="AG322" s="140">
        <f t="shared" si="1188"/>
        <v>0</v>
      </c>
      <c r="AH322" s="140">
        <f t="shared" si="1189"/>
        <v>0</v>
      </c>
      <c r="AI322" s="140">
        <f t="shared" si="1190"/>
        <v>0</v>
      </c>
      <c r="AJ322" s="140">
        <f t="shared" si="1191"/>
        <v>0</v>
      </c>
      <c r="AL322" s="140">
        <f t="shared" si="1192"/>
        <v>0</v>
      </c>
      <c r="AM322" s="140">
        <f t="shared" si="1193"/>
        <v>0</v>
      </c>
      <c r="AN322" s="140">
        <f t="shared" si="1194"/>
        <v>0</v>
      </c>
      <c r="AO322" s="140">
        <f t="shared" si="1195"/>
        <v>71127687</v>
      </c>
      <c r="AP322" s="140">
        <f t="shared" si="1196"/>
        <v>0</v>
      </c>
      <c r="AQ322" s="140">
        <f t="shared" si="1197"/>
        <v>0</v>
      </c>
      <c r="AR322" s="140">
        <f t="shared" si="1198"/>
        <v>0</v>
      </c>
      <c r="AS322" s="140">
        <f t="shared" si="1199"/>
        <v>0</v>
      </c>
      <c r="AT322" s="140">
        <f t="shared" si="1200"/>
        <v>0</v>
      </c>
      <c r="AU322" s="140">
        <f t="shared" si="1201"/>
        <v>0</v>
      </c>
      <c r="AV322" s="140">
        <f t="shared" si="1202"/>
        <v>0</v>
      </c>
      <c r="AW322" s="140">
        <f t="shared" si="1203"/>
        <v>0</v>
      </c>
      <c r="AX322" s="140">
        <f t="shared" si="1204"/>
        <v>0</v>
      </c>
      <c r="AZ322" s="140">
        <f t="shared" si="1205"/>
        <v>0</v>
      </c>
      <c r="BA322" s="140">
        <f t="shared" si="1206"/>
        <v>0</v>
      </c>
      <c r="BB322" s="140">
        <f t="shared" si="1207"/>
        <v>0</v>
      </c>
      <c r="BC322" s="140">
        <f t="shared" si="1208"/>
        <v>0</v>
      </c>
      <c r="BD322" s="140">
        <f t="shared" si="1209"/>
        <v>0</v>
      </c>
      <c r="BE322" s="140">
        <f t="shared" si="1210"/>
        <v>0</v>
      </c>
      <c r="BF322" s="140">
        <f t="shared" si="1211"/>
        <v>0</v>
      </c>
      <c r="BG322" s="140">
        <f t="shared" si="1212"/>
        <v>0</v>
      </c>
      <c r="BH322" s="140">
        <f t="shared" si="1213"/>
        <v>0</v>
      </c>
      <c r="BI322" s="140">
        <f t="shared" si="1214"/>
        <v>0</v>
      </c>
      <c r="BJ322" s="140">
        <f t="shared" si="1215"/>
        <v>0</v>
      </c>
      <c r="BK322" s="140">
        <f t="shared" si="1216"/>
        <v>0</v>
      </c>
      <c r="BL322" s="140">
        <f t="shared" si="1217"/>
        <v>0</v>
      </c>
      <c r="BM322" s="140">
        <f t="shared" si="1165"/>
        <v>71127687</v>
      </c>
      <c r="BN322" s="140">
        <f t="shared" si="1059"/>
        <v>0</v>
      </c>
    </row>
    <row r="323" spans="2:66" ht="12.75" customHeight="1" x14ac:dyDescent="0.2">
      <c r="C323" s="141" t="s">
        <v>709</v>
      </c>
      <c r="G323" s="275"/>
      <c r="H323" s="131" t="s">
        <v>331</v>
      </c>
      <c r="J323" s="140">
        <f t="shared" si="1166"/>
        <v>0</v>
      </c>
      <c r="K323" s="140">
        <f t="shared" si="1167"/>
        <v>0</v>
      </c>
      <c r="L323" s="140">
        <f t="shared" si="1168"/>
        <v>0</v>
      </c>
      <c r="M323" s="140">
        <f t="shared" si="1169"/>
        <v>0</v>
      </c>
      <c r="N323" s="140">
        <f t="shared" si="1170"/>
        <v>0</v>
      </c>
      <c r="O323" s="140">
        <f t="shared" si="1171"/>
        <v>0</v>
      </c>
      <c r="P323" s="140">
        <f t="shared" si="1172"/>
        <v>0</v>
      </c>
      <c r="Q323" s="140">
        <f t="shared" si="1173"/>
        <v>0</v>
      </c>
      <c r="R323" s="140">
        <f t="shared" si="1174"/>
        <v>0</v>
      </c>
      <c r="S323" s="140">
        <f t="shared" si="1175"/>
        <v>0</v>
      </c>
      <c r="T323" s="140">
        <f t="shared" si="1176"/>
        <v>0</v>
      </c>
      <c r="U323" s="140">
        <f t="shared" si="1177"/>
        <v>0</v>
      </c>
      <c r="V323" s="140">
        <f t="shared" si="1178"/>
        <v>0</v>
      </c>
      <c r="X323" s="140">
        <f t="shared" si="1179"/>
        <v>0</v>
      </c>
      <c r="Y323" s="140">
        <f t="shared" si="1180"/>
        <v>0</v>
      </c>
      <c r="Z323" s="140">
        <f t="shared" si="1181"/>
        <v>0</v>
      </c>
      <c r="AA323" s="140">
        <f t="shared" si="1182"/>
        <v>0</v>
      </c>
      <c r="AB323" s="140">
        <f t="shared" si="1183"/>
        <v>0</v>
      </c>
      <c r="AC323" s="140">
        <f t="shared" si="1184"/>
        <v>0</v>
      </c>
      <c r="AD323" s="140">
        <f t="shared" si="1185"/>
        <v>0</v>
      </c>
      <c r="AE323" s="140">
        <f t="shared" si="1186"/>
        <v>0</v>
      </c>
      <c r="AF323" s="140">
        <f t="shared" si="1187"/>
        <v>0</v>
      </c>
      <c r="AG323" s="140">
        <f t="shared" si="1188"/>
        <v>0</v>
      </c>
      <c r="AH323" s="140">
        <f t="shared" si="1189"/>
        <v>0</v>
      </c>
      <c r="AI323" s="140">
        <f t="shared" si="1190"/>
        <v>0</v>
      </c>
      <c r="AJ323" s="140">
        <f t="shared" si="1191"/>
        <v>0</v>
      </c>
      <c r="AL323" s="140">
        <f t="shared" si="1192"/>
        <v>0</v>
      </c>
      <c r="AM323" s="140">
        <f t="shared" si="1193"/>
        <v>0</v>
      </c>
      <c r="AN323" s="140">
        <f t="shared" si="1194"/>
        <v>0</v>
      </c>
      <c r="AO323" s="140">
        <f t="shared" si="1195"/>
        <v>0</v>
      </c>
      <c r="AP323" s="140">
        <f t="shared" si="1196"/>
        <v>0</v>
      </c>
      <c r="AQ323" s="140">
        <f t="shared" si="1197"/>
        <v>0</v>
      </c>
      <c r="AR323" s="140">
        <f t="shared" si="1198"/>
        <v>0</v>
      </c>
      <c r="AS323" s="140">
        <f t="shared" si="1199"/>
        <v>0</v>
      </c>
      <c r="AT323" s="140">
        <f t="shared" si="1200"/>
        <v>0</v>
      </c>
      <c r="AU323" s="140">
        <f t="shared" si="1201"/>
        <v>0</v>
      </c>
      <c r="AV323" s="140">
        <f t="shared" si="1202"/>
        <v>0</v>
      </c>
      <c r="AW323" s="140">
        <f t="shared" si="1203"/>
        <v>0</v>
      </c>
      <c r="AX323" s="140">
        <f t="shared" si="1204"/>
        <v>0</v>
      </c>
      <c r="AZ323" s="140">
        <f t="shared" si="1205"/>
        <v>0</v>
      </c>
      <c r="BA323" s="140">
        <f t="shared" si="1206"/>
        <v>0</v>
      </c>
      <c r="BB323" s="140">
        <f t="shared" si="1207"/>
        <v>0</v>
      </c>
      <c r="BC323" s="140">
        <f t="shared" si="1208"/>
        <v>0</v>
      </c>
      <c r="BD323" s="140">
        <f t="shared" si="1209"/>
        <v>0</v>
      </c>
      <c r="BE323" s="140">
        <f t="shared" si="1210"/>
        <v>0</v>
      </c>
      <c r="BF323" s="140">
        <f t="shared" si="1211"/>
        <v>0</v>
      </c>
      <c r="BG323" s="140">
        <f t="shared" si="1212"/>
        <v>0</v>
      </c>
      <c r="BH323" s="140">
        <f t="shared" si="1213"/>
        <v>0</v>
      </c>
      <c r="BI323" s="140">
        <f t="shared" si="1214"/>
        <v>0</v>
      </c>
      <c r="BJ323" s="140">
        <f t="shared" si="1215"/>
        <v>0</v>
      </c>
      <c r="BK323" s="140">
        <f t="shared" si="1216"/>
        <v>0</v>
      </c>
      <c r="BL323" s="140">
        <f t="shared" si="1217"/>
        <v>0</v>
      </c>
      <c r="BM323" s="140">
        <f t="shared" si="1165"/>
        <v>0</v>
      </c>
      <c r="BN323" s="140">
        <f t="shared" si="1059"/>
        <v>0</v>
      </c>
    </row>
    <row r="324" spans="2:66" ht="12.75" customHeight="1" x14ac:dyDescent="0.2">
      <c r="C324" s="141" t="s">
        <v>687</v>
      </c>
      <c r="G324" s="275">
        <v>3766820</v>
      </c>
      <c r="H324" s="131" t="s">
        <v>331</v>
      </c>
      <c r="J324" s="140">
        <f t="shared" si="1166"/>
        <v>0</v>
      </c>
      <c r="K324" s="140">
        <f t="shared" si="1167"/>
        <v>0</v>
      </c>
      <c r="L324" s="140">
        <f t="shared" si="1168"/>
        <v>0</v>
      </c>
      <c r="M324" s="140">
        <f t="shared" si="1169"/>
        <v>0</v>
      </c>
      <c r="N324" s="140">
        <f t="shared" si="1170"/>
        <v>0</v>
      </c>
      <c r="O324" s="140">
        <f t="shared" si="1171"/>
        <v>0</v>
      </c>
      <c r="P324" s="140">
        <f t="shared" si="1172"/>
        <v>0</v>
      </c>
      <c r="Q324" s="140">
        <f t="shared" si="1173"/>
        <v>0</v>
      </c>
      <c r="R324" s="140">
        <f t="shared" si="1174"/>
        <v>0</v>
      </c>
      <c r="S324" s="140">
        <f t="shared" si="1175"/>
        <v>0</v>
      </c>
      <c r="T324" s="140">
        <f t="shared" si="1176"/>
        <v>0</v>
      </c>
      <c r="U324" s="140">
        <f t="shared" si="1177"/>
        <v>0</v>
      </c>
      <c r="V324" s="140">
        <f t="shared" si="1178"/>
        <v>0</v>
      </c>
      <c r="X324" s="140">
        <f t="shared" si="1179"/>
        <v>0</v>
      </c>
      <c r="Y324" s="140">
        <f t="shared" si="1180"/>
        <v>0</v>
      </c>
      <c r="Z324" s="140">
        <f t="shared" si="1181"/>
        <v>0</v>
      </c>
      <c r="AA324" s="140">
        <f t="shared" si="1182"/>
        <v>0</v>
      </c>
      <c r="AB324" s="140">
        <f t="shared" si="1183"/>
        <v>0</v>
      </c>
      <c r="AC324" s="140">
        <f t="shared" si="1184"/>
        <v>0</v>
      </c>
      <c r="AD324" s="140">
        <f t="shared" si="1185"/>
        <v>0</v>
      </c>
      <c r="AE324" s="140">
        <f t="shared" si="1186"/>
        <v>0</v>
      </c>
      <c r="AF324" s="140">
        <f t="shared" si="1187"/>
        <v>0</v>
      </c>
      <c r="AG324" s="140">
        <f t="shared" si="1188"/>
        <v>0</v>
      </c>
      <c r="AH324" s="140">
        <f t="shared" si="1189"/>
        <v>0</v>
      </c>
      <c r="AI324" s="140">
        <f t="shared" si="1190"/>
        <v>0</v>
      </c>
      <c r="AJ324" s="140">
        <f t="shared" si="1191"/>
        <v>0</v>
      </c>
      <c r="AL324" s="140">
        <f t="shared" si="1192"/>
        <v>0</v>
      </c>
      <c r="AM324" s="140">
        <f t="shared" si="1193"/>
        <v>0</v>
      </c>
      <c r="AN324" s="140">
        <f t="shared" si="1194"/>
        <v>0</v>
      </c>
      <c r="AO324" s="140">
        <f t="shared" si="1195"/>
        <v>0</v>
      </c>
      <c r="AP324" s="140">
        <f t="shared" si="1196"/>
        <v>0</v>
      </c>
      <c r="AQ324" s="140">
        <f t="shared" si="1197"/>
        <v>0</v>
      </c>
      <c r="AR324" s="140">
        <f t="shared" si="1198"/>
        <v>0</v>
      </c>
      <c r="AS324" s="140">
        <f t="shared" si="1199"/>
        <v>0</v>
      </c>
      <c r="AT324" s="140">
        <f t="shared" si="1200"/>
        <v>0</v>
      </c>
      <c r="AU324" s="140">
        <f t="shared" si="1201"/>
        <v>0</v>
      </c>
      <c r="AV324" s="140">
        <f t="shared" si="1202"/>
        <v>0</v>
      </c>
      <c r="AW324" s="140">
        <f t="shared" si="1203"/>
        <v>0</v>
      </c>
      <c r="AX324" s="140">
        <f t="shared" si="1204"/>
        <v>3766820</v>
      </c>
      <c r="AZ324" s="140">
        <f t="shared" si="1205"/>
        <v>0</v>
      </c>
      <c r="BA324" s="140">
        <f t="shared" si="1206"/>
        <v>0</v>
      </c>
      <c r="BB324" s="140">
        <f t="shared" si="1207"/>
        <v>0</v>
      </c>
      <c r="BC324" s="140">
        <f t="shared" si="1208"/>
        <v>0</v>
      </c>
      <c r="BD324" s="140">
        <f t="shared" si="1209"/>
        <v>0</v>
      </c>
      <c r="BE324" s="140">
        <f t="shared" si="1210"/>
        <v>0</v>
      </c>
      <c r="BF324" s="140">
        <f t="shared" si="1211"/>
        <v>0</v>
      </c>
      <c r="BG324" s="140">
        <f t="shared" si="1212"/>
        <v>0</v>
      </c>
      <c r="BH324" s="140">
        <f t="shared" si="1213"/>
        <v>0</v>
      </c>
      <c r="BI324" s="140">
        <f t="shared" si="1214"/>
        <v>0</v>
      </c>
      <c r="BJ324" s="140">
        <f t="shared" si="1215"/>
        <v>0</v>
      </c>
      <c r="BK324" s="140">
        <f t="shared" si="1216"/>
        <v>0</v>
      </c>
      <c r="BL324" s="140">
        <f t="shared" si="1217"/>
        <v>0</v>
      </c>
      <c r="BM324" s="140">
        <f t="shared" si="1165"/>
        <v>3766820</v>
      </c>
      <c r="BN324" s="140">
        <f t="shared" si="1059"/>
        <v>0</v>
      </c>
    </row>
    <row r="325" spans="2:66" ht="12.75" customHeight="1" x14ac:dyDescent="0.2">
      <c r="C325" s="141" t="s">
        <v>392</v>
      </c>
      <c r="G325" s="275">
        <v>1126363</v>
      </c>
      <c r="H325" s="131" t="s">
        <v>305</v>
      </c>
      <c r="J325" s="140">
        <f t="shared" si="1166"/>
        <v>0</v>
      </c>
      <c r="K325" s="140">
        <f t="shared" si="1167"/>
        <v>0</v>
      </c>
      <c r="L325" s="140">
        <f t="shared" si="1168"/>
        <v>0</v>
      </c>
      <c r="M325" s="140">
        <f t="shared" si="1169"/>
        <v>0</v>
      </c>
      <c r="N325" s="140">
        <f t="shared" si="1170"/>
        <v>0</v>
      </c>
      <c r="O325" s="140">
        <f t="shared" si="1171"/>
        <v>0</v>
      </c>
      <c r="P325" s="140">
        <f t="shared" si="1172"/>
        <v>0</v>
      </c>
      <c r="Q325" s="140">
        <f t="shared" si="1173"/>
        <v>0</v>
      </c>
      <c r="R325" s="140">
        <f t="shared" si="1174"/>
        <v>0</v>
      </c>
      <c r="S325" s="140">
        <f t="shared" si="1175"/>
        <v>0</v>
      </c>
      <c r="T325" s="140">
        <f t="shared" si="1176"/>
        <v>0</v>
      </c>
      <c r="U325" s="140">
        <f t="shared" si="1177"/>
        <v>0</v>
      </c>
      <c r="V325" s="140">
        <f t="shared" si="1178"/>
        <v>1126363</v>
      </c>
      <c r="X325" s="140">
        <f t="shared" si="1179"/>
        <v>0</v>
      </c>
      <c r="Y325" s="140">
        <f t="shared" si="1180"/>
        <v>0</v>
      </c>
      <c r="Z325" s="140">
        <f t="shared" si="1181"/>
        <v>0</v>
      </c>
      <c r="AA325" s="140">
        <f t="shared" si="1182"/>
        <v>0</v>
      </c>
      <c r="AB325" s="140">
        <f t="shared" si="1183"/>
        <v>0</v>
      </c>
      <c r="AC325" s="140">
        <f t="shared" si="1184"/>
        <v>0</v>
      </c>
      <c r="AD325" s="140">
        <f t="shared" si="1185"/>
        <v>0</v>
      </c>
      <c r="AE325" s="140">
        <f t="shared" si="1186"/>
        <v>0</v>
      </c>
      <c r="AF325" s="140">
        <f t="shared" si="1187"/>
        <v>0</v>
      </c>
      <c r="AG325" s="140">
        <f t="shared" si="1188"/>
        <v>0</v>
      </c>
      <c r="AH325" s="140">
        <f t="shared" si="1189"/>
        <v>0</v>
      </c>
      <c r="AI325" s="140">
        <f t="shared" si="1190"/>
        <v>0</v>
      </c>
      <c r="AJ325" s="140">
        <f t="shared" si="1191"/>
        <v>0</v>
      </c>
      <c r="AL325" s="140">
        <f t="shared" si="1192"/>
        <v>0</v>
      </c>
      <c r="AM325" s="140">
        <f t="shared" si="1193"/>
        <v>0</v>
      </c>
      <c r="AN325" s="140">
        <f t="shared" si="1194"/>
        <v>0</v>
      </c>
      <c r="AO325" s="140">
        <f t="shared" si="1195"/>
        <v>0</v>
      </c>
      <c r="AP325" s="140">
        <f t="shared" si="1196"/>
        <v>0</v>
      </c>
      <c r="AQ325" s="140">
        <f t="shared" si="1197"/>
        <v>0</v>
      </c>
      <c r="AR325" s="140">
        <f t="shared" si="1198"/>
        <v>0</v>
      </c>
      <c r="AS325" s="140">
        <f t="shared" si="1199"/>
        <v>0</v>
      </c>
      <c r="AT325" s="140">
        <f t="shared" si="1200"/>
        <v>0</v>
      </c>
      <c r="AU325" s="140">
        <f t="shared" si="1201"/>
        <v>0</v>
      </c>
      <c r="AV325" s="140">
        <f t="shared" si="1202"/>
        <v>0</v>
      </c>
      <c r="AW325" s="140">
        <f t="shared" si="1203"/>
        <v>0</v>
      </c>
      <c r="AX325" s="140">
        <f t="shared" si="1204"/>
        <v>0</v>
      </c>
      <c r="AZ325" s="140">
        <f t="shared" si="1205"/>
        <v>0</v>
      </c>
      <c r="BA325" s="140">
        <f t="shared" si="1206"/>
        <v>0</v>
      </c>
      <c r="BB325" s="140">
        <f t="shared" si="1207"/>
        <v>0</v>
      </c>
      <c r="BC325" s="140">
        <f t="shared" si="1208"/>
        <v>0</v>
      </c>
      <c r="BD325" s="140">
        <f t="shared" si="1209"/>
        <v>0</v>
      </c>
      <c r="BE325" s="140">
        <f t="shared" si="1210"/>
        <v>0</v>
      </c>
      <c r="BF325" s="140">
        <f t="shared" si="1211"/>
        <v>0</v>
      </c>
      <c r="BG325" s="140">
        <f t="shared" si="1212"/>
        <v>0</v>
      </c>
      <c r="BH325" s="140">
        <f t="shared" si="1213"/>
        <v>0</v>
      </c>
      <c r="BI325" s="140">
        <f t="shared" si="1214"/>
        <v>0</v>
      </c>
      <c r="BJ325" s="140">
        <f t="shared" si="1215"/>
        <v>0</v>
      </c>
      <c r="BK325" s="140">
        <f t="shared" si="1216"/>
        <v>0</v>
      </c>
      <c r="BL325" s="140">
        <f t="shared" si="1217"/>
        <v>0</v>
      </c>
      <c r="BM325" s="140">
        <f t="shared" si="1165"/>
        <v>1126363</v>
      </c>
      <c r="BN325" s="140">
        <f t="shared" si="1059"/>
        <v>0</v>
      </c>
    </row>
    <row r="326" spans="2:66" ht="12.75" customHeight="1" x14ac:dyDescent="0.2">
      <c r="C326" s="141" t="s">
        <v>556</v>
      </c>
      <c r="G326" s="275">
        <v>993554</v>
      </c>
      <c r="H326" s="131" t="s">
        <v>331</v>
      </c>
      <c r="J326" s="140">
        <f t="shared" si="1166"/>
        <v>0</v>
      </c>
      <c r="K326" s="140">
        <f t="shared" si="1167"/>
        <v>0</v>
      </c>
      <c r="L326" s="140">
        <f t="shared" si="1168"/>
        <v>0</v>
      </c>
      <c r="M326" s="140">
        <f t="shared" si="1169"/>
        <v>0</v>
      </c>
      <c r="N326" s="140">
        <f t="shared" si="1170"/>
        <v>0</v>
      </c>
      <c r="O326" s="140">
        <f t="shared" si="1171"/>
        <v>0</v>
      </c>
      <c r="P326" s="140">
        <f t="shared" si="1172"/>
        <v>0</v>
      </c>
      <c r="Q326" s="140">
        <f t="shared" si="1173"/>
        <v>0</v>
      </c>
      <c r="R326" s="140">
        <f t="shared" si="1174"/>
        <v>0</v>
      </c>
      <c r="S326" s="140">
        <f t="shared" si="1175"/>
        <v>0</v>
      </c>
      <c r="T326" s="140">
        <f t="shared" si="1176"/>
        <v>0</v>
      </c>
      <c r="U326" s="140">
        <f t="shared" si="1177"/>
        <v>0</v>
      </c>
      <c r="V326" s="140">
        <f t="shared" si="1178"/>
        <v>0</v>
      </c>
      <c r="X326" s="140">
        <f t="shared" si="1179"/>
        <v>0</v>
      </c>
      <c r="Y326" s="140">
        <f t="shared" si="1180"/>
        <v>0</v>
      </c>
      <c r="Z326" s="140">
        <f t="shared" si="1181"/>
        <v>0</v>
      </c>
      <c r="AA326" s="140">
        <f t="shared" si="1182"/>
        <v>0</v>
      </c>
      <c r="AB326" s="140">
        <f t="shared" si="1183"/>
        <v>0</v>
      </c>
      <c r="AC326" s="140">
        <f t="shared" si="1184"/>
        <v>0</v>
      </c>
      <c r="AD326" s="140">
        <f t="shared" si="1185"/>
        <v>0</v>
      </c>
      <c r="AE326" s="140">
        <f t="shared" si="1186"/>
        <v>0</v>
      </c>
      <c r="AF326" s="140">
        <f t="shared" si="1187"/>
        <v>0</v>
      </c>
      <c r="AG326" s="140">
        <f t="shared" si="1188"/>
        <v>0</v>
      </c>
      <c r="AH326" s="140">
        <f t="shared" si="1189"/>
        <v>0</v>
      </c>
      <c r="AI326" s="140">
        <f t="shared" si="1190"/>
        <v>0</v>
      </c>
      <c r="AJ326" s="140">
        <f t="shared" si="1191"/>
        <v>0</v>
      </c>
      <c r="AL326" s="140">
        <f t="shared" si="1192"/>
        <v>0</v>
      </c>
      <c r="AM326" s="140">
        <f t="shared" si="1193"/>
        <v>0</v>
      </c>
      <c r="AN326" s="140">
        <f t="shared" si="1194"/>
        <v>0</v>
      </c>
      <c r="AO326" s="140">
        <f t="shared" si="1195"/>
        <v>0</v>
      </c>
      <c r="AP326" s="140">
        <f t="shared" si="1196"/>
        <v>0</v>
      </c>
      <c r="AQ326" s="140">
        <f t="shared" si="1197"/>
        <v>0</v>
      </c>
      <c r="AR326" s="140">
        <f t="shared" si="1198"/>
        <v>0</v>
      </c>
      <c r="AS326" s="140">
        <f t="shared" si="1199"/>
        <v>0</v>
      </c>
      <c r="AT326" s="140">
        <f t="shared" si="1200"/>
        <v>0</v>
      </c>
      <c r="AU326" s="140">
        <f t="shared" si="1201"/>
        <v>0</v>
      </c>
      <c r="AV326" s="140">
        <f t="shared" si="1202"/>
        <v>0</v>
      </c>
      <c r="AW326" s="140">
        <f t="shared" si="1203"/>
        <v>0</v>
      </c>
      <c r="AX326" s="140">
        <f t="shared" si="1204"/>
        <v>993554</v>
      </c>
      <c r="AZ326" s="140">
        <f t="shared" si="1205"/>
        <v>0</v>
      </c>
      <c r="BA326" s="140">
        <f t="shared" si="1206"/>
        <v>0</v>
      </c>
      <c r="BB326" s="140">
        <f t="shared" si="1207"/>
        <v>0</v>
      </c>
      <c r="BC326" s="140">
        <f t="shared" si="1208"/>
        <v>0</v>
      </c>
      <c r="BD326" s="140">
        <f t="shared" si="1209"/>
        <v>0</v>
      </c>
      <c r="BE326" s="140">
        <f t="shared" si="1210"/>
        <v>0</v>
      </c>
      <c r="BF326" s="140">
        <f t="shared" si="1211"/>
        <v>0</v>
      </c>
      <c r="BG326" s="140">
        <f t="shared" si="1212"/>
        <v>0</v>
      </c>
      <c r="BH326" s="140">
        <f t="shared" si="1213"/>
        <v>0</v>
      </c>
      <c r="BI326" s="140">
        <f t="shared" si="1214"/>
        <v>0</v>
      </c>
      <c r="BJ326" s="140">
        <f t="shared" si="1215"/>
        <v>0</v>
      </c>
      <c r="BK326" s="140">
        <f t="shared" si="1216"/>
        <v>0</v>
      </c>
      <c r="BL326" s="140">
        <f t="shared" si="1217"/>
        <v>0</v>
      </c>
      <c r="BM326" s="140">
        <f t="shared" si="1165"/>
        <v>993554</v>
      </c>
      <c r="BN326" s="140">
        <f t="shared" si="1059"/>
        <v>0</v>
      </c>
    </row>
    <row r="327" spans="2:66" ht="12.75" customHeight="1" x14ac:dyDescent="0.2">
      <c r="C327" s="141" t="s">
        <v>740</v>
      </c>
      <c r="G327" s="275">
        <v>64546</v>
      </c>
      <c r="H327" s="131" t="s">
        <v>305</v>
      </c>
      <c r="J327" s="140">
        <f t="shared" ref="J327" si="1218">+IF(H327=J$8,G327,0)</f>
        <v>0</v>
      </c>
      <c r="K327" s="140">
        <f t="shared" ref="K327" si="1219">+IF(H327=K$8,G327,0)</f>
        <v>0</v>
      </c>
      <c r="L327" s="140">
        <f t="shared" ref="L327" si="1220">+IF(H327=L$8,G327,0)</f>
        <v>0</v>
      </c>
      <c r="M327" s="140">
        <f t="shared" ref="M327" si="1221">+IF(H327=M$8,G327,0)</f>
        <v>0</v>
      </c>
      <c r="N327" s="140">
        <f t="shared" ref="N327" si="1222">+IF(H327=N$8,G327,0)</f>
        <v>0</v>
      </c>
      <c r="O327" s="140">
        <f t="shared" ref="O327" si="1223">+IF(H327=O$8,G327,0)</f>
        <v>0</v>
      </c>
      <c r="P327" s="140">
        <f t="shared" ref="P327" si="1224">+IF(H327=P$8,G327,0)</f>
        <v>0</v>
      </c>
      <c r="Q327" s="140">
        <f t="shared" ref="Q327" si="1225">+IF(H327=Q$8,G327,0)</f>
        <v>0</v>
      </c>
      <c r="R327" s="140">
        <f t="shared" ref="R327" si="1226">+IF(H327=R$8,G327,0)</f>
        <v>0</v>
      </c>
      <c r="S327" s="140">
        <f t="shared" ref="S327" si="1227">+IF(H327=S$8,G327,0)</f>
        <v>0</v>
      </c>
      <c r="T327" s="140">
        <f t="shared" ref="T327" si="1228">+IF(H327=T$8,G327,0)</f>
        <v>0</v>
      </c>
      <c r="U327" s="140">
        <f t="shared" ref="U327" si="1229">+IF(H327=U$8,G327,0)</f>
        <v>0</v>
      </c>
      <c r="V327" s="140">
        <f t="shared" ref="V327" si="1230">+IF(H327=V$8,G327,0)</f>
        <v>64546</v>
      </c>
      <c r="X327" s="140">
        <f t="shared" ref="X327" si="1231">+IF(H327=X$8,G327,0)</f>
        <v>0</v>
      </c>
      <c r="Y327" s="140">
        <f t="shared" ref="Y327" si="1232">+IF(H327=Y$8,G327,0)</f>
        <v>0</v>
      </c>
      <c r="Z327" s="140">
        <f t="shared" ref="Z327" si="1233">+IF(H327=Z$8,G327,0)</f>
        <v>0</v>
      </c>
      <c r="AA327" s="140">
        <f t="shared" ref="AA327" si="1234">+IF(H327=AA$8,G327,0)</f>
        <v>0</v>
      </c>
      <c r="AB327" s="140">
        <f t="shared" ref="AB327" si="1235">+IF(H327=AB$8,G327,0)</f>
        <v>0</v>
      </c>
      <c r="AC327" s="140">
        <f t="shared" ref="AC327" si="1236">+IF(H327=AC$8,G327,0)</f>
        <v>0</v>
      </c>
      <c r="AD327" s="140">
        <f t="shared" ref="AD327" si="1237">+IF(H327=AD$8,G327,0)</f>
        <v>0</v>
      </c>
      <c r="AE327" s="140">
        <f t="shared" ref="AE327" si="1238">+IF(H327=AE$8,G327,0)</f>
        <v>0</v>
      </c>
      <c r="AF327" s="140">
        <f t="shared" ref="AF327" si="1239">+IF(H327=AF$8,G327,0)</f>
        <v>0</v>
      </c>
      <c r="AG327" s="140">
        <f t="shared" ref="AG327" si="1240">+IF(H327=AG$8,G327,0)</f>
        <v>0</v>
      </c>
      <c r="AH327" s="140">
        <f t="shared" ref="AH327" si="1241">+IF(H327=AH$8,G327,0)</f>
        <v>0</v>
      </c>
      <c r="AI327" s="140">
        <f t="shared" ref="AI327" si="1242">+IF(H327=AI$8,G327,0)</f>
        <v>0</v>
      </c>
      <c r="AJ327" s="140">
        <f t="shared" ref="AJ327" si="1243">+IF(H327=AJ$8,G327,0)</f>
        <v>0</v>
      </c>
      <c r="AL327" s="140">
        <f t="shared" ref="AL327" si="1244">+IF(H327=AL$8,G327,0)</f>
        <v>0</v>
      </c>
      <c r="AM327" s="140">
        <f t="shared" ref="AM327" si="1245">+IF(H327=AM$8,G327,0)</f>
        <v>0</v>
      </c>
      <c r="AN327" s="140">
        <f t="shared" ref="AN327" si="1246">+IF(H327=AN$8,G327,0)</f>
        <v>0</v>
      </c>
      <c r="AO327" s="140">
        <f t="shared" ref="AO327" si="1247">+IF(H327=AO$8,G327,0)</f>
        <v>0</v>
      </c>
      <c r="AP327" s="140">
        <f t="shared" ref="AP327" si="1248">+IF(H327=AP$8,G327,0)</f>
        <v>0</v>
      </c>
      <c r="AQ327" s="140">
        <f t="shared" ref="AQ327" si="1249">+IF(H327=AQ$8,G327,0)</f>
        <v>0</v>
      </c>
      <c r="AR327" s="140">
        <f t="shared" ref="AR327" si="1250">+IF(H327=AR$8,G327,0)</f>
        <v>0</v>
      </c>
      <c r="AS327" s="140">
        <f t="shared" ref="AS327" si="1251">+IF(H327=AS$8,G327,0)</f>
        <v>0</v>
      </c>
      <c r="AT327" s="140">
        <f t="shared" ref="AT327" si="1252">+IF(H327=AT$8,G327,0)</f>
        <v>0</v>
      </c>
      <c r="AU327" s="140">
        <f t="shared" ref="AU327" si="1253">+IF(H327=AU$8,G327,0)</f>
        <v>0</v>
      </c>
      <c r="AV327" s="140">
        <f t="shared" ref="AV327" si="1254">+IF(H327=AV$8,G327,0)</f>
        <v>0</v>
      </c>
      <c r="AW327" s="140">
        <f t="shared" ref="AW327" si="1255">+IF(H327=AW$8,G327,0)</f>
        <v>0</v>
      </c>
      <c r="AX327" s="140">
        <f t="shared" ref="AX327" si="1256">+IF(H327=AX$8,G327,0)</f>
        <v>0</v>
      </c>
      <c r="AZ327" s="140">
        <f t="shared" ref="AZ327" si="1257">+IF(H327=AZ$8,G327,0)</f>
        <v>0</v>
      </c>
      <c r="BA327" s="140">
        <f t="shared" ref="BA327" si="1258">+IF(H327=BA$8,G327,0)</f>
        <v>0</v>
      </c>
      <c r="BB327" s="140">
        <f t="shared" ref="BB327" si="1259">+IF(H327=BB$8,G327,0)</f>
        <v>0</v>
      </c>
      <c r="BC327" s="140">
        <f t="shared" ref="BC327" si="1260">+IF(H327=BC$8,G327,0)</f>
        <v>0</v>
      </c>
      <c r="BD327" s="140">
        <f t="shared" ref="BD327" si="1261">+IF(H327=BD$8,G327,0)</f>
        <v>0</v>
      </c>
      <c r="BE327" s="140">
        <f t="shared" ref="BE327" si="1262">+IF(H327=BE$8,G327,0)</f>
        <v>0</v>
      </c>
      <c r="BF327" s="140">
        <f t="shared" ref="BF327" si="1263">+IF(H327=BF$8,G327,0)</f>
        <v>0</v>
      </c>
      <c r="BG327" s="140">
        <f t="shared" ref="BG327" si="1264">+IF(H327=BG$8,G327,0)</f>
        <v>0</v>
      </c>
      <c r="BH327" s="140">
        <f t="shared" ref="BH327" si="1265">+IF(H327=BH$8,G327,0)</f>
        <v>0</v>
      </c>
      <c r="BI327" s="140">
        <f t="shared" ref="BI327" si="1266">+IF(H327=BI$8,G327,0)</f>
        <v>0</v>
      </c>
      <c r="BJ327" s="140">
        <f t="shared" ref="BJ327" si="1267">+IF(H327=BJ$8,G327,0)</f>
        <v>0</v>
      </c>
      <c r="BK327" s="140">
        <f t="shared" ref="BK327" si="1268">+IF(H327=BK$8,G327,0)</f>
        <v>0</v>
      </c>
      <c r="BL327" s="140">
        <f t="shared" ref="BL327" si="1269">+IF(H327=BL$8,G327,0)</f>
        <v>0</v>
      </c>
      <c r="BM327" s="140">
        <f t="shared" ref="BM327" si="1270">SUM(J327:BL327)</f>
        <v>64546</v>
      </c>
      <c r="BN327" s="140">
        <f t="shared" ref="BN327" si="1271">+BM327-G327</f>
        <v>0</v>
      </c>
    </row>
    <row r="328" spans="2:66" ht="12.75" customHeight="1" x14ac:dyDescent="0.2">
      <c r="B328" s="138" t="s">
        <v>741</v>
      </c>
      <c r="C328" s="141"/>
      <c r="G328" s="275"/>
      <c r="J328" s="140"/>
      <c r="K328" s="140"/>
      <c r="L328" s="140"/>
      <c r="M328" s="140"/>
      <c r="N328" s="140"/>
      <c r="O328" s="140"/>
      <c r="P328" s="140"/>
      <c r="Q328" s="140"/>
      <c r="R328" s="140"/>
      <c r="S328" s="140"/>
      <c r="T328" s="140"/>
      <c r="U328" s="140"/>
      <c r="V328" s="140"/>
      <c r="X328" s="140"/>
      <c r="Y328" s="140"/>
      <c r="Z328" s="140"/>
      <c r="AA328" s="140"/>
      <c r="AB328" s="140"/>
      <c r="AC328" s="140"/>
      <c r="AD328" s="140"/>
      <c r="AE328" s="140"/>
      <c r="AF328" s="140"/>
      <c r="AG328" s="140"/>
      <c r="AH328" s="140"/>
      <c r="AI328" s="140"/>
      <c r="AJ328" s="140"/>
      <c r="AL328" s="140"/>
      <c r="AM328" s="140"/>
      <c r="AN328" s="140"/>
      <c r="AO328" s="140"/>
      <c r="AP328" s="140"/>
      <c r="AQ328" s="140"/>
      <c r="AR328" s="140"/>
      <c r="AS328" s="140"/>
      <c r="AT328" s="140"/>
      <c r="AU328" s="140"/>
      <c r="AV328" s="140"/>
      <c r="AW328" s="140"/>
      <c r="AX328" s="140"/>
      <c r="AZ328" s="140"/>
      <c r="BA328" s="140"/>
      <c r="BB328" s="140"/>
      <c r="BC328" s="140"/>
      <c r="BD328" s="140"/>
      <c r="BE328" s="140"/>
      <c r="BF328" s="140"/>
      <c r="BG328" s="140"/>
      <c r="BH328" s="140"/>
      <c r="BI328" s="140"/>
      <c r="BJ328" s="140"/>
      <c r="BK328" s="140"/>
      <c r="BL328" s="140"/>
      <c r="BM328" s="140"/>
      <c r="BN328" s="140"/>
    </row>
    <row r="329" spans="2:66" ht="12.75" customHeight="1" x14ac:dyDescent="0.2">
      <c r="C329" s="141" t="s">
        <v>379</v>
      </c>
      <c r="G329" s="275">
        <v>21763562</v>
      </c>
      <c r="H329" s="131" t="s">
        <v>320</v>
      </c>
      <c r="J329" s="140">
        <f t="shared" ref="J329:J333" si="1272">+IF(H329=J$8,G329,0)</f>
        <v>0</v>
      </c>
      <c r="K329" s="140">
        <f t="shared" ref="K329:K333" si="1273">+IF(H329=K$8,G329,0)</f>
        <v>0</v>
      </c>
      <c r="L329" s="140">
        <f t="shared" ref="L329:L333" si="1274">+IF(H329=L$8,G329,0)</f>
        <v>0</v>
      </c>
      <c r="M329" s="140">
        <f t="shared" ref="M329:M333" si="1275">+IF(H329=M$8,G329,0)</f>
        <v>0</v>
      </c>
      <c r="N329" s="140">
        <f t="shared" ref="N329:N333" si="1276">+IF(H329=N$8,G329,0)</f>
        <v>0</v>
      </c>
      <c r="O329" s="140">
        <f t="shared" ref="O329:O333" si="1277">+IF(H329=O$8,G329,0)</f>
        <v>0</v>
      </c>
      <c r="P329" s="140">
        <f t="shared" ref="P329:P333" si="1278">+IF(H329=P$8,G329,0)</f>
        <v>0</v>
      </c>
      <c r="Q329" s="140">
        <f t="shared" ref="Q329:Q333" si="1279">+IF(H329=Q$8,G329,0)</f>
        <v>0</v>
      </c>
      <c r="R329" s="140">
        <f t="shared" ref="R329:R333" si="1280">+IF(H329=R$8,G329,0)</f>
        <v>0</v>
      </c>
      <c r="S329" s="140">
        <f t="shared" ref="S329:S333" si="1281">+IF(H329=S$8,G329,0)</f>
        <v>0</v>
      </c>
      <c r="T329" s="140">
        <f t="shared" ref="T329:T333" si="1282">+IF(H329=T$8,G329,0)</f>
        <v>0</v>
      </c>
      <c r="U329" s="140">
        <f t="shared" ref="U329:U333" si="1283">+IF(H329=U$8,G329,0)</f>
        <v>0</v>
      </c>
      <c r="V329" s="140">
        <f t="shared" ref="V329:V333" si="1284">+IF(H329=V$8,G329,0)</f>
        <v>0</v>
      </c>
      <c r="X329" s="140">
        <f t="shared" ref="X329:X333" si="1285">+IF(H329=X$8,G329,0)</f>
        <v>0</v>
      </c>
      <c r="Y329" s="140">
        <f t="shared" ref="Y329:Y333" si="1286">+IF(H329=Y$8,G329,0)</f>
        <v>0</v>
      </c>
      <c r="Z329" s="140">
        <f t="shared" ref="Z329:Z333" si="1287">+IF(H329=Z$8,G329,0)</f>
        <v>0</v>
      </c>
      <c r="AA329" s="140">
        <f t="shared" ref="AA329:AA333" si="1288">+IF(H329=AA$8,G329,0)</f>
        <v>0</v>
      </c>
      <c r="AB329" s="140">
        <f t="shared" ref="AB329:AB333" si="1289">+IF(H329=AB$8,G329,0)</f>
        <v>0</v>
      </c>
      <c r="AC329" s="140">
        <f t="shared" ref="AC329:AC333" si="1290">+IF(H329=AC$8,G329,0)</f>
        <v>0</v>
      </c>
      <c r="AD329" s="140">
        <f t="shared" ref="AD329:AD333" si="1291">+IF(H329=AD$8,G329,0)</f>
        <v>0</v>
      </c>
      <c r="AE329" s="140">
        <f t="shared" ref="AE329:AE333" si="1292">+IF(H329=AE$8,G329,0)</f>
        <v>0</v>
      </c>
      <c r="AF329" s="140">
        <f t="shared" ref="AF329:AF333" si="1293">+IF(H329=AF$8,G329,0)</f>
        <v>0</v>
      </c>
      <c r="AG329" s="140">
        <f t="shared" ref="AG329:AG333" si="1294">+IF(H329=AG$8,G329,0)</f>
        <v>0</v>
      </c>
      <c r="AH329" s="140">
        <f t="shared" ref="AH329:AH333" si="1295">+IF(H329=AH$8,G329,0)</f>
        <v>0</v>
      </c>
      <c r="AI329" s="140">
        <f t="shared" ref="AI329:AI333" si="1296">+IF(H329=AI$8,G329,0)</f>
        <v>0</v>
      </c>
      <c r="AJ329" s="140">
        <f t="shared" ref="AJ329:AJ333" si="1297">+IF(H329=AJ$8,G329,0)</f>
        <v>0</v>
      </c>
      <c r="AL329" s="140">
        <f t="shared" ref="AL329:AL333" si="1298">+IF(H329=AL$8,G329,0)</f>
        <v>0</v>
      </c>
      <c r="AM329" s="140">
        <f t="shared" ref="AM329:AM333" si="1299">+IF(H329=AM$8,G329,0)</f>
        <v>21763562</v>
      </c>
      <c r="AN329" s="140">
        <f t="shared" ref="AN329:AN333" si="1300">+IF(H329=AN$8,G329,0)</f>
        <v>0</v>
      </c>
      <c r="AO329" s="140">
        <f t="shared" ref="AO329:AO333" si="1301">+IF(H329=AO$8,G329,0)</f>
        <v>0</v>
      </c>
      <c r="AP329" s="140">
        <f t="shared" ref="AP329:AP333" si="1302">+IF(H329=AP$8,G329,0)</f>
        <v>0</v>
      </c>
      <c r="AQ329" s="140">
        <f t="shared" ref="AQ329:AQ333" si="1303">+IF(H329=AQ$8,G329,0)</f>
        <v>0</v>
      </c>
      <c r="AR329" s="140">
        <f t="shared" ref="AR329:AR333" si="1304">+IF(H329=AR$8,G329,0)</f>
        <v>0</v>
      </c>
      <c r="AS329" s="140">
        <f t="shared" ref="AS329:AS333" si="1305">+IF(H329=AS$8,G329,0)</f>
        <v>0</v>
      </c>
      <c r="AT329" s="140">
        <f t="shared" ref="AT329:AT333" si="1306">+IF(H329=AT$8,G329,0)</f>
        <v>0</v>
      </c>
      <c r="AU329" s="140">
        <f t="shared" ref="AU329:AU333" si="1307">+IF(H329=AU$8,G329,0)</f>
        <v>0</v>
      </c>
      <c r="AV329" s="140">
        <f t="shared" ref="AV329:AV333" si="1308">+IF(H329=AV$8,G329,0)</f>
        <v>0</v>
      </c>
      <c r="AW329" s="140">
        <f t="shared" ref="AW329:AW333" si="1309">+IF(H329=AW$8,G329,0)</f>
        <v>0</v>
      </c>
      <c r="AX329" s="140">
        <f t="shared" ref="AX329:AX333" si="1310">+IF(H329=AX$8,G329,0)</f>
        <v>0</v>
      </c>
      <c r="AZ329" s="140">
        <f t="shared" ref="AZ329:AZ333" si="1311">+IF(H329=AZ$8,G329,0)</f>
        <v>0</v>
      </c>
      <c r="BA329" s="140">
        <f t="shared" ref="BA329:BA333" si="1312">+IF(H329=BA$8,G329,0)</f>
        <v>0</v>
      </c>
      <c r="BB329" s="140">
        <f t="shared" ref="BB329:BB333" si="1313">+IF(H329=BB$8,G329,0)</f>
        <v>0</v>
      </c>
      <c r="BC329" s="140">
        <f t="shared" ref="BC329:BC333" si="1314">+IF(H329=BC$8,G329,0)</f>
        <v>0</v>
      </c>
      <c r="BD329" s="140">
        <f t="shared" ref="BD329:BD333" si="1315">+IF(H329=BD$8,G329,0)</f>
        <v>0</v>
      </c>
      <c r="BE329" s="140">
        <f t="shared" ref="BE329:BE333" si="1316">+IF(H329=BE$8,G329,0)</f>
        <v>0</v>
      </c>
      <c r="BF329" s="140">
        <f t="shared" ref="BF329:BF333" si="1317">+IF(H329=BF$8,G329,0)</f>
        <v>0</v>
      </c>
      <c r="BG329" s="140">
        <f t="shared" ref="BG329:BG333" si="1318">+IF(H329=BG$8,G329,0)</f>
        <v>0</v>
      </c>
      <c r="BH329" s="140">
        <f t="shared" ref="BH329:BH333" si="1319">+IF(H329=BH$8,G329,0)</f>
        <v>0</v>
      </c>
      <c r="BI329" s="140">
        <f t="shared" ref="BI329:BI333" si="1320">+IF(H329=BI$8,G329,0)</f>
        <v>0</v>
      </c>
      <c r="BJ329" s="140">
        <f t="shared" ref="BJ329:BJ333" si="1321">+IF(H329=BJ$8,G329,0)</f>
        <v>0</v>
      </c>
      <c r="BK329" s="140">
        <f t="shared" ref="BK329:BK333" si="1322">+IF(H329=BK$8,G329,0)</f>
        <v>0</v>
      </c>
      <c r="BL329" s="140">
        <f t="shared" ref="BL329:BL333" si="1323">+IF(H329=BL$8,G329,0)</f>
        <v>0</v>
      </c>
      <c r="BM329" s="140">
        <f>SUM(J329:BL329)</f>
        <v>21763562</v>
      </c>
      <c r="BN329" s="140">
        <f t="shared" ref="BN329:BN342" si="1324">+BM329-G329</f>
        <v>0</v>
      </c>
    </row>
    <row r="330" spans="2:66" ht="12.75" customHeight="1" x14ac:dyDescent="0.2">
      <c r="C330" s="141" t="s">
        <v>588</v>
      </c>
      <c r="G330" s="275">
        <v>243140</v>
      </c>
      <c r="H330" s="131" t="s">
        <v>322</v>
      </c>
      <c r="J330" s="140">
        <f t="shared" si="1272"/>
        <v>0</v>
      </c>
      <c r="K330" s="140">
        <f t="shared" si="1273"/>
        <v>0</v>
      </c>
      <c r="L330" s="140">
        <f t="shared" si="1274"/>
        <v>0</v>
      </c>
      <c r="M330" s="140">
        <f t="shared" si="1275"/>
        <v>0</v>
      </c>
      <c r="N330" s="140">
        <f t="shared" si="1276"/>
        <v>0</v>
      </c>
      <c r="O330" s="140">
        <f t="shared" si="1277"/>
        <v>0</v>
      </c>
      <c r="P330" s="140">
        <f t="shared" si="1278"/>
        <v>0</v>
      </c>
      <c r="Q330" s="140">
        <f t="shared" si="1279"/>
        <v>0</v>
      </c>
      <c r="R330" s="140">
        <f t="shared" si="1280"/>
        <v>0</v>
      </c>
      <c r="S330" s="140">
        <f t="shared" si="1281"/>
        <v>0</v>
      </c>
      <c r="T330" s="140">
        <f t="shared" si="1282"/>
        <v>0</v>
      </c>
      <c r="U330" s="140">
        <f t="shared" si="1283"/>
        <v>0</v>
      </c>
      <c r="V330" s="140">
        <f t="shared" si="1284"/>
        <v>0</v>
      </c>
      <c r="X330" s="140">
        <f t="shared" si="1285"/>
        <v>0</v>
      </c>
      <c r="Y330" s="140">
        <f t="shared" si="1286"/>
        <v>0</v>
      </c>
      <c r="Z330" s="140">
        <f t="shared" si="1287"/>
        <v>0</v>
      </c>
      <c r="AA330" s="140">
        <f t="shared" si="1288"/>
        <v>0</v>
      </c>
      <c r="AB330" s="140">
        <f t="shared" si="1289"/>
        <v>0</v>
      </c>
      <c r="AC330" s="140">
        <f t="shared" si="1290"/>
        <v>0</v>
      </c>
      <c r="AD330" s="140">
        <f t="shared" si="1291"/>
        <v>0</v>
      </c>
      <c r="AE330" s="140">
        <f t="shared" si="1292"/>
        <v>0</v>
      </c>
      <c r="AF330" s="140">
        <f t="shared" si="1293"/>
        <v>0</v>
      </c>
      <c r="AG330" s="140">
        <f t="shared" si="1294"/>
        <v>0</v>
      </c>
      <c r="AH330" s="140">
        <f t="shared" si="1295"/>
        <v>0</v>
      </c>
      <c r="AI330" s="140">
        <f t="shared" si="1296"/>
        <v>0</v>
      </c>
      <c r="AJ330" s="140">
        <f t="shared" si="1297"/>
        <v>0</v>
      </c>
      <c r="AL330" s="140">
        <f t="shared" si="1298"/>
        <v>0</v>
      </c>
      <c r="AM330" s="140">
        <f t="shared" si="1299"/>
        <v>0</v>
      </c>
      <c r="AN330" s="140">
        <f t="shared" si="1300"/>
        <v>0</v>
      </c>
      <c r="AO330" s="140">
        <f t="shared" si="1301"/>
        <v>243140</v>
      </c>
      <c r="AP330" s="140">
        <f t="shared" si="1302"/>
        <v>0</v>
      </c>
      <c r="AQ330" s="140">
        <f t="shared" si="1303"/>
        <v>0</v>
      </c>
      <c r="AR330" s="140">
        <f t="shared" si="1304"/>
        <v>0</v>
      </c>
      <c r="AS330" s="140">
        <f t="shared" si="1305"/>
        <v>0</v>
      </c>
      <c r="AT330" s="140">
        <f t="shared" si="1306"/>
        <v>0</v>
      </c>
      <c r="AU330" s="140">
        <f t="shared" si="1307"/>
        <v>0</v>
      </c>
      <c r="AV330" s="140">
        <f t="shared" si="1308"/>
        <v>0</v>
      </c>
      <c r="AW330" s="140">
        <f t="shared" si="1309"/>
        <v>0</v>
      </c>
      <c r="AX330" s="140">
        <f t="shared" si="1310"/>
        <v>0</v>
      </c>
      <c r="AZ330" s="140">
        <f t="shared" si="1311"/>
        <v>0</v>
      </c>
      <c r="BA330" s="140">
        <f t="shared" si="1312"/>
        <v>0</v>
      </c>
      <c r="BB330" s="140">
        <f t="shared" si="1313"/>
        <v>0</v>
      </c>
      <c r="BC330" s="140">
        <f t="shared" si="1314"/>
        <v>0</v>
      </c>
      <c r="BD330" s="140">
        <f t="shared" si="1315"/>
        <v>0</v>
      </c>
      <c r="BE330" s="140">
        <f t="shared" si="1316"/>
        <v>0</v>
      </c>
      <c r="BF330" s="140">
        <f t="shared" si="1317"/>
        <v>0</v>
      </c>
      <c r="BG330" s="140">
        <f t="shared" si="1318"/>
        <v>0</v>
      </c>
      <c r="BH330" s="140">
        <f t="shared" si="1319"/>
        <v>0</v>
      </c>
      <c r="BI330" s="140">
        <f t="shared" si="1320"/>
        <v>0</v>
      </c>
      <c r="BJ330" s="140">
        <f t="shared" si="1321"/>
        <v>0</v>
      </c>
      <c r="BK330" s="140">
        <f t="shared" si="1322"/>
        <v>0</v>
      </c>
      <c r="BL330" s="140">
        <f t="shared" si="1323"/>
        <v>0</v>
      </c>
      <c r="BM330" s="140">
        <f>SUM(J330:BL330)</f>
        <v>243140</v>
      </c>
      <c r="BN330" s="140">
        <f t="shared" si="1324"/>
        <v>0</v>
      </c>
    </row>
    <row r="331" spans="2:66" ht="12.75" customHeight="1" x14ac:dyDescent="0.2">
      <c r="C331" s="141" t="s">
        <v>674</v>
      </c>
      <c r="G331" s="275">
        <v>1835976</v>
      </c>
      <c r="H331" s="131" t="s">
        <v>322</v>
      </c>
      <c r="J331" s="140">
        <f t="shared" si="1272"/>
        <v>0</v>
      </c>
      <c r="K331" s="140">
        <f t="shared" si="1273"/>
        <v>0</v>
      </c>
      <c r="L331" s="140">
        <f t="shared" si="1274"/>
        <v>0</v>
      </c>
      <c r="M331" s="140">
        <f t="shared" si="1275"/>
        <v>0</v>
      </c>
      <c r="N331" s="140">
        <f t="shared" si="1276"/>
        <v>0</v>
      </c>
      <c r="O331" s="140">
        <f t="shared" si="1277"/>
        <v>0</v>
      </c>
      <c r="P331" s="140">
        <f t="shared" si="1278"/>
        <v>0</v>
      </c>
      <c r="Q331" s="140">
        <f t="shared" si="1279"/>
        <v>0</v>
      </c>
      <c r="R331" s="140">
        <f t="shared" si="1280"/>
        <v>0</v>
      </c>
      <c r="S331" s="140">
        <f t="shared" si="1281"/>
        <v>0</v>
      </c>
      <c r="T331" s="140">
        <f t="shared" si="1282"/>
        <v>0</v>
      </c>
      <c r="U331" s="140">
        <f t="shared" si="1283"/>
        <v>0</v>
      </c>
      <c r="V331" s="140">
        <f t="shared" si="1284"/>
        <v>0</v>
      </c>
      <c r="X331" s="140">
        <f t="shared" si="1285"/>
        <v>0</v>
      </c>
      <c r="Y331" s="140">
        <f t="shared" si="1286"/>
        <v>0</v>
      </c>
      <c r="Z331" s="140">
        <f t="shared" si="1287"/>
        <v>0</v>
      </c>
      <c r="AA331" s="140">
        <f t="shared" si="1288"/>
        <v>0</v>
      </c>
      <c r="AB331" s="140">
        <f t="shared" si="1289"/>
        <v>0</v>
      </c>
      <c r="AC331" s="140">
        <f t="shared" si="1290"/>
        <v>0</v>
      </c>
      <c r="AD331" s="140">
        <f t="shared" si="1291"/>
        <v>0</v>
      </c>
      <c r="AE331" s="140">
        <f t="shared" si="1292"/>
        <v>0</v>
      </c>
      <c r="AF331" s="140">
        <f t="shared" si="1293"/>
        <v>0</v>
      </c>
      <c r="AG331" s="140">
        <f t="shared" si="1294"/>
        <v>0</v>
      </c>
      <c r="AH331" s="140">
        <f t="shared" si="1295"/>
        <v>0</v>
      </c>
      <c r="AI331" s="140">
        <f t="shared" si="1296"/>
        <v>0</v>
      </c>
      <c r="AJ331" s="140">
        <f t="shared" si="1297"/>
        <v>0</v>
      </c>
      <c r="AL331" s="140">
        <f t="shared" si="1298"/>
        <v>0</v>
      </c>
      <c r="AM331" s="140">
        <f t="shared" si="1299"/>
        <v>0</v>
      </c>
      <c r="AN331" s="140">
        <f t="shared" si="1300"/>
        <v>0</v>
      </c>
      <c r="AO331" s="140">
        <f t="shared" si="1301"/>
        <v>1835976</v>
      </c>
      <c r="AP331" s="140">
        <f t="shared" si="1302"/>
        <v>0</v>
      </c>
      <c r="AQ331" s="140">
        <f t="shared" si="1303"/>
        <v>0</v>
      </c>
      <c r="AR331" s="140">
        <f t="shared" si="1304"/>
        <v>0</v>
      </c>
      <c r="AS331" s="140">
        <f t="shared" si="1305"/>
        <v>0</v>
      </c>
      <c r="AT331" s="140">
        <f t="shared" si="1306"/>
        <v>0</v>
      </c>
      <c r="AU331" s="140">
        <f t="shared" si="1307"/>
        <v>0</v>
      </c>
      <c r="AV331" s="140">
        <f t="shared" si="1308"/>
        <v>0</v>
      </c>
      <c r="AW331" s="140">
        <f t="shared" si="1309"/>
        <v>0</v>
      </c>
      <c r="AX331" s="140">
        <f t="shared" si="1310"/>
        <v>0</v>
      </c>
      <c r="AZ331" s="140">
        <f t="shared" si="1311"/>
        <v>0</v>
      </c>
      <c r="BA331" s="140">
        <f t="shared" si="1312"/>
        <v>0</v>
      </c>
      <c r="BB331" s="140">
        <f t="shared" si="1313"/>
        <v>0</v>
      </c>
      <c r="BC331" s="140">
        <f t="shared" si="1314"/>
        <v>0</v>
      </c>
      <c r="BD331" s="140">
        <f t="shared" si="1315"/>
        <v>0</v>
      </c>
      <c r="BE331" s="140">
        <f t="shared" si="1316"/>
        <v>0</v>
      </c>
      <c r="BF331" s="140">
        <f t="shared" si="1317"/>
        <v>0</v>
      </c>
      <c r="BG331" s="140">
        <f t="shared" si="1318"/>
        <v>0</v>
      </c>
      <c r="BH331" s="140">
        <f t="shared" si="1319"/>
        <v>0</v>
      </c>
      <c r="BI331" s="140">
        <f t="shared" si="1320"/>
        <v>0</v>
      </c>
      <c r="BJ331" s="140">
        <f t="shared" si="1321"/>
        <v>0</v>
      </c>
      <c r="BK331" s="140">
        <f t="shared" si="1322"/>
        <v>0</v>
      </c>
      <c r="BL331" s="140">
        <f t="shared" si="1323"/>
        <v>0</v>
      </c>
      <c r="BM331" s="140">
        <f>SUM(J331:BL331)</f>
        <v>1835976</v>
      </c>
      <c r="BN331" s="140">
        <f t="shared" si="1324"/>
        <v>0</v>
      </c>
    </row>
    <row r="332" spans="2:66" ht="12.75" customHeight="1" x14ac:dyDescent="0.2">
      <c r="C332" s="141" t="s">
        <v>592</v>
      </c>
      <c r="G332" s="275">
        <v>1531112</v>
      </c>
      <c r="H332" s="131" t="s">
        <v>331</v>
      </c>
      <c r="J332" s="140">
        <f t="shared" si="1272"/>
        <v>0</v>
      </c>
      <c r="K332" s="140">
        <f t="shared" si="1273"/>
        <v>0</v>
      </c>
      <c r="L332" s="140">
        <f t="shared" si="1274"/>
        <v>0</v>
      </c>
      <c r="M332" s="140">
        <f t="shared" si="1275"/>
        <v>0</v>
      </c>
      <c r="N332" s="140">
        <f t="shared" si="1276"/>
        <v>0</v>
      </c>
      <c r="O332" s="140">
        <f t="shared" si="1277"/>
        <v>0</v>
      </c>
      <c r="P332" s="140">
        <f t="shared" si="1278"/>
        <v>0</v>
      </c>
      <c r="Q332" s="140">
        <f t="shared" si="1279"/>
        <v>0</v>
      </c>
      <c r="R332" s="140">
        <f t="shared" si="1280"/>
        <v>0</v>
      </c>
      <c r="S332" s="140">
        <f t="shared" si="1281"/>
        <v>0</v>
      </c>
      <c r="T332" s="140">
        <f t="shared" si="1282"/>
        <v>0</v>
      </c>
      <c r="U332" s="140">
        <f t="shared" si="1283"/>
        <v>0</v>
      </c>
      <c r="V332" s="140">
        <f t="shared" si="1284"/>
        <v>0</v>
      </c>
      <c r="X332" s="140">
        <f t="shared" si="1285"/>
        <v>0</v>
      </c>
      <c r="Y332" s="140">
        <f t="shared" si="1286"/>
        <v>0</v>
      </c>
      <c r="Z332" s="140">
        <f t="shared" si="1287"/>
        <v>0</v>
      </c>
      <c r="AA332" s="140">
        <f t="shared" si="1288"/>
        <v>0</v>
      </c>
      <c r="AB332" s="140">
        <f t="shared" si="1289"/>
        <v>0</v>
      </c>
      <c r="AC332" s="140">
        <f t="shared" si="1290"/>
        <v>0</v>
      </c>
      <c r="AD332" s="140">
        <f t="shared" si="1291"/>
        <v>0</v>
      </c>
      <c r="AE332" s="140">
        <f t="shared" si="1292"/>
        <v>0</v>
      </c>
      <c r="AF332" s="140">
        <f t="shared" si="1293"/>
        <v>0</v>
      </c>
      <c r="AG332" s="140">
        <f t="shared" si="1294"/>
        <v>0</v>
      </c>
      <c r="AH332" s="140">
        <f t="shared" si="1295"/>
        <v>0</v>
      </c>
      <c r="AI332" s="140">
        <f t="shared" si="1296"/>
        <v>0</v>
      </c>
      <c r="AJ332" s="140">
        <f t="shared" si="1297"/>
        <v>0</v>
      </c>
      <c r="AL332" s="140">
        <f t="shared" si="1298"/>
        <v>0</v>
      </c>
      <c r="AM332" s="140">
        <f t="shared" si="1299"/>
        <v>0</v>
      </c>
      <c r="AN332" s="140">
        <f t="shared" si="1300"/>
        <v>0</v>
      </c>
      <c r="AO332" s="140">
        <f t="shared" si="1301"/>
        <v>0</v>
      </c>
      <c r="AP332" s="140">
        <f t="shared" si="1302"/>
        <v>0</v>
      </c>
      <c r="AQ332" s="140">
        <f t="shared" si="1303"/>
        <v>0</v>
      </c>
      <c r="AR332" s="140">
        <f t="shared" si="1304"/>
        <v>0</v>
      </c>
      <c r="AS332" s="140">
        <f t="shared" si="1305"/>
        <v>0</v>
      </c>
      <c r="AT332" s="140">
        <f t="shared" si="1306"/>
        <v>0</v>
      </c>
      <c r="AU332" s="140">
        <f t="shared" si="1307"/>
        <v>0</v>
      </c>
      <c r="AV332" s="140">
        <f t="shared" si="1308"/>
        <v>0</v>
      </c>
      <c r="AW332" s="140">
        <f t="shared" si="1309"/>
        <v>0</v>
      </c>
      <c r="AX332" s="140">
        <f t="shared" si="1310"/>
        <v>1531112</v>
      </c>
      <c r="AZ332" s="140">
        <f t="shared" si="1311"/>
        <v>0</v>
      </c>
      <c r="BA332" s="140">
        <f t="shared" si="1312"/>
        <v>0</v>
      </c>
      <c r="BB332" s="140">
        <f t="shared" si="1313"/>
        <v>0</v>
      </c>
      <c r="BC332" s="140">
        <f t="shared" si="1314"/>
        <v>0</v>
      </c>
      <c r="BD332" s="140">
        <f t="shared" si="1315"/>
        <v>0</v>
      </c>
      <c r="BE332" s="140">
        <f t="shared" si="1316"/>
        <v>0</v>
      </c>
      <c r="BF332" s="140">
        <f t="shared" si="1317"/>
        <v>0</v>
      </c>
      <c r="BG332" s="140">
        <f t="shared" si="1318"/>
        <v>0</v>
      </c>
      <c r="BH332" s="140">
        <f t="shared" si="1319"/>
        <v>0</v>
      </c>
      <c r="BI332" s="140">
        <f t="shared" si="1320"/>
        <v>0</v>
      </c>
      <c r="BJ332" s="140">
        <f t="shared" si="1321"/>
        <v>0</v>
      </c>
      <c r="BK332" s="140">
        <f t="shared" si="1322"/>
        <v>0</v>
      </c>
      <c r="BL332" s="140">
        <f t="shared" si="1323"/>
        <v>0</v>
      </c>
      <c r="BM332" s="140">
        <f t="shared" ref="BM332" si="1325">SUM(J332:BL332)</f>
        <v>1531112</v>
      </c>
      <c r="BN332" s="140">
        <f t="shared" si="1324"/>
        <v>0</v>
      </c>
    </row>
    <row r="333" spans="2:66" ht="12.75" customHeight="1" x14ac:dyDescent="0.2">
      <c r="C333" s="141" t="s">
        <v>534</v>
      </c>
      <c r="G333" s="275">
        <v>20000</v>
      </c>
      <c r="H333" s="131" t="s">
        <v>331</v>
      </c>
      <c r="J333" s="140">
        <f t="shared" si="1272"/>
        <v>0</v>
      </c>
      <c r="K333" s="140">
        <f t="shared" si="1273"/>
        <v>0</v>
      </c>
      <c r="L333" s="140">
        <f t="shared" si="1274"/>
        <v>0</v>
      </c>
      <c r="M333" s="140">
        <f t="shared" si="1275"/>
        <v>0</v>
      </c>
      <c r="N333" s="140">
        <f t="shared" si="1276"/>
        <v>0</v>
      </c>
      <c r="O333" s="140">
        <f t="shared" si="1277"/>
        <v>0</v>
      </c>
      <c r="P333" s="140">
        <f t="shared" si="1278"/>
        <v>0</v>
      </c>
      <c r="Q333" s="140">
        <f t="shared" si="1279"/>
        <v>0</v>
      </c>
      <c r="R333" s="140">
        <f t="shared" si="1280"/>
        <v>0</v>
      </c>
      <c r="S333" s="140">
        <f t="shared" si="1281"/>
        <v>0</v>
      </c>
      <c r="T333" s="140">
        <f t="shared" si="1282"/>
        <v>0</v>
      </c>
      <c r="U333" s="140">
        <f t="shared" si="1283"/>
        <v>0</v>
      </c>
      <c r="V333" s="140">
        <f t="shared" si="1284"/>
        <v>0</v>
      </c>
      <c r="X333" s="140">
        <f t="shared" si="1285"/>
        <v>0</v>
      </c>
      <c r="Y333" s="140">
        <f t="shared" si="1286"/>
        <v>0</v>
      </c>
      <c r="Z333" s="140">
        <f t="shared" si="1287"/>
        <v>0</v>
      </c>
      <c r="AA333" s="140">
        <f t="shared" si="1288"/>
        <v>0</v>
      </c>
      <c r="AB333" s="140">
        <f t="shared" si="1289"/>
        <v>0</v>
      </c>
      <c r="AC333" s="140">
        <f t="shared" si="1290"/>
        <v>0</v>
      </c>
      <c r="AD333" s="140">
        <f t="shared" si="1291"/>
        <v>0</v>
      </c>
      <c r="AE333" s="140">
        <f t="shared" si="1292"/>
        <v>0</v>
      </c>
      <c r="AF333" s="140">
        <f t="shared" si="1293"/>
        <v>0</v>
      </c>
      <c r="AG333" s="140">
        <f t="shared" si="1294"/>
        <v>0</v>
      </c>
      <c r="AH333" s="140">
        <f t="shared" si="1295"/>
        <v>0</v>
      </c>
      <c r="AI333" s="140">
        <f t="shared" si="1296"/>
        <v>0</v>
      </c>
      <c r="AJ333" s="140">
        <f t="shared" si="1297"/>
        <v>0</v>
      </c>
      <c r="AL333" s="140">
        <f t="shared" si="1298"/>
        <v>0</v>
      </c>
      <c r="AM333" s="140">
        <f t="shared" si="1299"/>
        <v>0</v>
      </c>
      <c r="AN333" s="140">
        <f t="shared" si="1300"/>
        <v>0</v>
      </c>
      <c r="AO333" s="140">
        <f t="shared" si="1301"/>
        <v>0</v>
      </c>
      <c r="AP333" s="140">
        <f t="shared" si="1302"/>
        <v>0</v>
      </c>
      <c r="AQ333" s="140">
        <f t="shared" si="1303"/>
        <v>0</v>
      </c>
      <c r="AR333" s="140">
        <f t="shared" si="1304"/>
        <v>0</v>
      </c>
      <c r="AS333" s="140">
        <f t="shared" si="1305"/>
        <v>0</v>
      </c>
      <c r="AT333" s="140">
        <f t="shared" si="1306"/>
        <v>0</v>
      </c>
      <c r="AU333" s="140">
        <f t="shared" si="1307"/>
        <v>0</v>
      </c>
      <c r="AV333" s="140">
        <f t="shared" si="1308"/>
        <v>0</v>
      </c>
      <c r="AW333" s="140">
        <f t="shared" si="1309"/>
        <v>0</v>
      </c>
      <c r="AX333" s="140">
        <f t="shared" si="1310"/>
        <v>20000</v>
      </c>
      <c r="AZ333" s="140">
        <f t="shared" si="1311"/>
        <v>0</v>
      </c>
      <c r="BA333" s="140">
        <f t="shared" si="1312"/>
        <v>0</v>
      </c>
      <c r="BB333" s="140">
        <f t="shared" si="1313"/>
        <v>0</v>
      </c>
      <c r="BC333" s="140">
        <f t="shared" si="1314"/>
        <v>0</v>
      </c>
      <c r="BD333" s="140">
        <f t="shared" si="1315"/>
        <v>0</v>
      </c>
      <c r="BE333" s="140">
        <f t="shared" si="1316"/>
        <v>0</v>
      </c>
      <c r="BF333" s="140">
        <f t="shared" si="1317"/>
        <v>0</v>
      </c>
      <c r="BG333" s="140">
        <f t="shared" si="1318"/>
        <v>0</v>
      </c>
      <c r="BH333" s="140">
        <f t="shared" si="1319"/>
        <v>0</v>
      </c>
      <c r="BI333" s="140">
        <f t="shared" si="1320"/>
        <v>0</v>
      </c>
      <c r="BJ333" s="140">
        <f t="shared" si="1321"/>
        <v>0</v>
      </c>
      <c r="BK333" s="140">
        <f t="shared" si="1322"/>
        <v>0</v>
      </c>
      <c r="BL333" s="140">
        <f t="shared" si="1323"/>
        <v>0</v>
      </c>
      <c r="BM333" s="140">
        <f t="shared" ref="BM333:BM334" si="1326">SUM(J333:BL333)</f>
        <v>20000</v>
      </c>
      <c r="BN333" s="140">
        <f t="shared" si="1324"/>
        <v>0</v>
      </c>
    </row>
    <row r="334" spans="2:66" ht="12.75" customHeight="1" x14ac:dyDescent="0.2">
      <c r="C334" s="141" t="s">
        <v>591</v>
      </c>
      <c r="G334" s="275">
        <v>350000</v>
      </c>
      <c r="H334" s="131" t="s">
        <v>329</v>
      </c>
      <c r="J334" s="140">
        <f>+IF(H334=J$8,G334,0)</f>
        <v>0</v>
      </c>
      <c r="K334" s="140">
        <f>+IF(H334=K$8,G334,0)</f>
        <v>0</v>
      </c>
      <c r="L334" s="140">
        <f>+IF(H334=L$8,G334,0)</f>
        <v>0</v>
      </c>
      <c r="M334" s="140">
        <f>+IF(H334=M$8,G334,0)</f>
        <v>0</v>
      </c>
      <c r="N334" s="140">
        <f>+IF(H334=N$8,G334,0)</f>
        <v>0</v>
      </c>
      <c r="O334" s="140">
        <f>+IF(H334=O$8,G334,0)</f>
        <v>0</v>
      </c>
      <c r="P334" s="140">
        <f>+IF(H334=P$8,G334,0)</f>
        <v>0</v>
      </c>
      <c r="Q334" s="140">
        <f>+IF(H334=Q$8,G334,0)</f>
        <v>0</v>
      </c>
      <c r="R334" s="140">
        <f>+IF(H334=R$8,G334,0)</f>
        <v>0</v>
      </c>
      <c r="S334" s="140">
        <f>+IF(H334=S$8,G334,0)</f>
        <v>0</v>
      </c>
      <c r="T334" s="140">
        <f>+IF(H334=T$8,G334,0)</f>
        <v>0</v>
      </c>
      <c r="U334" s="140">
        <f>+IF(H334=U$8,G334,0)</f>
        <v>0</v>
      </c>
      <c r="V334" s="140">
        <f>+IF(H334=V$8,G334,0)</f>
        <v>0</v>
      </c>
      <c r="X334" s="140">
        <f>+IF(H334=X$8,G334,0)</f>
        <v>0</v>
      </c>
      <c r="Y334" s="140">
        <f>+IF(H334=Y$8,G334,0)</f>
        <v>0</v>
      </c>
      <c r="Z334" s="140">
        <f>+IF(H334=Z$8,G334,0)</f>
        <v>0</v>
      </c>
      <c r="AA334" s="140">
        <f>+IF(H334=AA$8,G334,0)</f>
        <v>0</v>
      </c>
      <c r="AB334" s="140">
        <f>+IF(H334=AB$8,G334,0)</f>
        <v>0</v>
      </c>
      <c r="AC334" s="140">
        <f>+IF(H334=AC$8,G334,0)</f>
        <v>0</v>
      </c>
      <c r="AD334" s="140">
        <f>+IF(H334=AD$8,G334,0)</f>
        <v>0</v>
      </c>
      <c r="AE334" s="140">
        <f>+IF(H334=AE$8,G334,0)</f>
        <v>0</v>
      </c>
      <c r="AF334" s="140">
        <f>+IF(H334=AF$8,G334,0)</f>
        <v>0</v>
      </c>
      <c r="AG334" s="140">
        <f>+IF(H334=AG$8,G334,0)</f>
        <v>0</v>
      </c>
      <c r="AH334" s="140">
        <f>+IF(H334=AH$8,G334,0)</f>
        <v>0</v>
      </c>
      <c r="AI334" s="140">
        <f>+IF(H334=AI$8,G334,0)</f>
        <v>0</v>
      </c>
      <c r="AJ334" s="140">
        <f>+IF(H334=AJ$8,G334,0)</f>
        <v>0</v>
      </c>
      <c r="AL334" s="140">
        <f>+IF(H334=AL$8,G334,0)</f>
        <v>0</v>
      </c>
      <c r="AM334" s="140">
        <f>+IF(H334=AM$8,G334,0)</f>
        <v>0</v>
      </c>
      <c r="AN334" s="140">
        <f>+IF(H334=AN$8,G334,0)</f>
        <v>0</v>
      </c>
      <c r="AO334" s="140">
        <f>+IF(H334=AO$8,G334,0)</f>
        <v>0</v>
      </c>
      <c r="AP334" s="140">
        <f>+IF(H334=AP$8,G334,0)</f>
        <v>0</v>
      </c>
      <c r="AQ334" s="140">
        <f>+IF(H334=AQ$8,G334,0)</f>
        <v>0</v>
      </c>
      <c r="AR334" s="140">
        <f>+IF(H334=AR$8,G334,0)</f>
        <v>0</v>
      </c>
      <c r="AS334" s="140">
        <f>+IF(H334=AS$8,G334,0)</f>
        <v>0</v>
      </c>
      <c r="AT334" s="140">
        <f>+IF(H334=AT$8,G334,0)</f>
        <v>0</v>
      </c>
      <c r="AU334" s="140">
        <f>+IF(H334=AU$8,G334,0)</f>
        <v>0</v>
      </c>
      <c r="AV334" s="140">
        <f>+IF(H334=AV$8,G334,0)</f>
        <v>350000</v>
      </c>
      <c r="AW334" s="140">
        <f>+IF(H334=AW$8,G334,0)</f>
        <v>0</v>
      </c>
      <c r="AX334" s="140">
        <f>+IF(H334=AX$8,G334,0)</f>
        <v>0</v>
      </c>
      <c r="AZ334" s="140">
        <f>+IF(H334=AZ$8,G334,0)</f>
        <v>0</v>
      </c>
      <c r="BA334" s="140">
        <f>+IF(H334=BA$8,G334,0)</f>
        <v>0</v>
      </c>
      <c r="BB334" s="140">
        <f>+IF(H334=BB$8,G334,0)</f>
        <v>0</v>
      </c>
      <c r="BC334" s="140">
        <f>+IF(H334=BC$8,G334,0)</f>
        <v>0</v>
      </c>
      <c r="BD334" s="140">
        <f>+IF(H334=BD$8,G334,0)</f>
        <v>0</v>
      </c>
      <c r="BE334" s="140">
        <f>+IF(H334=BE$8,G334,0)</f>
        <v>0</v>
      </c>
      <c r="BF334" s="140">
        <f>+IF(H334=BF$8,G334,0)</f>
        <v>0</v>
      </c>
      <c r="BG334" s="140">
        <f>+IF(H334=BG$8,G334,0)</f>
        <v>0</v>
      </c>
      <c r="BH334" s="140">
        <f>+IF(H334=BH$8,G334,0)</f>
        <v>0</v>
      </c>
      <c r="BI334" s="140">
        <f>+IF(H334=BI$8,G334,0)</f>
        <v>0</v>
      </c>
      <c r="BJ334" s="140">
        <f>+IF(H334=BJ$8,G334,0)</f>
        <v>0</v>
      </c>
      <c r="BK334" s="140">
        <f>+IF(H334=BK$8,G334,0)</f>
        <v>0</v>
      </c>
      <c r="BL334" s="140">
        <f>+IF(H334=BL$8,G334,0)</f>
        <v>0</v>
      </c>
      <c r="BM334" s="140">
        <f t="shared" si="1326"/>
        <v>350000</v>
      </c>
      <c r="BN334" s="140">
        <f t="shared" si="1324"/>
        <v>0</v>
      </c>
    </row>
    <row r="335" spans="2:66" ht="12.75" customHeight="1" x14ac:dyDescent="0.2">
      <c r="C335" s="141" t="s">
        <v>474</v>
      </c>
      <c r="E335" s="142"/>
      <c r="G335" s="275">
        <v>998350</v>
      </c>
      <c r="H335" s="131" t="s">
        <v>331</v>
      </c>
      <c r="J335" s="140">
        <f t="shared" ref="J335:J342" si="1327">+IF(H335=J$8,G335,0)</f>
        <v>0</v>
      </c>
      <c r="K335" s="140">
        <f t="shared" ref="K335:K342" si="1328">+IF(H335=K$8,G335,0)</f>
        <v>0</v>
      </c>
      <c r="L335" s="140">
        <f t="shared" ref="L335:L342" si="1329">+IF(H335=L$8,G335,0)</f>
        <v>0</v>
      </c>
      <c r="M335" s="140">
        <f t="shared" ref="M335:M342" si="1330">+IF(H335=M$8,G335,0)</f>
        <v>0</v>
      </c>
      <c r="N335" s="140">
        <f t="shared" ref="N335:N342" si="1331">+IF(H335=N$8,G335,0)</f>
        <v>0</v>
      </c>
      <c r="O335" s="140">
        <f t="shared" ref="O335:O342" si="1332">+IF(H335=O$8,G335,0)</f>
        <v>0</v>
      </c>
      <c r="P335" s="140">
        <f t="shared" ref="P335:P342" si="1333">+IF(H335=P$8,G335,0)</f>
        <v>0</v>
      </c>
      <c r="Q335" s="140">
        <f t="shared" ref="Q335:Q342" si="1334">+IF(H335=Q$8,G335,0)</f>
        <v>0</v>
      </c>
      <c r="R335" s="140">
        <f t="shared" ref="R335:R342" si="1335">+IF(H335=R$8,G335,0)</f>
        <v>0</v>
      </c>
      <c r="S335" s="140">
        <f t="shared" ref="S335:S342" si="1336">+IF(H335=S$8,G335,0)</f>
        <v>0</v>
      </c>
      <c r="T335" s="140">
        <f t="shared" ref="T335:T342" si="1337">+IF(H335=T$8,G335,0)</f>
        <v>0</v>
      </c>
      <c r="U335" s="140">
        <f t="shared" ref="U335:U342" si="1338">+IF(H335=U$8,G335,0)</f>
        <v>0</v>
      </c>
      <c r="V335" s="140">
        <f t="shared" ref="V335:V342" si="1339">+IF(H335=V$8,G335,0)</f>
        <v>0</v>
      </c>
      <c r="X335" s="140">
        <f t="shared" ref="X335:X342" si="1340">+IF(H335=X$8,G335,0)</f>
        <v>0</v>
      </c>
      <c r="Y335" s="140">
        <f t="shared" ref="Y335:Y342" si="1341">+IF(H335=Y$8,G335,0)</f>
        <v>0</v>
      </c>
      <c r="Z335" s="140">
        <f t="shared" ref="Z335:Z342" si="1342">+IF(H335=Z$8,G335,0)</f>
        <v>0</v>
      </c>
      <c r="AA335" s="140">
        <f t="shared" ref="AA335:AA342" si="1343">+IF(H335=AA$8,G335,0)</f>
        <v>0</v>
      </c>
      <c r="AB335" s="140">
        <f t="shared" ref="AB335:AB342" si="1344">+IF(H335=AB$8,G335,0)</f>
        <v>0</v>
      </c>
      <c r="AC335" s="140">
        <f t="shared" ref="AC335:AC342" si="1345">+IF(H335=AC$8,G335,0)</f>
        <v>0</v>
      </c>
      <c r="AD335" s="140">
        <f t="shared" ref="AD335:AD342" si="1346">+IF(H335=AD$8,G335,0)</f>
        <v>0</v>
      </c>
      <c r="AE335" s="140">
        <f t="shared" ref="AE335:AE342" si="1347">+IF(H335=AE$8,G335,0)</f>
        <v>0</v>
      </c>
      <c r="AF335" s="140">
        <f t="shared" ref="AF335:AF342" si="1348">+IF(H335=AF$8,G335,0)</f>
        <v>0</v>
      </c>
      <c r="AG335" s="140">
        <f t="shared" ref="AG335:AG342" si="1349">+IF(H335=AG$8,G335,0)</f>
        <v>0</v>
      </c>
      <c r="AH335" s="140">
        <f t="shared" ref="AH335:AH342" si="1350">+IF(H335=AH$8,G335,0)</f>
        <v>0</v>
      </c>
      <c r="AI335" s="140">
        <f t="shared" ref="AI335:AI342" si="1351">+IF(H335=AI$8,G335,0)</f>
        <v>0</v>
      </c>
      <c r="AJ335" s="140">
        <f t="shared" ref="AJ335:AJ342" si="1352">+IF(H335=AJ$8,G335,0)</f>
        <v>0</v>
      </c>
      <c r="AL335" s="140">
        <f t="shared" ref="AL335:AL342" si="1353">+IF(H335=AL$8,G335,0)</f>
        <v>0</v>
      </c>
      <c r="AM335" s="140">
        <f t="shared" ref="AM335:AM342" si="1354">+IF(H335=AM$8,G335,0)</f>
        <v>0</v>
      </c>
      <c r="AN335" s="140">
        <f t="shared" ref="AN335:AN342" si="1355">+IF(H335=AN$8,G335,0)</f>
        <v>0</v>
      </c>
      <c r="AO335" s="140">
        <f t="shared" ref="AO335:AO342" si="1356">+IF(H335=AO$8,G335,0)</f>
        <v>0</v>
      </c>
      <c r="AP335" s="140">
        <f t="shared" ref="AP335:AP342" si="1357">+IF(H335=AP$8,G335,0)</f>
        <v>0</v>
      </c>
      <c r="AQ335" s="140">
        <f t="shared" ref="AQ335:AQ342" si="1358">+IF(H335=AQ$8,G335,0)</f>
        <v>0</v>
      </c>
      <c r="AR335" s="140">
        <f t="shared" ref="AR335:AR342" si="1359">+IF(H335=AR$8,G335,0)</f>
        <v>0</v>
      </c>
      <c r="AS335" s="140">
        <f t="shared" ref="AS335:AS342" si="1360">+IF(H335=AS$8,G335,0)</f>
        <v>0</v>
      </c>
      <c r="AT335" s="140">
        <f t="shared" ref="AT335:AT342" si="1361">+IF(H335=AT$8,G335,0)</f>
        <v>0</v>
      </c>
      <c r="AU335" s="140">
        <f t="shared" ref="AU335:AU342" si="1362">+IF(H335=AU$8,G335,0)</f>
        <v>0</v>
      </c>
      <c r="AV335" s="140">
        <f t="shared" ref="AV335:AV342" si="1363">+IF(H335=AV$8,G335,0)</f>
        <v>0</v>
      </c>
      <c r="AW335" s="140">
        <f t="shared" ref="AW335:AW342" si="1364">+IF(H335=AW$8,G335,0)</f>
        <v>0</v>
      </c>
      <c r="AX335" s="140">
        <f t="shared" ref="AX335:AX342" si="1365">+IF(H335=AX$8,G335,0)</f>
        <v>998350</v>
      </c>
      <c r="AZ335" s="140">
        <f t="shared" ref="AZ335:AZ342" si="1366">+IF(H335=AZ$8,G335,0)</f>
        <v>0</v>
      </c>
      <c r="BA335" s="140">
        <f t="shared" ref="BA335:BA342" si="1367">+IF(H335=BA$8,G335,0)</f>
        <v>0</v>
      </c>
      <c r="BB335" s="140">
        <f t="shared" ref="BB335:BB342" si="1368">+IF(H335=BB$8,G335,0)</f>
        <v>0</v>
      </c>
      <c r="BC335" s="140">
        <f t="shared" ref="BC335:BC342" si="1369">+IF(H335=BC$8,G335,0)</f>
        <v>0</v>
      </c>
      <c r="BD335" s="140">
        <f t="shared" ref="BD335:BD342" si="1370">+IF(H335=BD$8,G335,0)</f>
        <v>0</v>
      </c>
      <c r="BE335" s="140">
        <f t="shared" ref="BE335:BE342" si="1371">+IF(H335=BE$8,G335,0)</f>
        <v>0</v>
      </c>
      <c r="BF335" s="140">
        <f t="shared" ref="BF335:BF342" si="1372">+IF(H335=BF$8,G335,0)</f>
        <v>0</v>
      </c>
      <c r="BG335" s="140">
        <f t="shared" ref="BG335:BG342" si="1373">+IF(H335=BG$8,G335,0)</f>
        <v>0</v>
      </c>
      <c r="BH335" s="140">
        <f t="shared" ref="BH335:BH342" si="1374">+IF(H335=BH$8,G335,0)</f>
        <v>0</v>
      </c>
      <c r="BI335" s="140">
        <f t="shared" ref="BI335:BI342" si="1375">+IF(H335=BI$8,G335,0)</f>
        <v>0</v>
      </c>
      <c r="BJ335" s="140">
        <f t="shared" ref="BJ335:BJ342" si="1376">+IF(H335=BJ$8,G335,0)</f>
        <v>0</v>
      </c>
      <c r="BK335" s="140">
        <f t="shared" ref="BK335:BK342" si="1377">+IF(H335=BK$8,G335,0)</f>
        <v>0</v>
      </c>
      <c r="BL335" s="140">
        <f t="shared" ref="BL335:BL342" si="1378">+IF(H335=BL$8,G335,0)</f>
        <v>0</v>
      </c>
      <c r="BM335" s="140">
        <f t="shared" ref="BM335:BM342" si="1379">SUM(J335:BL335)</f>
        <v>998350</v>
      </c>
      <c r="BN335" s="140">
        <f t="shared" si="1324"/>
        <v>0</v>
      </c>
    </row>
    <row r="336" spans="2:66" ht="12.75" customHeight="1" x14ac:dyDescent="0.2">
      <c r="C336" s="141" t="s">
        <v>593</v>
      </c>
      <c r="E336" s="142"/>
      <c r="G336" s="275">
        <v>16190476</v>
      </c>
      <c r="H336" s="131" t="s">
        <v>331</v>
      </c>
      <c r="J336" s="140">
        <f t="shared" si="1327"/>
        <v>0</v>
      </c>
      <c r="K336" s="140">
        <f t="shared" si="1328"/>
        <v>0</v>
      </c>
      <c r="L336" s="140">
        <f t="shared" si="1329"/>
        <v>0</v>
      </c>
      <c r="M336" s="140">
        <f t="shared" si="1330"/>
        <v>0</v>
      </c>
      <c r="N336" s="140">
        <f t="shared" si="1331"/>
        <v>0</v>
      </c>
      <c r="O336" s="140">
        <f t="shared" si="1332"/>
        <v>0</v>
      </c>
      <c r="P336" s="140">
        <f t="shared" si="1333"/>
        <v>0</v>
      </c>
      <c r="Q336" s="140">
        <f t="shared" si="1334"/>
        <v>0</v>
      </c>
      <c r="R336" s="140">
        <f t="shared" si="1335"/>
        <v>0</v>
      </c>
      <c r="S336" s="140">
        <f t="shared" si="1336"/>
        <v>0</v>
      </c>
      <c r="T336" s="140">
        <f t="shared" si="1337"/>
        <v>0</v>
      </c>
      <c r="U336" s="140">
        <f t="shared" si="1338"/>
        <v>0</v>
      </c>
      <c r="V336" s="140">
        <f t="shared" si="1339"/>
        <v>0</v>
      </c>
      <c r="X336" s="140">
        <f t="shared" si="1340"/>
        <v>0</v>
      </c>
      <c r="Y336" s="140">
        <f t="shared" si="1341"/>
        <v>0</v>
      </c>
      <c r="Z336" s="140">
        <f t="shared" si="1342"/>
        <v>0</v>
      </c>
      <c r="AA336" s="140">
        <f t="shared" si="1343"/>
        <v>0</v>
      </c>
      <c r="AB336" s="140">
        <f t="shared" si="1344"/>
        <v>0</v>
      </c>
      <c r="AC336" s="140">
        <f t="shared" si="1345"/>
        <v>0</v>
      </c>
      <c r="AD336" s="140">
        <f t="shared" si="1346"/>
        <v>0</v>
      </c>
      <c r="AE336" s="140">
        <f t="shared" si="1347"/>
        <v>0</v>
      </c>
      <c r="AF336" s="140">
        <f t="shared" si="1348"/>
        <v>0</v>
      </c>
      <c r="AG336" s="140">
        <f t="shared" si="1349"/>
        <v>0</v>
      </c>
      <c r="AH336" s="140">
        <f t="shared" si="1350"/>
        <v>0</v>
      </c>
      <c r="AI336" s="140">
        <f t="shared" si="1351"/>
        <v>0</v>
      </c>
      <c r="AJ336" s="140">
        <f t="shared" si="1352"/>
        <v>0</v>
      </c>
      <c r="AL336" s="140">
        <f t="shared" si="1353"/>
        <v>0</v>
      </c>
      <c r="AM336" s="140">
        <f t="shared" si="1354"/>
        <v>0</v>
      </c>
      <c r="AN336" s="140">
        <f t="shared" si="1355"/>
        <v>0</v>
      </c>
      <c r="AO336" s="140">
        <f t="shared" si="1356"/>
        <v>0</v>
      </c>
      <c r="AP336" s="140">
        <f t="shared" si="1357"/>
        <v>0</v>
      </c>
      <c r="AQ336" s="140">
        <f t="shared" si="1358"/>
        <v>0</v>
      </c>
      <c r="AR336" s="140">
        <f t="shared" si="1359"/>
        <v>0</v>
      </c>
      <c r="AS336" s="140">
        <f t="shared" si="1360"/>
        <v>0</v>
      </c>
      <c r="AT336" s="140">
        <f t="shared" si="1361"/>
        <v>0</v>
      </c>
      <c r="AU336" s="140">
        <f t="shared" si="1362"/>
        <v>0</v>
      </c>
      <c r="AV336" s="140">
        <f t="shared" si="1363"/>
        <v>0</v>
      </c>
      <c r="AW336" s="140">
        <f t="shared" si="1364"/>
        <v>0</v>
      </c>
      <c r="AX336" s="140">
        <f t="shared" si="1365"/>
        <v>16190476</v>
      </c>
      <c r="AZ336" s="140">
        <f t="shared" si="1366"/>
        <v>0</v>
      </c>
      <c r="BA336" s="140">
        <f t="shared" si="1367"/>
        <v>0</v>
      </c>
      <c r="BB336" s="140">
        <f t="shared" si="1368"/>
        <v>0</v>
      </c>
      <c r="BC336" s="140">
        <f t="shared" si="1369"/>
        <v>0</v>
      </c>
      <c r="BD336" s="140">
        <f t="shared" si="1370"/>
        <v>0</v>
      </c>
      <c r="BE336" s="140">
        <f t="shared" si="1371"/>
        <v>0</v>
      </c>
      <c r="BF336" s="140">
        <f t="shared" si="1372"/>
        <v>0</v>
      </c>
      <c r="BG336" s="140">
        <f t="shared" si="1373"/>
        <v>0</v>
      </c>
      <c r="BH336" s="140">
        <f t="shared" si="1374"/>
        <v>0</v>
      </c>
      <c r="BI336" s="140">
        <f t="shared" si="1375"/>
        <v>0</v>
      </c>
      <c r="BJ336" s="140">
        <f t="shared" si="1376"/>
        <v>0</v>
      </c>
      <c r="BK336" s="140">
        <f t="shared" si="1377"/>
        <v>0</v>
      </c>
      <c r="BL336" s="140">
        <f t="shared" si="1378"/>
        <v>0</v>
      </c>
      <c r="BM336" s="140">
        <f t="shared" si="1379"/>
        <v>16190476</v>
      </c>
      <c r="BN336" s="140">
        <f t="shared" si="1324"/>
        <v>0</v>
      </c>
    </row>
    <row r="337" spans="2:66" ht="12.75" customHeight="1" x14ac:dyDescent="0.2">
      <c r="C337" s="141" t="s">
        <v>382</v>
      </c>
      <c r="G337" s="275">
        <v>1910149</v>
      </c>
      <c r="H337" s="131" t="s">
        <v>331</v>
      </c>
      <c r="J337" s="140">
        <f t="shared" si="1327"/>
        <v>0</v>
      </c>
      <c r="K337" s="140">
        <f t="shared" si="1328"/>
        <v>0</v>
      </c>
      <c r="L337" s="140">
        <f t="shared" si="1329"/>
        <v>0</v>
      </c>
      <c r="M337" s="140">
        <f t="shared" si="1330"/>
        <v>0</v>
      </c>
      <c r="N337" s="140">
        <f t="shared" si="1331"/>
        <v>0</v>
      </c>
      <c r="O337" s="140">
        <f t="shared" si="1332"/>
        <v>0</v>
      </c>
      <c r="P337" s="140">
        <f t="shared" si="1333"/>
        <v>0</v>
      </c>
      <c r="Q337" s="140">
        <f t="shared" si="1334"/>
        <v>0</v>
      </c>
      <c r="R337" s="140">
        <f t="shared" si="1335"/>
        <v>0</v>
      </c>
      <c r="S337" s="140">
        <f t="shared" si="1336"/>
        <v>0</v>
      </c>
      <c r="T337" s="140">
        <f t="shared" si="1337"/>
        <v>0</v>
      </c>
      <c r="U337" s="140">
        <f t="shared" si="1338"/>
        <v>0</v>
      </c>
      <c r="V337" s="140">
        <f t="shared" si="1339"/>
        <v>0</v>
      </c>
      <c r="X337" s="140">
        <f t="shared" si="1340"/>
        <v>0</v>
      </c>
      <c r="Y337" s="140">
        <f t="shared" si="1341"/>
        <v>0</v>
      </c>
      <c r="Z337" s="140">
        <f t="shared" si="1342"/>
        <v>0</v>
      </c>
      <c r="AA337" s="140">
        <f t="shared" si="1343"/>
        <v>0</v>
      </c>
      <c r="AB337" s="140">
        <f t="shared" si="1344"/>
        <v>0</v>
      </c>
      <c r="AC337" s="140">
        <f t="shared" si="1345"/>
        <v>0</v>
      </c>
      <c r="AD337" s="140">
        <f t="shared" si="1346"/>
        <v>0</v>
      </c>
      <c r="AE337" s="140">
        <f t="shared" si="1347"/>
        <v>0</v>
      </c>
      <c r="AF337" s="140">
        <f t="shared" si="1348"/>
        <v>0</v>
      </c>
      <c r="AG337" s="140">
        <f t="shared" si="1349"/>
        <v>0</v>
      </c>
      <c r="AH337" s="140">
        <f t="shared" si="1350"/>
        <v>0</v>
      </c>
      <c r="AI337" s="140">
        <f t="shared" si="1351"/>
        <v>0</v>
      </c>
      <c r="AJ337" s="140">
        <f t="shared" si="1352"/>
        <v>0</v>
      </c>
      <c r="AL337" s="140">
        <f t="shared" si="1353"/>
        <v>0</v>
      </c>
      <c r="AM337" s="140">
        <f t="shared" si="1354"/>
        <v>0</v>
      </c>
      <c r="AN337" s="140">
        <f t="shared" si="1355"/>
        <v>0</v>
      </c>
      <c r="AO337" s="140">
        <f t="shared" si="1356"/>
        <v>0</v>
      </c>
      <c r="AP337" s="140">
        <f t="shared" si="1357"/>
        <v>0</v>
      </c>
      <c r="AQ337" s="140">
        <f t="shared" si="1358"/>
        <v>0</v>
      </c>
      <c r="AR337" s="140">
        <f t="shared" si="1359"/>
        <v>0</v>
      </c>
      <c r="AS337" s="140">
        <f t="shared" si="1360"/>
        <v>0</v>
      </c>
      <c r="AT337" s="140">
        <f t="shared" si="1361"/>
        <v>0</v>
      </c>
      <c r="AU337" s="140">
        <f t="shared" si="1362"/>
        <v>0</v>
      </c>
      <c r="AV337" s="140">
        <f t="shared" si="1363"/>
        <v>0</v>
      </c>
      <c r="AW337" s="140">
        <f t="shared" si="1364"/>
        <v>0</v>
      </c>
      <c r="AX337" s="140">
        <f t="shared" si="1365"/>
        <v>1910149</v>
      </c>
      <c r="AZ337" s="140">
        <f t="shared" si="1366"/>
        <v>0</v>
      </c>
      <c r="BA337" s="140">
        <f t="shared" si="1367"/>
        <v>0</v>
      </c>
      <c r="BB337" s="140">
        <f t="shared" si="1368"/>
        <v>0</v>
      </c>
      <c r="BC337" s="140">
        <f t="shared" si="1369"/>
        <v>0</v>
      </c>
      <c r="BD337" s="140">
        <f t="shared" si="1370"/>
        <v>0</v>
      </c>
      <c r="BE337" s="140">
        <f t="shared" si="1371"/>
        <v>0</v>
      </c>
      <c r="BF337" s="140">
        <f t="shared" si="1372"/>
        <v>0</v>
      </c>
      <c r="BG337" s="140">
        <f t="shared" si="1373"/>
        <v>0</v>
      </c>
      <c r="BH337" s="140">
        <f t="shared" si="1374"/>
        <v>0</v>
      </c>
      <c r="BI337" s="140">
        <f t="shared" si="1375"/>
        <v>0</v>
      </c>
      <c r="BJ337" s="140">
        <f t="shared" si="1376"/>
        <v>0</v>
      </c>
      <c r="BK337" s="140">
        <f t="shared" si="1377"/>
        <v>0</v>
      </c>
      <c r="BL337" s="140">
        <f t="shared" si="1378"/>
        <v>0</v>
      </c>
      <c r="BM337" s="140">
        <f t="shared" si="1379"/>
        <v>1910149</v>
      </c>
      <c r="BN337" s="140">
        <f t="shared" si="1324"/>
        <v>0</v>
      </c>
    </row>
    <row r="338" spans="2:66" ht="12.75" customHeight="1" x14ac:dyDescent="0.2">
      <c r="C338" s="141" t="s">
        <v>532</v>
      </c>
      <c r="G338" s="275">
        <v>3635231</v>
      </c>
      <c r="H338" s="131" t="s">
        <v>321</v>
      </c>
      <c r="J338" s="140">
        <f t="shared" si="1327"/>
        <v>0</v>
      </c>
      <c r="K338" s="140">
        <f t="shared" si="1328"/>
        <v>0</v>
      </c>
      <c r="L338" s="140">
        <f t="shared" si="1329"/>
        <v>0</v>
      </c>
      <c r="M338" s="140">
        <f t="shared" si="1330"/>
        <v>0</v>
      </c>
      <c r="N338" s="140">
        <f t="shared" si="1331"/>
        <v>0</v>
      </c>
      <c r="O338" s="140">
        <f t="shared" si="1332"/>
        <v>0</v>
      </c>
      <c r="P338" s="140">
        <f t="shared" si="1333"/>
        <v>0</v>
      </c>
      <c r="Q338" s="140">
        <f t="shared" si="1334"/>
        <v>0</v>
      </c>
      <c r="R338" s="140">
        <f t="shared" si="1335"/>
        <v>0</v>
      </c>
      <c r="S338" s="140">
        <f t="shared" si="1336"/>
        <v>0</v>
      </c>
      <c r="T338" s="140">
        <f t="shared" si="1337"/>
        <v>0</v>
      </c>
      <c r="U338" s="140">
        <f t="shared" si="1338"/>
        <v>0</v>
      </c>
      <c r="V338" s="140">
        <f t="shared" si="1339"/>
        <v>0</v>
      </c>
      <c r="X338" s="140">
        <f t="shared" si="1340"/>
        <v>0</v>
      </c>
      <c r="Y338" s="140">
        <f t="shared" si="1341"/>
        <v>0</v>
      </c>
      <c r="Z338" s="140">
        <f t="shared" si="1342"/>
        <v>0</v>
      </c>
      <c r="AA338" s="140">
        <f t="shared" si="1343"/>
        <v>0</v>
      </c>
      <c r="AB338" s="140">
        <f t="shared" si="1344"/>
        <v>0</v>
      </c>
      <c r="AC338" s="140">
        <f t="shared" si="1345"/>
        <v>0</v>
      </c>
      <c r="AD338" s="140">
        <f t="shared" si="1346"/>
        <v>0</v>
      </c>
      <c r="AE338" s="140">
        <f t="shared" si="1347"/>
        <v>0</v>
      </c>
      <c r="AF338" s="140">
        <f t="shared" si="1348"/>
        <v>0</v>
      </c>
      <c r="AG338" s="140">
        <f t="shared" si="1349"/>
        <v>0</v>
      </c>
      <c r="AH338" s="140">
        <f t="shared" si="1350"/>
        <v>0</v>
      </c>
      <c r="AI338" s="140">
        <f t="shared" si="1351"/>
        <v>0</v>
      </c>
      <c r="AJ338" s="140">
        <f t="shared" si="1352"/>
        <v>0</v>
      </c>
      <c r="AL338" s="140">
        <f t="shared" si="1353"/>
        <v>0</v>
      </c>
      <c r="AM338" s="140">
        <f t="shared" si="1354"/>
        <v>0</v>
      </c>
      <c r="AN338" s="140">
        <f t="shared" si="1355"/>
        <v>3635231</v>
      </c>
      <c r="AO338" s="140">
        <f t="shared" si="1356"/>
        <v>0</v>
      </c>
      <c r="AP338" s="140">
        <f t="shared" si="1357"/>
        <v>0</v>
      </c>
      <c r="AQ338" s="140">
        <f t="shared" si="1358"/>
        <v>0</v>
      </c>
      <c r="AR338" s="140">
        <f t="shared" si="1359"/>
        <v>0</v>
      </c>
      <c r="AS338" s="140">
        <f t="shared" si="1360"/>
        <v>0</v>
      </c>
      <c r="AT338" s="140">
        <f t="shared" si="1361"/>
        <v>0</v>
      </c>
      <c r="AU338" s="140">
        <f t="shared" si="1362"/>
        <v>0</v>
      </c>
      <c r="AV338" s="140">
        <f t="shared" si="1363"/>
        <v>0</v>
      </c>
      <c r="AW338" s="140">
        <f t="shared" si="1364"/>
        <v>0</v>
      </c>
      <c r="AX338" s="140">
        <f t="shared" si="1365"/>
        <v>0</v>
      </c>
      <c r="AZ338" s="140">
        <f t="shared" si="1366"/>
        <v>0</v>
      </c>
      <c r="BA338" s="140">
        <f t="shared" si="1367"/>
        <v>0</v>
      </c>
      <c r="BB338" s="140">
        <f t="shared" si="1368"/>
        <v>0</v>
      </c>
      <c r="BC338" s="140">
        <f t="shared" si="1369"/>
        <v>0</v>
      </c>
      <c r="BD338" s="140">
        <f t="shared" si="1370"/>
        <v>0</v>
      </c>
      <c r="BE338" s="140">
        <f t="shared" si="1371"/>
        <v>0</v>
      </c>
      <c r="BF338" s="140">
        <f t="shared" si="1372"/>
        <v>0</v>
      </c>
      <c r="BG338" s="140">
        <f t="shared" si="1373"/>
        <v>0</v>
      </c>
      <c r="BH338" s="140">
        <f t="shared" si="1374"/>
        <v>0</v>
      </c>
      <c r="BI338" s="140">
        <f t="shared" si="1375"/>
        <v>0</v>
      </c>
      <c r="BJ338" s="140">
        <f t="shared" si="1376"/>
        <v>0</v>
      </c>
      <c r="BK338" s="140">
        <f t="shared" si="1377"/>
        <v>0</v>
      </c>
      <c r="BL338" s="140">
        <f t="shared" si="1378"/>
        <v>0</v>
      </c>
      <c r="BM338" s="140">
        <f t="shared" si="1379"/>
        <v>3635231</v>
      </c>
      <c r="BN338" s="140">
        <f t="shared" si="1324"/>
        <v>0</v>
      </c>
    </row>
    <row r="339" spans="2:66" ht="12.75" customHeight="1" x14ac:dyDescent="0.2">
      <c r="C339" s="141" t="s">
        <v>533</v>
      </c>
      <c r="G339" s="275">
        <v>575306</v>
      </c>
      <c r="H339" s="131" t="s">
        <v>322</v>
      </c>
      <c r="J339" s="140">
        <f t="shared" si="1327"/>
        <v>0</v>
      </c>
      <c r="K339" s="140">
        <f t="shared" si="1328"/>
        <v>0</v>
      </c>
      <c r="L339" s="140">
        <f t="shared" si="1329"/>
        <v>0</v>
      </c>
      <c r="M339" s="140">
        <f t="shared" si="1330"/>
        <v>0</v>
      </c>
      <c r="N339" s="140">
        <f t="shared" si="1331"/>
        <v>0</v>
      </c>
      <c r="O339" s="140">
        <f t="shared" si="1332"/>
        <v>0</v>
      </c>
      <c r="P339" s="140">
        <f t="shared" si="1333"/>
        <v>0</v>
      </c>
      <c r="Q339" s="140">
        <f t="shared" si="1334"/>
        <v>0</v>
      </c>
      <c r="R339" s="140">
        <f t="shared" si="1335"/>
        <v>0</v>
      </c>
      <c r="S339" s="140">
        <f t="shared" si="1336"/>
        <v>0</v>
      </c>
      <c r="T339" s="140">
        <f t="shared" si="1337"/>
        <v>0</v>
      </c>
      <c r="U339" s="140">
        <f t="shared" si="1338"/>
        <v>0</v>
      </c>
      <c r="V339" s="140">
        <f t="shared" si="1339"/>
        <v>0</v>
      </c>
      <c r="X339" s="140">
        <f t="shared" si="1340"/>
        <v>0</v>
      </c>
      <c r="Y339" s="140">
        <f t="shared" si="1341"/>
        <v>0</v>
      </c>
      <c r="Z339" s="140">
        <f t="shared" si="1342"/>
        <v>0</v>
      </c>
      <c r="AA339" s="140">
        <f t="shared" si="1343"/>
        <v>0</v>
      </c>
      <c r="AB339" s="140">
        <f t="shared" si="1344"/>
        <v>0</v>
      </c>
      <c r="AC339" s="140">
        <f t="shared" si="1345"/>
        <v>0</v>
      </c>
      <c r="AD339" s="140">
        <f t="shared" si="1346"/>
        <v>0</v>
      </c>
      <c r="AE339" s="140">
        <f t="shared" si="1347"/>
        <v>0</v>
      </c>
      <c r="AF339" s="140">
        <f t="shared" si="1348"/>
        <v>0</v>
      </c>
      <c r="AG339" s="140">
        <f t="shared" si="1349"/>
        <v>0</v>
      </c>
      <c r="AH339" s="140">
        <f t="shared" si="1350"/>
        <v>0</v>
      </c>
      <c r="AI339" s="140">
        <f t="shared" si="1351"/>
        <v>0</v>
      </c>
      <c r="AJ339" s="140">
        <f t="shared" si="1352"/>
        <v>0</v>
      </c>
      <c r="AL339" s="140">
        <f t="shared" si="1353"/>
        <v>0</v>
      </c>
      <c r="AM339" s="140">
        <f t="shared" si="1354"/>
        <v>0</v>
      </c>
      <c r="AN339" s="140">
        <f t="shared" si="1355"/>
        <v>0</v>
      </c>
      <c r="AO339" s="140">
        <f t="shared" si="1356"/>
        <v>575306</v>
      </c>
      <c r="AP339" s="140">
        <f t="shared" si="1357"/>
        <v>0</v>
      </c>
      <c r="AQ339" s="140">
        <f t="shared" si="1358"/>
        <v>0</v>
      </c>
      <c r="AR339" s="140">
        <f t="shared" si="1359"/>
        <v>0</v>
      </c>
      <c r="AS339" s="140">
        <f t="shared" si="1360"/>
        <v>0</v>
      </c>
      <c r="AT339" s="140">
        <f t="shared" si="1361"/>
        <v>0</v>
      </c>
      <c r="AU339" s="140">
        <f t="shared" si="1362"/>
        <v>0</v>
      </c>
      <c r="AV339" s="140">
        <f t="shared" si="1363"/>
        <v>0</v>
      </c>
      <c r="AW339" s="140">
        <f t="shared" si="1364"/>
        <v>0</v>
      </c>
      <c r="AX339" s="140">
        <f t="shared" si="1365"/>
        <v>0</v>
      </c>
      <c r="AZ339" s="140">
        <f t="shared" si="1366"/>
        <v>0</v>
      </c>
      <c r="BA339" s="140">
        <f t="shared" si="1367"/>
        <v>0</v>
      </c>
      <c r="BB339" s="140">
        <f t="shared" si="1368"/>
        <v>0</v>
      </c>
      <c r="BC339" s="140">
        <f t="shared" si="1369"/>
        <v>0</v>
      </c>
      <c r="BD339" s="140">
        <f t="shared" si="1370"/>
        <v>0</v>
      </c>
      <c r="BE339" s="140">
        <f t="shared" si="1371"/>
        <v>0</v>
      </c>
      <c r="BF339" s="140">
        <f t="shared" si="1372"/>
        <v>0</v>
      </c>
      <c r="BG339" s="140">
        <f t="shared" si="1373"/>
        <v>0</v>
      </c>
      <c r="BH339" s="140">
        <f t="shared" si="1374"/>
        <v>0</v>
      </c>
      <c r="BI339" s="140">
        <f t="shared" si="1375"/>
        <v>0</v>
      </c>
      <c r="BJ339" s="140">
        <f t="shared" si="1376"/>
        <v>0</v>
      </c>
      <c r="BK339" s="140">
        <f t="shared" si="1377"/>
        <v>0</v>
      </c>
      <c r="BL339" s="140">
        <f t="shared" si="1378"/>
        <v>0</v>
      </c>
      <c r="BM339" s="140">
        <f t="shared" si="1379"/>
        <v>575306</v>
      </c>
      <c r="BN339" s="140">
        <f t="shared" si="1324"/>
        <v>0</v>
      </c>
    </row>
    <row r="340" spans="2:66" ht="12.75" customHeight="1" x14ac:dyDescent="0.2">
      <c r="C340" s="141" t="s">
        <v>740</v>
      </c>
      <c r="G340" s="275">
        <v>113137</v>
      </c>
      <c r="H340" s="131" t="s">
        <v>305</v>
      </c>
      <c r="J340" s="140">
        <f t="shared" si="1327"/>
        <v>0</v>
      </c>
      <c r="K340" s="140">
        <f t="shared" si="1328"/>
        <v>0</v>
      </c>
      <c r="L340" s="140">
        <f t="shared" si="1329"/>
        <v>0</v>
      </c>
      <c r="M340" s="140">
        <f t="shared" si="1330"/>
        <v>0</v>
      </c>
      <c r="N340" s="140">
        <f t="shared" si="1331"/>
        <v>0</v>
      </c>
      <c r="O340" s="140">
        <f t="shared" si="1332"/>
        <v>0</v>
      </c>
      <c r="P340" s="140">
        <f t="shared" si="1333"/>
        <v>0</v>
      </c>
      <c r="Q340" s="140">
        <f t="shared" si="1334"/>
        <v>0</v>
      </c>
      <c r="R340" s="140">
        <f t="shared" si="1335"/>
        <v>0</v>
      </c>
      <c r="S340" s="140">
        <f t="shared" si="1336"/>
        <v>0</v>
      </c>
      <c r="T340" s="140">
        <f t="shared" si="1337"/>
        <v>0</v>
      </c>
      <c r="U340" s="140">
        <f t="shared" si="1338"/>
        <v>0</v>
      </c>
      <c r="V340" s="140">
        <f t="shared" si="1339"/>
        <v>113137</v>
      </c>
      <c r="X340" s="140">
        <f t="shared" si="1340"/>
        <v>0</v>
      </c>
      <c r="Y340" s="140">
        <f t="shared" si="1341"/>
        <v>0</v>
      </c>
      <c r="Z340" s="140">
        <f t="shared" si="1342"/>
        <v>0</v>
      </c>
      <c r="AA340" s="140">
        <f t="shared" si="1343"/>
        <v>0</v>
      </c>
      <c r="AB340" s="140">
        <f t="shared" si="1344"/>
        <v>0</v>
      </c>
      <c r="AC340" s="140">
        <f t="shared" si="1345"/>
        <v>0</v>
      </c>
      <c r="AD340" s="140">
        <f t="shared" si="1346"/>
        <v>0</v>
      </c>
      <c r="AE340" s="140">
        <f t="shared" si="1347"/>
        <v>0</v>
      </c>
      <c r="AF340" s="140">
        <f t="shared" si="1348"/>
        <v>0</v>
      </c>
      <c r="AG340" s="140">
        <f t="shared" si="1349"/>
        <v>0</v>
      </c>
      <c r="AH340" s="140">
        <f t="shared" si="1350"/>
        <v>0</v>
      </c>
      <c r="AI340" s="140">
        <f t="shared" si="1351"/>
        <v>0</v>
      </c>
      <c r="AJ340" s="140">
        <f t="shared" si="1352"/>
        <v>0</v>
      </c>
      <c r="AL340" s="140">
        <f t="shared" si="1353"/>
        <v>0</v>
      </c>
      <c r="AM340" s="140">
        <f t="shared" si="1354"/>
        <v>0</v>
      </c>
      <c r="AN340" s="140">
        <f t="shared" si="1355"/>
        <v>0</v>
      </c>
      <c r="AO340" s="140">
        <f t="shared" si="1356"/>
        <v>0</v>
      </c>
      <c r="AP340" s="140">
        <f t="shared" si="1357"/>
        <v>0</v>
      </c>
      <c r="AQ340" s="140">
        <f t="shared" si="1358"/>
        <v>0</v>
      </c>
      <c r="AR340" s="140">
        <f t="shared" si="1359"/>
        <v>0</v>
      </c>
      <c r="AS340" s="140">
        <f t="shared" si="1360"/>
        <v>0</v>
      </c>
      <c r="AT340" s="140">
        <f t="shared" si="1361"/>
        <v>0</v>
      </c>
      <c r="AU340" s="140">
        <f t="shared" si="1362"/>
        <v>0</v>
      </c>
      <c r="AV340" s="140">
        <f t="shared" si="1363"/>
        <v>0</v>
      </c>
      <c r="AW340" s="140">
        <f t="shared" si="1364"/>
        <v>0</v>
      </c>
      <c r="AX340" s="140">
        <f t="shared" si="1365"/>
        <v>0</v>
      </c>
      <c r="AZ340" s="140">
        <f t="shared" si="1366"/>
        <v>0</v>
      </c>
      <c r="BA340" s="140">
        <f t="shared" si="1367"/>
        <v>0</v>
      </c>
      <c r="BB340" s="140">
        <f t="shared" si="1368"/>
        <v>0</v>
      </c>
      <c r="BC340" s="140">
        <f t="shared" si="1369"/>
        <v>0</v>
      </c>
      <c r="BD340" s="140">
        <f t="shared" si="1370"/>
        <v>0</v>
      </c>
      <c r="BE340" s="140">
        <f t="shared" si="1371"/>
        <v>0</v>
      </c>
      <c r="BF340" s="140">
        <f t="shared" si="1372"/>
        <v>0</v>
      </c>
      <c r="BG340" s="140">
        <f t="shared" si="1373"/>
        <v>0</v>
      </c>
      <c r="BH340" s="140">
        <f t="shared" si="1374"/>
        <v>0</v>
      </c>
      <c r="BI340" s="140">
        <f t="shared" si="1375"/>
        <v>0</v>
      </c>
      <c r="BJ340" s="140">
        <f t="shared" si="1376"/>
        <v>0</v>
      </c>
      <c r="BK340" s="140">
        <f t="shared" si="1377"/>
        <v>0</v>
      </c>
      <c r="BL340" s="140">
        <f t="shared" si="1378"/>
        <v>0</v>
      </c>
      <c r="BM340" s="140">
        <f t="shared" si="1379"/>
        <v>113137</v>
      </c>
      <c r="BN340" s="140">
        <f t="shared" si="1324"/>
        <v>0</v>
      </c>
    </row>
    <row r="341" spans="2:66" ht="12.75" customHeight="1" x14ac:dyDescent="0.2">
      <c r="C341" s="141" t="s">
        <v>392</v>
      </c>
      <c r="G341" s="275">
        <v>856222</v>
      </c>
      <c r="H341" s="131" t="s">
        <v>305</v>
      </c>
      <c r="J341" s="140">
        <f t="shared" si="1327"/>
        <v>0</v>
      </c>
      <c r="K341" s="140">
        <f t="shared" si="1328"/>
        <v>0</v>
      </c>
      <c r="L341" s="140">
        <f t="shared" si="1329"/>
        <v>0</v>
      </c>
      <c r="M341" s="140">
        <f t="shared" si="1330"/>
        <v>0</v>
      </c>
      <c r="N341" s="140">
        <f t="shared" si="1331"/>
        <v>0</v>
      </c>
      <c r="O341" s="140">
        <f t="shared" si="1332"/>
        <v>0</v>
      </c>
      <c r="P341" s="140">
        <f t="shared" si="1333"/>
        <v>0</v>
      </c>
      <c r="Q341" s="140">
        <f t="shared" si="1334"/>
        <v>0</v>
      </c>
      <c r="R341" s="140">
        <f t="shared" si="1335"/>
        <v>0</v>
      </c>
      <c r="S341" s="140">
        <f t="shared" si="1336"/>
        <v>0</v>
      </c>
      <c r="T341" s="140">
        <f t="shared" si="1337"/>
        <v>0</v>
      </c>
      <c r="U341" s="140">
        <f t="shared" si="1338"/>
        <v>0</v>
      </c>
      <c r="V341" s="140">
        <f t="shared" si="1339"/>
        <v>856222</v>
      </c>
      <c r="X341" s="140">
        <f t="shared" si="1340"/>
        <v>0</v>
      </c>
      <c r="Y341" s="140">
        <f t="shared" si="1341"/>
        <v>0</v>
      </c>
      <c r="Z341" s="140">
        <f t="shared" si="1342"/>
        <v>0</v>
      </c>
      <c r="AA341" s="140">
        <f t="shared" si="1343"/>
        <v>0</v>
      </c>
      <c r="AB341" s="140">
        <f t="shared" si="1344"/>
        <v>0</v>
      </c>
      <c r="AC341" s="140">
        <f t="shared" si="1345"/>
        <v>0</v>
      </c>
      <c r="AD341" s="140">
        <f t="shared" si="1346"/>
        <v>0</v>
      </c>
      <c r="AE341" s="140">
        <f t="shared" si="1347"/>
        <v>0</v>
      </c>
      <c r="AF341" s="140">
        <f t="shared" si="1348"/>
        <v>0</v>
      </c>
      <c r="AG341" s="140">
        <f t="shared" si="1349"/>
        <v>0</v>
      </c>
      <c r="AH341" s="140">
        <f t="shared" si="1350"/>
        <v>0</v>
      </c>
      <c r="AI341" s="140">
        <f t="shared" si="1351"/>
        <v>0</v>
      </c>
      <c r="AJ341" s="140">
        <f t="shared" si="1352"/>
        <v>0</v>
      </c>
      <c r="AL341" s="140">
        <f t="shared" si="1353"/>
        <v>0</v>
      </c>
      <c r="AM341" s="140">
        <f t="shared" si="1354"/>
        <v>0</v>
      </c>
      <c r="AN341" s="140">
        <f t="shared" si="1355"/>
        <v>0</v>
      </c>
      <c r="AO341" s="140">
        <f t="shared" si="1356"/>
        <v>0</v>
      </c>
      <c r="AP341" s="140">
        <f t="shared" si="1357"/>
        <v>0</v>
      </c>
      <c r="AQ341" s="140">
        <f t="shared" si="1358"/>
        <v>0</v>
      </c>
      <c r="AR341" s="140">
        <f t="shared" si="1359"/>
        <v>0</v>
      </c>
      <c r="AS341" s="140">
        <f t="shared" si="1360"/>
        <v>0</v>
      </c>
      <c r="AT341" s="140">
        <f t="shared" si="1361"/>
        <v>0</v>
      </c>
      <c r="AU341" s="140">
        <f t="shared" si="1362"/>
        <v>0</v>
      </c>
      <c r="AV341" s="140">
        <f t="shared" si="1363"/>
        <v>0</v>
      </c>
      <c r="AW341" s="140">
        <f t="shared" si="1364"/>
        <v>0</v>
      </c>
      <c r="AX341" s="140">
        <f t="shared" si="1365"/>
        <v>0</v>
      </c>
      <c r="AZ341" s="140">
        <f t="shared" si="1366"/>
        <v>0</v>
      </c>
      <c r="BA341" s="140">
        <f t="shared" si="1367"/>
        <v>0</v>
      </c>
      <c r="BB341" s="140">
        <f t="shared" si="1368"/>
        <v>0</v>
      </c>
      <c r="BC341" s="140">
        <f t="shared" si="1369"/>
        <v>0</v>
      </c>
      <c r="BD341" s="140">
        <f t="shared" si="1370"/>
        <v>0</v>
      </c>
      <c r="BE341" s="140">
        <f t="shared" si="1371"/>
        <v>0</v>
      </c>
      <c r="BF341" s="140">
        <f t="shared" si="1372"/>
        <v>0</v>
      </c>
      <c r="BG341" s="140">
        <f t="shared" si="1373"/>
        <v>0</v>
      </c>
      <c r="BH341" s="140">
        <f t="shared" si="1374"/>
        <v>0</v>
      </c>
      <c r="BI341" s="140">
        <f t="shared" si="1375"/>
        <v>0</v>
      </c>
      <c r="BJ341" s="140">
        <f t="shared" si="1376"/>
        <v>0</v>
      </c>
      <c r="BK341" s="140">
        <f t="shared" si="1377"/>
        <v>0</v>
      </c>
      <c r="BL341" s="140">
        <f t="shared" si="1378"/>
        <v>0</v>
      </c>
      <c r="BM341" s="140">
        <f t="shared" si="1379"/>
        <v>856222</v>
      </c>
      <c r="BN341" s="140">
        <f t="shared" si="1324"/>
        <v>0</v>
      </c>
    </row>
    <row r="342" spans="2:66" ht="12.75" customHeight="1" x14ac:dyDescent="0.2">
      <c r="C342" s="141" t="s">
        <v>556</v>
      </c>
      <c r="G342" s="275">
        <v>10091105</v>
      </c>
      <c r="H342" s="131" t="s">
        <v>331</v>
      </c>
      <c r="J342" s="140">
        <f t="shared" si="1327"/>
        <v>0</v>
      </c>
      <c r="K342" s="140">
        <f t="shared" si="1328"/>
        <v>0</v>
      </c>
      <c r="L342" s="140">
        <f t="shared" si="1329"/>
        <v>0</v>
      </c>
      <c r="M342" s="140">
        <f t="shared" si="1330"/>
        <v>0</v>
      </c>
      <c r="N342" s="140">
        <f t="shared" si="1331"/>
        <v>0</v>
      </c>
      <c r="O342" s="140">
        <f t="shared" si="1332"/>
        <v>0</v>
      </c>
      <c r="P342" s="140">
        <f t="shared" si="1333"/>
        <v>0</v>
      </c>
      <c r="Q342" s="140">
        <f t="shared" si="1334"/>
        <v>0</v>
      </c>
      <c r="R342" s="140">
        <f t="shared" si="1335"/>
        <v>0</v>
      </c>
      <c r="S342" s="140">
        <f t="shared" si="1336"/>
        <v>0</v>
      </c>
      <c r="T342" s="140">
        <f t="shared" si="1337"/>
        <v>0</v>
      </c>
      <c r="U342" s="140">
        <f t="shared" si="1338"/>
        <v>0</v>
      </c>
      <c r="V342" s="140">
        <f t="shared" si="1339"/>
        <v>0</v>
      </c>
      <c r="X342" s="140">
        <f t="shared" si="1340"/>
        <v>0</v>
      </c>
      <c r="Y342" s="140">
        <f t="shared" si="1341"/>
        <v>0</v>
      </c>
      <c r="Z342" s="140">
        <f t="shared" si="1342"/>
        <v>0</v>
      </c>
      <c r="AA342" s="140">
        <f t="shared" si="1343"/>
        <v>0</v>
      </c>
      <c r="AB342" s="140">
        <f t="shared" si="1344"/>
        <v>0</v>
      </c>
      <c r="AC342" s="140">
        <f t="shared" si="1345"/>
        <v>0</v>
      </c>
      <c r="AD342" s="140">
        <f t="shared" si="1346"/>
        <v>0</v>
      </c>
      <c r="AE342" s="140">
        <f t="shared" si="1347"/>
        <v>0</v>
      </c>
      <c r="AF342" s="140">
        <f t="shared" si="1348"/>
        <v>0</v>
      </c>
      <c r="AG342" s="140">
        <f t="shared" si="1349"/>
        <v>0</v>
      </c>
      <c r="AH342" s="140">
        <f t="shared" si="1350"/>
        <v>0</v>
      </c>
      <c r="AI342" s="140">
        <f t="shared" si="1351"/>
        <v>0</v>
      </c>
      <c r="AJ342" s="140">
        <f t="shared" si="1352"/>
        <v>0</v>
      </c>
      <c r="AL342" s="140">
        <f t="shared" si="1353"/>
        <v>0</v>
      </c>
      <c r="AM342" s="140">
        <f t="shared" si="1354"/>
        <v>0</v>
      </c>
      <c r="AN342" s="140">
        <f t="shared" si="1355"/>
        <v>0</v>
      </c>
      <c r="AO342" s="140">
        <f t="shared" si="1356"/>
        <v>0</v>
      </c>
      <c r="AP342" s="140">
        <f t="shared" si="1357"/>
        <v>0</v>
      </c>
      <c r="AQ342" s="140">
        <f t="shared" si="1358"/>
        <v>0</v>
      </c>
      <c r="AR342" s="140">
        <f t="shared" si="1359"/>
        <v>0</v>
      </c>
      <c r="AS342" s="140">
        <f t="shared" si="1360"/>
        <v>0</v>
      </c>
      <c r="AT342" s="140">
        <f t="shared" si="1361"/>
        <v>0</v>
      </c>
      <c r="AU342" s="140">
        <f t="shared" si="1362"/>
        <v>0</v>
      </c>
      <c r="AV342" s="140">
        <f t="shared" si="1363"/>
        <v>0</v>
      </c>
      <c r="AW342" s="140">
        <f t="shared" si="1364"/>
        <v>0</v>
      </c>
      <c r="AX342" s="140">
        <f t="shared" si="1365"/>
        <v>10091105</v>
      </c>
      <c r="AZ342" s="140">
        <f t="shared" si="1366"/>
        <v>0</v>
      </c>
      <c r="BA342" s="140">
        <f t="shared" si="1367"/>
        <v>0</v>
      </c>
      <c r="BB342" s="140">
        <f t="shared" si="1368"/>
        <v>0</v>
      </c>
      <c r="BC342" s="140">
        <f t="shared" si="1369"/>
        <v>0</v>
      </c>
      <c r="BD342" s="140">
        <f t="shared" si="1370"/>
        <v>0</v>
      </c>
      <c r="BE342" s="140">
        <f t="shared" si="1371"/>
        <v>0</v>
      </c>
      <c r="BF342" s="140">
        <f t="shared" si="1372"/>
        <v>0</v>
      </c>
      <c r="BG342" s="140">
        <f t="shared" si="1373"/>
        <v>0</v>
      </c>
      <c r="BH342" s="140">
        <f t="shared" si="1374"/>
        <v>0</v>
      </c>
      <c r="BI342" s="140">
        <f t="shared" si="1375"/>
        <v>0</v>
      </c>
      <c r="BJ342" s="140">
        <f t="shared" si="1376"/>
        <v>0</v>
      </c>
      <c r="BK342" s="140">
        <f t="shared" si="1377"/>
        <v>0</v>
      </c>
      <c r="BL342" s="140">
        <f t="shared" si="1378"/>
        <v>0</v>
      </c>
      <c r="BM342" s="140">
        <f t="shared" si="1379"/>
        <v>10091105</v>
      </c>
      <c r="BN342" s="140">
        <f t="shared" si="1324"/>
        <v>0</v>
      </c>
    </row>
    <row r="343" spans="2:66" ht="12.75" customHeight="1" x14ac:dyDescent="0.2">
      <c r="C343" s="141" t="s">
        <v>742</v>
      </c>
      <c r="G343" s="275">
        <v>90909</v>
      </c>
      <c r="H343" s="131" t="s">
        <v>305</v>
      </c>
      <c r="J343" s="140">
        <f t="shared" ref="J343:J345" si="1380">+IF(H343=J$8,G343,0)</f>
        <v>0</v>
      </c>
      <c r="K343" s="140">
        <f t="shared" ref="K343:K345" si="1381">+IF(H343=K$8,G343,0)</f>
        <v>0</v>
      </c>
      <c r="L343" s="140">
        <f t="shared" ref="L343:L345" si="1382">+IF(H343=L$8,G343,0)</f>
        <v>0</v>
      </c>
      <c r="M343" s="140">
        <f t="shared" ref="M343:M345" si="1383">+IF(H343=M$8,G343,0)</f>
        <v>0</v>
      </c>
      <c r="N343" s="140">
        <f t="shared" ref="N343:N345" si="1384">+IF(H343=N$8,G343,0)</f>
        <v>0</v>
      </c>
      <c r="O343" s="140">
        <f t="shared" ref="O343:O345" si="1385">+IF(H343=O$8,G343,0)</f>
        <v>0</v>
      </c>
      <c r="P343" s="140">
        <f t="shared" ref="P343:P345" si="1386">+IF(H343=P$8,G343,0)</f>
        <v>0</v>
      </c>
      <c r="Q343" s="140">
        <f t="shared" ref="Q343:Q345" si="1387">+IF(H343=Q$8,G343,0)</f>
        <v>0</v>
      </c>
      <c r="R343" s="140">
        <f t="shared" ref="R343:R345" si="1388">+IF(H343=R$8,G343,0)</f>
        <v>0</v>
      </c>
      <c r="S343" s="140">
        <f t="shared" ref="S343:S345" si="1389">+IF(H343=S$8,G343,0)</f>
        <v>0</v>
      </c>
      <c r="T343" s="140">
        <f t="shared" ref="T343:T345" si="1390">+IF(H343=T$8,G343,0)</f>
        <v>0</v>
      </c>
      <c r="U343" s="140">
        <f t="shared" ref="U343:U345" si="1391">+IF(H343=U$8,G343,0)</f>
        <v>0</v>
      </c>
      <c r="V343" s="140">
        <f t="shared" ref="V343:V345" si="1392">+IF(H343=V$8,G343,0)</f>
        <v>90909</v>
      </c>
      <c r="X343" s="140">
        <f t="shared" ref="X343:X345" si="1393">+IF(H343=X$8,G343,0)</f>
        <v>0</v>
      </c>
      <c r="Y343" s="140">
        <f t="shared" ref="Y343:Y346" si="1394">+IF(H343=Y$8,G343,0)</f>
        <v>0</v>
      </c>
      <c r="Z343" s="140">
        <f t="shared" ref="Z343:Z346" si="1395">+IF(H343=Z$8,G343,0)</f>
        <v>0</v>
      </c>
      <c r="AA343" s="140">
        <f t="shared" ref="AA343:AA346" si="1396">+IF(H343=AA$8,G343,0)</f>
        <v>0</v>
      </c>
      <c r="AB343" s="140">
        <f t="shared" ref="AB343:AB346" si="1397">+IF(H343=AB$8,G343,0)</f>
        <v>0</v>
      </c>
      <c r="AC343" s="140">
        <f t="shared" ref="AC343:AC346" si="1398">+IF(H343=AC$8,G343,0)</f>
        <v>0</v>
      </c>
      <c r="AD343" s="140">
        <f t="shared" ref="AD343:AD346" si="1399">+IF(H343=AD$8,G343,0)</f>
        <v>0</v>
      </c>
      <c r="AE343" s="140">
        <f t="shared" ref="AE343:AE346" si="1400">+IF(H343=AE$8,G343,0)</f>
        <v>0</v>
      </c>
      <c r="AF343" s="140">
        <f t="shared" ref="AF343:AF346" si="1401">+IF(H343=AF$8,G343,0)</f>
        <v>0</v>
      </c>
      <c r="AG343" s="140">
        <f t="shared" ref="AG343:AG346" si="1402">+IF(H343=AG$8,G343,0)</f>
        <v>0</v>
      </c>
      <c r="AH343" s="140">
        <f t="shared" ref="AH343:AH346" si="1403">+IF(H343=AH$8,G343,0)</f>
        <v>0</v>
      </c>
      <c r="AI343" s="140">
        <f t="shared" ref="AI343:AI346" si="1404">+IF(H343=AI$8,G343,0)</f>
        <v>0</v>
      </c>
      <c r="AJ343" s="140">
        <f t="shared" ref="AJ343:AJ346" si="1405">+IF(H343=AJ$8,G343,0)</f>
        <v>0</v>
      </c>
      <c r="AL343" s="140">
        <f t="shared" ref="AL343:AL346" si="1406">+IF(H343=AL$8,G343,0)</f>
        <v>0</v>
      </c>
      <c r="AM343" s="140">
        <f t="shared" ref="AM343:AM346" si="1407">+IF(H343=AM$8,G343,0)</f>
        <v>0</v>
      </c>
      <c r="AN343" s="140">
        <f t="shared" ref="AN343:AN346" si="1408">+IF(H343=AN$8,G343,0)</f>
        <v>0</v>
      </c>
      <c r="AO343" s="140">
        <f t="shared" ref="AO343:AO346" si="1409">+IF(H343=AO$8,G343,0)</f>
        <v>0</v>
      </c>
      <c r="AP343" s="140">
        <f t="shared" ref="AP343:AP346" si="1410">+IF(H343=AP$8,G343,0)</f>
        <v>0</v>
      </c>
      <c r="AQ343" s="140">
        <f t="shared" ref="AQ343:AQ346" si="1411">+IF(H343=AQ$8,G343,0)</f>
        <v>0</v>
      </c>
      <c r="AR343" s="140">
        <f t="shared" ref="AR343:AR346" si="1412">+IF(H343=AR$8,G343,0)</f>
        <v>0</v>
      </c>
      <c r="AS343" s="140">
        <f t="shared" ref="AS343:AS346" si="1413">+IF(H343=AS$8,G343,0)</f>
        <v>0</v>
      </c>
      <c r="AT343" s="140">
        <f t="shared" ref="AT343:AT346" si="1414">+IF(H343=AT$8,G343,0)</f>
        <v>0</v>
      </c>
      <c r="AU343" s="140">
        <f t="shared" ref="AU343:AU346" si="1415">+IF(H343=AU$8,G343,0)</f>
        <v>0</v>
      </c>
      <c r="AV343" s="140">
        <f t="shared" ref="AV343:AV346" si="1416">+IF(H343=AV$8,G343,0)</f>
        <v>0</v>
      </c>
      <c r="AW343" s="140">
        <f t="shared" ref="AW343:AW346" si="1417">+IF(H343=AW$8,G343,0)</f>
        <v>0</v>
      </c>
      <c r="AX343" s="140">
        <f t="shared" ref="AX343:AX346" si="1418">+IF(H343=AX$8,G343,0)</f>
        <v>0</v>
      </c>
      <c r="AZ343" s="140">
        <f t="shared" ref="AZ343:AZ346" si="1419">+IF(H343=AZ$8,G343,0)</f>
        <v>0</v>
      </c>
      <c r="BA343" s="140">
        <f t="shared" ref="BA343:BA346" si="1420">+IF(H343=BA$8,G343,0)</f>
        <v>0</v>
      </c>
      <c r="BB343" s="140">
        <f t="shared" ref="BB343:BB346" si="1421">+IF(H343=BB$8,G343,0)</f>
        <v>0</v>
      </c>
      <c r="BC343" s="140">
        <f t="shared" ref="BC343:BC346" si="1422">+IF(H343=BC$8,G343,0)</f>
        <v>0</v>
      </c>
      <c r="BD343" s="140">
        <f t="shared" ref="BD343:BD346" si="1423">+IF(H343=BD$8,G343,0)</f>
        <v>0</v>
      </c>
      <c r="BE343" s="140">
        <f t="shared" ref="BE343:BE346" si="1424">+IF(H343=BE$8,G343,0)</f>
        <v>0</v>
      </c>
      <c r="BF343" s="140">
        <f t="shared" ref="BF343:BF346" si="1425">+IF(H343=BF$8,G343,0)</f>
        <v>0</v>
      </c>
      <c r="BG343" s="140">
        <f t="shared" ref="BG343:BG346" si="1426">+IF(H343=BG$8,G343,0)</f>
        <v>0</v>
      </c>
      <c r="BH343" s="140">
        <f t="shared" ref="BH343:BH346" si="1427">+IF(H343=BH$8,G343,0)</f>
        <v>0</v>
      </c>
      <c r="BI343" s="140">
        <f t="shared" ref="BI343:BI346" si="1428">+IF(H343=BI$8,G343,0)</f>
        <v>0</v>
      </c>
      <c r="BJ343" s="140">
        <f t="shared" ref="BJ343:BJ346" si="1429">+IF(H343=BJ$8,G343,0)</f>
        <v>0</v>
      </c>
      <c r="BK343" s="140">
        <f t="shared" ref="BK343:BK346" si="1430">+IF(H343=BK$8,G343,0)</f>
        <v>0</v>
      </c>
      <c r="BL343" s="140">
        <f t="shared" ref="BL343:BL346" si="1431">+IF(H343=BL$8,G343,0)</f>
        <v>0</v>
      </c>
      <c r="BM343" s="140">
        <f t="shared" ref="BM343" si="1432">SUM(J343:BL343)</f>
        <v>90909</v>
      </c>
      <c r="BN343" s="140">
        <f t="shared" ref="BN343:BN346" si="1433">+BM343-G343</f>
        <v>0</v>
      </c>
    </row>
    <row r="344" spans="2:66" ht="12.75" customHeight="1" x14ac:dyDescent="0.2">
      <c r="C344" s="141" t="s">
        <v>743</v>
      </c>
      <c r="G344" s="275">
        <v>568907</v>
      </c>
      <c r="H344" s="131" t="s">
        <v>299</v>
      </c>
      <c r="J344" s="140">
        <f t="shared" si="1380"/>
        <v>0</v>
      </c>
      <c r="K344" s="140">
        <f t="shared" si="1381"/>
        <v>0</v>
      </c>
      <c r="L344" s="140">
        <f t="shared" si="1382"/>
        <v>0</v>
      </c>
      <c r="M344" s="140">
        <f t="shared" si="1383"/>
        <v>0</v>
      </c>
      <c r="N344" s="140">
        <f t="shared" si="1384"/>
        <v>0</v>
      </c>
      <c r="O344" s="140">
        <f t="shared" si="1385"/>
        <v>0</v>
      </c>
      <c r="P344" s="140">
        <f t="shared" si="1386"/>
        <v>568907</v>
      </c>
      <c r="Q344" s="140">
        <f t="shared" si="1387"/>
        <v>0</v>
      </c>
      <c r="R344" s="140">
        <f t="shared" si="1388"/>
        <v>0</v>
      </c>
      <c r="S344" s="140">
        <f t="shared" si="1389"/>
        <v>0</v>
      </c>
      <c r="T344" s="140">
        <f t="shared" si="1390"/>
        <v>0</v>
      </c>
      <c r="U344" s="140">
        <f t="shared" si="1391"/>
        <v>0</v>
      </c>
      <c r="V344" s="140">
        <f t="shared" si="1392"/>
        <v>0</v>
      </c>
      <c r="X344" s="140">
        <f t="shared" si="1393"/>
        <v>0</v>
      </c>
      <c r="Y344" s="140">
        <f t="shared" si="1394"/>
        <v>0</v>
      </c>
      <c r="Z344" s="140">
        <f t="shared" si="1395"/>
        <v>0</v>
      </c>
      <c r="AA344" s="140">
        <f t="shared" si="1396"/>
        <v>0</v>
      </c>
      <c r="AB344" s="140">
        <f t="shared" si="1397"/>
        <v>0</v>
      </c>
      <c r="AC344" s="140">
        <f t="shared" si="1398"/>
        <v>0</v>
      </c>
      <c r="AD344" s="140">
        <f t="shared" si="1399"/>
        <v>0</v>
      </c>
      <c r="AE344" s="140">
        <f t="shared" si="1400"/>
        <v>0</v>
      </c>
      <c r="AF344" s="140">
        <f t="shared" si="1401"/>
        <v>0</v>
      </c>
      <c r="AG344" s="140">
        <f t="shared" si="1402"/>
        <v>0</v>
      </c>
      <c r="AH344" s="140">
        <f t="shared" si="1403"/>
        <v>0</v>
      </c>
      <c r="AI344" s="140">
        <f t="shared" si="1404"/>
        <v>0</v>
      </c>
      <c r="AJ344" s="140">
        <f t="shared" si="1405"/>
        <v>0</v>
      </c>
      <c r="AL344" s="140">
        <f t="shared" si="1406"/>
        <v>0</v>
      </c>
      <c r="AM344" s="140">
        <f t="shared" si="1407"/>
        <v>0</v>
      </c>
      <c r="AN344" s="140">
        <f t="shared" si="1408"/>
        <v>0</v>
      </c>
      <c r="AO344" s="140">
        <f t="shared" si="1409"/>
        <v>0</v>
      </c>
      <c r="AP344" s="140">
        <f t="shared" si="1410"/>
        <v>0</v>
      </c>
      <c r="AQ344" s="140">
        <f t="shared" si="1411"/>
        <v>0</v>
      </c>
      <c r="AR344" s="140">
        <f t="shared" si="1412"/>
        <v>0</v>
      </c>
      <c r="AS344" s="140">
        <f t="shared" si="1413"/>
        <v>0</v>
      </c>
      <c r="AT344" s="140">
        <f t="shared" si="1414"/>
        <v>0</v>
      </c>
      <c r="AU344" s="140">
        <f t="shared" si="1415"/>
        <v>0</v>
      </c>
      <c r="AV344" s="140">
        <f t="shared" si="1416"/>
        <v>0</v>
      </c>
      <c r="AW344" s="140">
        <f t="shared" si="1417"/>
        <v>0</v>
      </c>
      <c r="AX344" s="140">
        <f t="shared" si="1418"/>
        <v>0</v>
      </c>
      <c r="AZ344" s="140">
        <f t="shared" si="1419"/>
        <v>0</v>
      </c>
      <c r="BA344" s="140">
        <f t="shared" si="1420"/>
        <v>0</v>
      </c>
      <c r="BB344" s="140">
        <f t="shared" si="1421"/>
        <v>0</v>
      </c>
      <c r="BC344" s="140">
        <f t="shared" si="1422"/>
        <v>0</v>
      </c>
      <c r="BD344" s="140">
        <f t="shared" si="1423"/>
        <v>0</v>
      </c>
      <c r="BE344" s="140">
        <f t="shared" si="1424"/>
        <v>0</v>
      </c>
      <c r="BF344" s="140">
        <f t="shared" si="1425"/>
        <v>0</v>
      </c>
      <c r="BG344" s="140">
        <f t="shared" si="1426"/>
        <v>0</v>
      </c>
      <c r="BH344" s="140">
        <f t="shared" si="1427"/>
        <v>0</v>
      </c>
      <c r="BI344" s="140">
        <f t="shared" si="1428"/>
        <v>0</v>
      </c>
      <c r="BJ344" s="140">
        <f t="shared" si="1429"/>
        <v>0</v>
      </c>
      <c r="BK344" s="140">
        <f t="shared" si="1430"/>
        <v>0</v>
      </c>
      <c r="BL344" s="140">
        <f t="shared" si="1431"/>
        <v>0</v>
      </c>
      <c r="BM344" s="140">
        <f t="shared" ref="BM344" si="1434">SUM(J344:BL344)</f>
        <v>568907</v>
      </c>
      <c r="BN344" s="140">
        <f t="shared" si="1433"/>
        <v>0</v>
      </c>
    </row>
    <row r="345" spans="2:66" ht="12.75" customHeight="1" x14ac:dyDescent="0.2">
      <c r="C345" s="141" t="s">
        <v>410</v>
      </c>
      <c r="G345" s="275">
        <v>77273</v>
      </c>
      <c r="H345" s="131" t="s">
        <v>331</v>
      </c>
      <c r="J345" s="140">
        <f t="shared" si="1380"/>
        <v>0</v>
      </c>
      <c r="K345" s="140">
        <f t="shared" si="1381"/>
        <v>0</v>
      </c>
      <c r="L345" s="140">
        <f t="shared" si="1382"/>
        <v>0</v>
      </c>
      <c r="M345" s="140">
        <f t="shared" si="1383"/>
        <v>0</v>
      </c>
      <c r="N345" s="140">
        <f t="shared" si="1384"/>
        <v>0</v>
      </c>
      <c r="O345" s="140">
        <f t="shared" si="1385"/>
        <v>0</v>
      </c>
      <c r="P345" s="140">
        <f t="shared" si="1386"/>
        <v>0</v>
      </c>
      <c r="Q345" s="140">
        <f t="shared" si="1387"/>
        <v>0</v>
      </c>
      <c r="R345" s="140">
        <f t="shared" si="1388"/>
        <v>0</v>
      </c>
      <c r="S345" s="140">
        <f t="shared" si="1389"/>
        <v>0</v>
      </c>
      <c r="T345" s="140">
        <f t="shared" si="1390"/>
        <v>0</v>
      </c>
      <c r="U345" s="140">
        <f t="shared" si="1391"/>
        <v>0</v>
      </c>
      <c r="V345" s="140">
        <f t="shared" si="1392"/>
        <v>0</v>
      </c>
      <c r="X345" s="140">
        <f t="shared" si="1393"/>
        <v>0</v>
      </c>
      <c r="Y345" s="140">
        <f t="shared" si="1394"/>
        <v>0</v>
      </c>
      <c r="Z345" s="140">
        <f t="shared" si="1395"/>
        <v>0</v>
      </c>
      <c r="AA345" s="140">
        <f t="shared" si="1396"/>
        <v>0</v>
      </c>
      <c r="AB345" s="140">
        <f t="shared" si="1397"/>
        <v>0</v>
      </c>
      <c r="AC345" s="140">
        <f t="shared" si="1398"/>
        <v>0</v>
      </c>
      <c r="AD345" s="140">
        <f t="shared" si="1399"/>
        <v>0</v>
      </c>
      <c r="AE345" s="140">
        <f t="shared" si="1400"/>
        <v>0</v>
      </c>
      <c r="AF345" s="140">
        <f t="shared" si="1401"/>
        <v>0</v>
      </c>
      <c r="AG345" s="140">
        <f t="shared" si="1402"/>
        <v>0</v>
      </c>
      <c r="AH345" s="140">
        <f t="shared" si="1403"/>
        <v>0</v>
      </c>
      <c r="AI345" s="140">
        <f t="shared" si="1404"/>
        <v>0</v>
      </c>
      <c r="AJ345" s="140">
        <f t="shared" si="1405"/>
        <v>0</v>
      </c>
      <c r="AL345" s="140">
        <f t="shared" si="1406"/>
        <v>0</v>
      </c>
      <c r="AM345" s="140">
        <f t="shared" si="1407"/>
        <v>0</v>
      </c>
      <c r="AN345" s="140">
        <f t="shared" si="1408"/>
        <v>0</v>
      </c>
      <c r="AO345" s="140">
        <f t="shared" si="1409"/>
        <v>0</v>
      </c>
      <c r="AP345" s="140">
        <f t="shared" si="1410"/>
        <v>0</v>
      </c>
      <c r="AQ345" s="140">
        <f t="shared" si="1411"/>
        <v>0</v>
      </c>
      <c r="AR345" s="140">
        <f t="shared" si="1412"/>
        <v>0</v>
      </c>
      <c r="AS345" s="140">
        <f t="shared" si="1413"/>
        <v>0</v>
      </c>
      <c r="AT345" s="140">
        <f t="shared" si="1414"/>
        <v>0</v>
      </c>
      <c r="AU345" s="140">
        <f t="shared" si="1415"/>
        <v>0</v>
      </c>
      <c r="AV345" s="140">
        <f t="shared" si="1416"/>
        <v>0</v>
      </c>
      <c r="AW345" s="140">
        <f t="shared" si="1417"/>
        <v>0</v>
      </c>
      <c r="AX345" s="140">
        <f t="shared" si="1418"/>
        <v>77273</v>
      </c>
      <c r="AZ345" s="140">
        <f t="shared" si="1419"/>
        <v>0</v>
      </c>
      <c r="BA345" s="140">
        <f t="shared" si="1420"/>
        <v>0</v>
      </c>
      <c r="BB345" s="140">
        <f t="shared" si="1421"/>
        <v>0</v>
      </c>
      <c r="BC345" s="140">
        <f t="shared" si="1422"/>
        <v>0</v>
      </c>
      <c r="BD345" s="140">
        <f t="shared" si="1423"/>
        <v>0</v>
      </c>
      <c r="BE345" s="140">
        <f t="shared" si="1424"/>
        <v>0</v>
      </c>
      <c r="BF345" s="140">
        <f t="shared" si="1425"/>
        <v>0</v>
      </c>
      <c r="BG345" s="140">
        <f t="shared" si="1426"/>
        <v>0</v>
      </c>
      <c r="BH345" s="140">
        <f t="shared" si="1427"/>
        <v>0</v>
      </c>
      <c r="BI345" s="140">
        <f t="shared" si="1428"/>
        <v>0</v>
      </c>
      <c r="BJ345" s="140">
        <f t="shared" si="1429"/>
        <v>0</v>
      </c>
      <c r="BK345" s="140">
        <f t="shared" si="1430"/>
        <v>0</v>
      </c>
      <c r="BL345" s="140">
        <f t="shared" si="1431"/>
        <v>0</v>
      </c>
      <c r="BM345" s="140">
        <f t="shared" ref="BM345" si="1435">SUM(J345:BL345)</f>
        <v>77273</v>
      </c>
      <c r="BN345" s="140">
        <f t="shared" si="1433"/>
        <v>0</v>
      </c>
    </row>
    <row r="346" spans="2:66" ht="12.75" customHeight="1" x14ac:dyDescent="0.2">
      <c r="C346" s="141" t="s">
        <v>744</v>
      </c>
      <c r="G346" s="275">
        <v>545455</v>
      </c>
      <c r="H346" s="131" t="s">
        <v>303</v>
      </c>
      <c r="J346" s="140">
        <f>+IF(H346=J$8,G346,0)</f>
        <v>0</v>
      </c>
      <c r="K346" s="140">
        <f>+IF(H346=K$8,G346,0)</f>
        <v>0</v>
      </c>
      <c r="L346" s="140">
        <f>+IF(H346=L$8,G346,0)</f>
        <v>0</v>
      </c>
      <c r="M346" s="140">
        <f>+IF(H346=M$8,G346,0)</f>
        <v>0</v>
      </c>
      <c r="N346" s="140">
        <f>+IF(H346=N$8,G346,0)</f>
        <v>0</v>
      </c>
      <c r="O346" s="140">
        <f>+IF(H346=O$8,G346,0)</f>
        <v>0</v>
      </c>
      <c r="P346" s="140">
        <f>+IF(H346=P$8,G346,0)</f>
        <v>0</v>
      </c>
      <c r="Q346" s="140">
        <f>+IF(H346=Q$8,G346,0)</f>
        <v>0</v>
      </c>
      <c r="R346" s="140">
        <f>+IF(H346=R$8,G346,0)</f>
        <v>0</v>
      </c>
      <c r="S346" s="140">
        <f>+IF(H346=S$8,G346,0)</f>
        <v>0</v>
      </c>
      <c r="T346" s="140">
        <f>+IF(H346=T$8,G346,0)</f>
        <v>545455</v>
      </c>
      <c r="U346" s="140">
        <f>+IF(H346=U$8,G346,0)</f>
        <v>0</v>
      </c>
      <c r="V346" s="140">
        <f>+IF(H346=V$8,G346,0)</f>
        <v>0</v>
      </c>
      <c r="X346" s="140">
        <f>+IF(H346=X$8,G346,0)</f>
        <v>0</v>
      </c>
      <c r="Y346" s="140">
        <f t="shared" si="1394"/>
        <v>0</v>
      </c>
      <c r="Z346" s="140">
        <f t="shared" si="1395"/>
        <v>0</v>
      </c>
      <c r="AA346" s="140">
        <f t="shared" si="1396"/>
        <v>0</v>
      </c>
      <c r="AB346" s="140">
        <f t="shared" si="1397"/>
        <v>0</v>
      </c>
      <c r="AC346" s="140">
        <f t="shared" si="1398"/>
        <v>0</v>
      </c>
      <c r="AD346" s="140">
        <f t="shared" si="1399"/>
        <v>0</v>
      </c>
      <c r="AE346" s="140">
        <f t="shared" si="1400"/>
        <v>0</v>
      </c>
      <c r="AF346" s="140">
        <f t="shared" si="1401"/>
        <v>0</v>
      </c>
      <c r="AG346" s="140">
        <f t="shared" si="1402"/>
        <v>0</v>
      </c>
      <c r="AH346" s="140">
        <f t="shared" si="1403"/>
        <v>0</v>
      </c>
      <c r="AI346" s="140">
        <f t="shared" si="1404"/>
        <v>0</v>
      </c>
      <c r="AJ346" s="140">
        <f t="shared" si="1405"/>
        <v>0</v>
      </c>
      <c r="AL346" s="140">
        <f t="shared" si="1406"/>
        <v>0</v>
      </c>
      <c r="AM346" s="140">
        <f t="shared" si="1407"/>
        <v>0</v>
      </c>
      <c r="AN346" s="140">
        <f t="shared" si="1408"/>
        <v>0</v>
      </c>
      <c r="AO346" s="140">
        <f t="shared" si="1409"/>
        <v>0</v>
      </c>
      <c r="AP346" s="140">
        <f t="shared" si="1410"/>
        <v>0</v>
      </c>
      <c r="AQ346" s="140">
        <f t="shared" si="1411"/>
        <v>0</v>
      </c>
      <c r="AR346" s="140">
        <f t="shared" si="1412"/>
        <v>0</v>
      </c>
      <c r="AS346" s="140">
        <f t="shared" si="1413"/>
        <v>0</v>
      </c>
      <c r="AT346" s="140">
        <f t="shared" si="1414"/>
        <v>0</v>
      </c>
      <c r="AU346" s="140">
        <f t="shared" si="1415"/>
        <v>0</v>
      </c>
      <c r="AV346" s="140">
        <f t="shared" si="1416"/>
        <v>0</v>
      </c>
      <c r="AW346" s="140">
        <f t="shared" si="1417"/>
        <v>0</v>
      </c>
      <c r="AX346" s="140">
        <f t="shared" si="1418"/>
        <v>0</v>
      </c>
      <c r="AZ346" s="140">
        <f t="shared" si="1419"/>
        <v>0</v>
      </c>
      <c r="BA346" s="140">
        <f t="shared" si="1420"/>
        <v>0</v>
      </c>
      <c r="BB346" s="140">
        <f t="shared" si="1421"/>
        <v>0</v>
      </c>
      <c r="BC346" s="140">
        <f t="shared" si="1422"/>
        <v>0</v>
      </c>
      <c r="BD346" s="140">
        <f t="shared" si="1423"/>
        <v>0</v>
      </c>
      <c r="BE346" s="140">
        <f t="shared" si="1424"/>
        <v>0</v>
      </c>
      <c r="BF346" s="140">
        <f t="shared" si="1425"/>
        <v>0</v>
      </c>
      <c r="BG346" s="140">
        <f t="shared" si="1426"/>
        <v>0</v>
      </c>
      <c r="BH346" s="140">
        <f t="shared" si="1427"/>
        <v>0</v>
      </c>
      <c r="BI346" s="140">
        <f t="shared" si="1428"/>
        <v>0</v>
      </c>
      <c r="BJ346" s="140">
        <f t="shared" si="1429"/>
        <v>0</v>
      </c>
      <c r="BK346" s="140">
        <f t="shared" si="1430"/>
        <v>0</v>
      </c>
      <c r="BL346" s="140">
        <f t="shared" si="1431"/>
        <v>0</v>
      </c>
      <c r="BM346" s="140">
        <f t="shared" ref="BM346" si="1436">SUM(J346:BL346)</f>
        <v>545455</v>
      </c>
      <c r="BN346" s="140">
        <f t="shared" si="1433"/>
        <v>0</v>
      </c>
    </row>
    <row r="347" spans="2:66" ht="12.75" customHeight="1" x14ac:dyDescent="0.2">
      <c r="B347" s="138" t="s">
        <v>416</v>
      </c>
      <c r="C347" s="141"/>
      <c r="E347" s="142">
        <f>SUM(G81:G346)</f>
        <v>4444510508</v>
      </c>
      <c r="G347" s="275"/>
      <c r="J347" s="140">
        <f t="shared" ref="J347:J359" si="1437">+IF(H347=J$8,G347,0)</f>
        <v>0</v>
      </c>
      <c r="K347" s="140">
        <f t="shared" ref="K347:K359" si="1438">+IF(H347=K$8,G347,0)</f>
        <v>0</v>
      </c>
      <c r="L347" s="140">
        <f t="shared" ref="L347:L359" si="1439">+IF(H347=L$8,G347,0)</f>
        <v>0</v>
      </c>
      <c r="M347" s="140">
        <f t="shared" ref="M347:M359" si="1440">+IF(H347=M$8,G347,0)</f>
        <v>0</v>
      </c>
      <c r="N347" s="140">
        <f t="shared" ref="N347:N359" si="1441">+IF(H347=N$8,G347,0)</f>
        <v>0</v>
      </c>
      <c r="O347" s="140">
        <f t="shared" ref="O347:O359" si="1442">+IF(H347=O$8,G347,0)</f>
        <v>0</v>
      </c>
      <c r="P347" s="140">
        <f t="shared" ref="P347:P359" si="1443">+IF(H347=P$8,G347,0)</f>
        <v>0</v>
      </c>
      <c r="Q347" s="140">
        <f t="shared" ref="Q347:Q359" si="1444">+IF(H347=Q$8,G347,0)</f>
        <v>0</v>
      </c>
      <c r="R347" s="140">
        <f t="shared" ref="R347:R359" si="1445">+IF(H347=R$8,G347,0)</f>
        <v>0</v>
      </c>
      <c r="S347" s="140">
        <f t="shared" ref="S347:S359" si="1446">+IF(H347=S$8,G347,0)</f>
        <v>0</v>
      </c>
      <c r="T347" s="140">
        <f t="shared" ref="T347:T359" si="1447">+IF(H347=T$8,G347,0)</f>
        <v>0</v>
      </c>
      <c r="U347" s="140">
        <f t="shared" ref="U347:U359" si="1448">+IF(H347=U$8,G347,0)</f>
        <v>0</v>
      </c>
      <c r="V347" s="140">
        <f t="shared" ref="V347:V359" si="1449">+IF(H347=V$8,G347,0)</f>
        <v>0</v>
      </c>
      <c r="X347" s="140">
        <f t="shared" ref="X347:X359" si="1450">+IF(H347=X$8,G347,0)</f>
        <v>0</v>
      </c>
      <c r="Y347" s="140">
        <f t="shared" ref="Y347:Y359" si="1451">+IF(H347=Y$8,G347,0)</f>
        <v>0</v>
      </c>
      <c r="Z347" s="140">
        <f t="shared" ref="Z347:Z359" si="1452">+IF(H347=Z$8,G347,0)</f>
        <v>0</v>
      </c>
      <c r="AA347" s="140">
        <f t="shared" ref="AA347:AA359" si="1453">+IF(H347=AA$8,G347,0)</f>
        <v>0</v>
      </c>
      <c r="AB347" s="140">
        <f t="shared" ref="AB347:AB359" si="1454">+IF(H347=AB$8,G347,0)</f>
        <v>0</v>
      </c>
      <c r="AC347" s="140">
        <f t="shared" ref="AC347:AC359" si="1455">+IF(H347=AC$8,G347,0)</f>
        <v>0</v>
      </c>
      <c r="AD347" s="140">
        <f t="shared" ref="AD347:AD359" si="1456">+IF(H347=AD$8,G347,0)</f>
        <v>0</v>
      </c>
      <c r="AE347" s="140">
        <f t="shared" ref="AE347:AE359" si="1457">+IF(H347=AE$8,G347,0)</f>
        <v>0</v>
      </c>
      <c r="AF347" s="140">
        <f t="shared" ref="AF347:AF359" si="1458">+IF(H347=AF$8,G347,0)</f>
        <v>0</v>
      </c>
      <c r="AG347" s="140">
        <f t="shared" ref="AG347:AG359" si="1459">+IF(H347=AG$8,G347,0)</f>
        <v>0</v>
      </c>
      <c r="AH347" s="140">
        <f t="shared" ref="AH347:AH359" si="1460">+IF(H347=AH$8,G347,0)</f>
        <v>0</v>
      </c>
      <c r="AI347" s="140">
        <f t="shared" ref="AI347:AI359" si="1461">+IF(H347=AI$8,G347,0)</f>
        <v>0</v>
      </c>
      <c r="AJ347" s="140">
        <f t="shared" ref="AJ347:AJ359" si="1462">+IF(H347=AJ$8,G347,0)</f>
        <v>0</v>
      </c>
      <c r="AL347" s="140">
        <f t="shared" ref="AL347:AL359" si="1463">+IF(H347=AL$8,G347,0)</f>
        <v>0</v>
      </c>
      <c r="AM347" s="140">
        <f t="shared" ref="AM347:AM359" si="1464">+IF(H347=AM$8,G347,0)</f>
        <v>0</v>
      </c>
      <c r="AN347" s="140">
        <f t="shared" ref="AN347:AN359" si="1465">+IF(H347=AN$8,G347,0)</f>
        <v>0</v>
      </c>
      <c r="AO347" s="140">
        <f t="shared" ref="AO347:AO359" si="1466">+IF(H347=AO$8,G347,0)</f>
        <v>0</v>
      </c>
      <c r="AP347" s="140">
        <f t="shared" ref="AP347:AP359" si="1467">+IF(H347=AP$8,G347,0)</f>
        <v>0</v>
      </c>
      <c r="AQ347" s="140">
        <f t="shared" ref="AQ347:AQ359" si="1468">+IF(H347=AQ$8,G347,0)</f>
        <v>0</v>
      </c>
      <c r="AR347" s="140">
        <f t="shared" ref="AR347:AR359" si="1469">+IF(H347=AR$8,G347,0)</f>
        <v>0</v>
      </c>
      <c r="AS347" s="140">
        <f t="shared" ref="AS347:AS359" si="1470">+IF(H347=AS$8,G347,0)</f>
        <v>0</v>
      </c>
      <c r="AT347" s="140">
        <f t="shared" ref="AT347:AT359" si="1471">+IF(H347=AT$8,G347,0)</f>
        <v>0</v>
      </c>
      <c r="AU347" s="140">
        <f t="shared" ref="AU347:AU359" si="1472">+IF(H347=AU$8,G347,0)</f>
        <v>0</v>
      </c>
      <c r="AV347" s="140">
        <f t="shared" ref="AV347:AV359" si="1473">+IF(H347=AV$8,G347,0)</f>
        <v>0</v>
      </c>
      <c r="AW347" s="140">
        <f t="shared" ref="AW347:AW359" si="1474">+IF(H347=AW$8,G347,0)</f>
        <v>0</v>
      </c>
      <c r="AX347" s="140">
        <f t="shared" ref="AX347:AX359" si="1475">+IF(H347=AX$8,G347,0)</f>
        <v>0</v>
      </c>
      <c r="AZ347" s="140">
        <f t="shared" ref="AZ347:AZ359" si="1476">+IF(H347=AZ$8,G347,0)</f>
        <v>0</v>
      </c>
      <c r="BA347" s="140">
        <f t="shared" ref="BA347:BA359" si="1477">+IF(H347=BA$8,G347,0)</f>
        <v>0</v>
      </c>
      <c r="BB347" s="140">
        <f t="shared" ref="BB347:BB359" si="1478">+IF(H347=BB$8,G347,0)</f>
        <v>0</v>
      </c>
      <c r="BC347" s="140">
        <f t="shared" ref="BC347:BC359" si="1479">+IF(H347=BC$8,G347,0)</f>
        <v>0</v>
      </c>
      <c r="BD347" s="140">
        <f t="shared" ref="BD347:BD359" si="1480">+IF(H347=BD$8,G347,0)</f>
        <v>0</v>
      </c>
      <c r="BE347" s="140">
        <f t="shared" ref="BE347:BE359" si="1481">+IF(H347=BE$8,G347,0)</f>
        <v>0</v>
      </c>
      <c r="BF347" s="140">
        <f t="shared" ref="BF347:BF359" si="1482">+IF(H347=BF$8,G347,0)</f>
        <v>0</v>
      </c>
      <c r="BG347" s="140">
        <f t="shared" ref="BG347:BG359" si="1483">+IF(H347=BG$8,G347,0)</f>
        <v>0</v>
      </c>
      <c r="BH347" s="140">
        <f t="shared" ref="BH347:BH359" si="1484">+IF(H347=BH$8,G347,0)</f>
        <v>0</v>
      </c>
      <c r="BI347" s="140">
        <f t="shared" ref="BI347:BI359" si="1485">+IF(H347=BI$8,G347,0)</f>
        <v>0</v>
      </c>
      <c r="BJ347" s="140">
        <f t="shared" ref="BJ347:BJ359" si="1486">+IF(H347=BJ$8,G347,0)</f>
        <v>0</v>
      </c>
      <c r="BK347" s="140">
        <f t="shared" ref="BK347:BK359" si="1487">+IF(H347=BK$8,G347,0)</f>
        <v>0</v>
      </c>
      <c r="BL347" s="140">
        <f t="shared" ref="BL347:BL359" si="1488">+IF(H347=BL$8,G347,0)</f>
        <v>0</v>
      </c>
      <c r="BM347" s="140">
        <f t="shared" ref="BM347:BM359" si="1489">SUM(J347:BL347)</f>
        <v>0</v>
      </c>
      <c r="BN347" s="140">
        <f t="shared" si="1059"/>
        <v>0</v>
      </c>
    </row>
    <row r="348" spans="2:66" ht="12.75" customHeight="1" x14ac:dyDescent="0.2">
      <c r="C348" s="141" t="s">
        <v>348</v>
      </c>
      <c r="E348" s="140"/>
      <c r="G348" s="275">
        <v>695921275</v>
      </c>
      <c r="H348" s="131" t="s">
        <v>313</v>
      </c>
      <c r="J348" s="140">
        <f t="shared" si="1437"/>
        <v>0</v>
      </c>
      <c r="K348" s="140">
        <f t="shared" si="1438"/>
        <v>0</v>
      </c>
      <c r="L348" s="140">
        <f t="shared" si="1439"/>
        <v>0</v>
      </c>
      <c r="M348" s="140">
        <f t="shared" si="1440"/>
        <v>0</v>
      </c>
      <c r="N348" s="140">
        <f t="shared" si="1441"/>
        <v>0</v>
      </c>
      <c r="O348" s="140">
        <f t="shared" si="1442"/>
        <v>0</v>
      </c>
      <c r="P348" s="140">
        <f t="shared" si="1443"/>
        <v>0</v>
      </c>
      <c r="Q348" s="140">
        <f t="shared" si="1444"/>
        <v>0</v>
      </c>
      <c r="R348" s="140">
        <f t="shared" si="1445"/>
        <v>0</v>
      </c>
      <c r="S348" s="140">
        <f t="shared" si="1446"/>
        <v>0</v>
      </c>
      <c r="T348" s="140">
        <f t="shared" si="1447"/>
        <v>0</v>
      </c>
      <c r="U348" s="140">
        <f t="shared" si="1448"/>
        <v>0</v>
      </c>
      <c r="V348" s="140">
        <f t="shared" si="1449"/>
        <v>0</v>
      </c>
      <c r="X348" s="140">
        <f t="shared" si="1450"/>
        <v>0</v>
      </c>
      <c r="Y348" s="140">
        <f t="shared" si="1451"/>
        <v>0</v>
      </c>
      <c r="Z348" s="140">
        <f t="shared" si="1452"/>
        <v>0</v>
      </c>
      <c r="AA348" s="140">
        <f t="shared" si="1453"/>
        <v>0</v>
      </c>
      <c r="AB348" s="140">
        <f t="shared" si="1454"/>
        <v>0</v>
      </c>
      <c r="AC348" s="140">
        <f t="shared" si="1455"/>
        <v>0</v>
      </c>
      <c r="AD348" s="140">
        <f t="shared" si="1456"/>
        <v>0</v>
      </c>
      <c r="AE348" s="140">
        <f t="shared" si="1457"/>
        <v>695921275</v>
      </c>
      <c r="AF348" s="140">
        <f t="shared" si="1458"/>
        <v>0</v>
      </c>
      <c r="AG348" s="140">
        <f t="shared" si="1459"/>
        <v>0</v>
      </c>
      <c r="AH348" s="140">
        <f t="shared" si="1460"/>
        <v>0</v>
      </c>
      <c r="AI348" s="140">
        <f t="shared" si="1461"/>
        <v>0</v>
      </c>
      <c r="AJ348" s="140">
        <f t="shared" si="1462"/>
        <v>0</v>
      </c>
      <c r="AL348" s="140">
        <f t="shared" si="1463"/>
        <v>0</v>
      </c>
      <c r="AM348" s="140">
        <f t="shared" si="1464"/>
        <v>0</v>
      </c>
      <c r="AN348" s="140">
        <f t="shared" si="1465"/>
        <v>0</v>
      </c>
      <c r="AO348" s="140">
        <f t="shared" si="1466"/>
        <v>0</v>
      </c>
      <c r="AP348" s="140">
        <f t="shared" si="1467"/>
        <v>0</v>
      </c>
      <c r="AQ348" s="140">
        <f t="shared" si="1468"/>
        <v>0</v>
      </c>
      <c r="AR348" s="140">
        <f t="shared" si="1469"/>
        <v>0</v>
      </c>
      <c r="AS348" s="140">
        <f t="shared" si="1470"/>
        <v>0</v>
      </c>
      <c r="AT348" s="140">
        <f t="shared" si="1471"/>
        <v>0</v>
      </c>
      <c r="AU348" s="140">
        <f t="shared" si="1472"/>
        <v>0</v>
      </c>
      <c r="AV348" s="140">
        <f t="shared" si="1473"/>
        <v>0</v>
      </c>
      <c r="AW348" s="140">
        <f t="shared" si="1474"/>
        <v>0</v>
      </c>
      <c r="AX348" s="140">
        <f t="shared" si="1475"/>
        <v>0</v>
      </c>
      <c r="AZ348" s="140">
        <f t="shared" si="1476"/>
        <v>0</v>
      </c>
      <c r="BA348" s="140">
        <f t="shared" si="1477"/>
        <v>0</v>
      </c>
      <c r="BB348" s="140">
        <f t="shared" si="1478"/>
        <v>0</v>
      </c>
      <c r="BC348" s="140">
        <f t="shared" si="1479"/>
        <v>0</v>
      </c>
      <c r="BD348" s="140">
        <f t="shared" si="1480"/>
        <v>0</v>
      </c>
      <c r="BE348" s="140">
        <f t="shared" si="1481"/>
        <v>0</v>
      </c>
      <c r="BF348" s="140">
        <f t="shared" si="1482"/>
        <v>0</v>
      </c>
      <c r="BG348" s="140">
        <f t="shared" si="1483"/>
        <v>0</v>
      </c>
      <c r="BH348" s="140">
        <f t="shared" si="1484"/>
        <v>0</v>
      </c>
      <c r="BI348" s="140">
        <f t="shared" si="1485"/>
        <v>0</v>
      </c>
      <c r="BJ348" s="140">
        <f t="shared" si="1486"/>
        <v>0</v>
      </c>
      <c r="BK348" s="140">
        <f t="shared" si="1487"/>
        <v>0</v>
      </c>
      <c r="BL348" s="140">
        <f t="shared" si="1488"/>
        <v>0</v>
      </c>
      <c r="BM348" s="140">
        <f t="shared" si="1489"/>
        <v>695921275</v>
      </c>
      <c r="BN348" s="140">
        <f t="shared" si="1059"/>
        <v>0</v>
      </c>
    </row>
    <row r="349" spans="2:66" ht="12.75" customHeight="1" x14ac:dyDescent="0.2">
      <c r="C349" s="141" t="s">
        <v>350</v>
      </c>
      <c r="E349" s="140"/>
      <c r="G349" s="275">
        <v>55668962</v>
      </c>
      <c r="H349" s="131" t="s">
        <v>318</v>
      </c>
      <c r="J349" s="140">
        <f t="shared" si="1437"/>
        <v>0</v>
      </c>
      <c r="K349" s="140">
        <f t="shared" si="1438"/>
        <v>0</v>
      </c>
      <c r="L349" s="140">
        <f t="shared" si="1439"/>
        <v>0</v>
      </c>
      <c r="M349" s="140">
        <f t="shared" si="1440"/>
        <v>0</v>
      </c>
      <c r="N349" s="140">
        <f t="shared" si="1441"/>
        <v>0</v>
      </c>
      <c r="O349" s="140">
        <f t="shared" si="1442"/>
        <v>0</v>
      </c>
      <c r="P349" s="140">
        <f t="shared" si="1443"/>
        <v>0</v>
      </c>
      <c r="Q349" s="140">
        <f t="shared" si="1444"/>
        <v>0</v>
      </c>
      <c r="R349" s="140">
        <f t="shared" si="1445"/>
        <v>0</v>
      </c>
      <c r="S349" s="140">
        <f t="shared" si="1446"/>
        <v>0</v>
      </c>
      <c r="T349" s="140">
        <f t="shared" si="1447"/>
        <v>0</v>
      </c>
      <c r="U349" s="140">
        <f t="shared" si="1448"/>
        <v>0</v>
      </c>
      <c r="V349" s="140">
        <f t="shared" si="1449"/>
        <v>0</v>
      </c>
      <c r="X349" s="140">
        <f t="shared" si="1450"/>
        <v>0</v>
      </c>
      <c r="Y349" s="140">
        <f t="shared" si="1451"/>
        <v>0</v>
      </c>
      <c r="Z349" s="140">
        <f t="shared" si="1452"/>
        <v>0</v>
      </c>
      <c r="AA349" s="140">
        <f t="shared" si="1453"/>
        <v>0</v>
      </c>
      <c r="AB349" s="140">
        <f t="shared" si="1454"/>
        <v>0</v>
      </c>
      <c r="AC349" s="140">
        <f t="shared" si="1455"/>
        <v>0</v>
      </c>
      <c r="AD349" s="140">
        <f t="shared" si="1456"/>
        <v>0</v>
      </c>
      <c r="AE349" s="140">
        <f t="shared" si="1457"/>
        <v>0</v>
      </c>
      <c r="AF349" s="140">
        <f t="shared" si="1458"/>
        <v>0</v>
      </c>
      <c r="AG349" s="140">
        <f t="shared" si="1459"/>
        <v>0</v>
      </c>
      <c r="AH349" s="140">
        <f t="shared" si="1460"/>
        <v>0</v>
      </c>
      <c r="AI349" s="140">
        <f t="shared" si="1461"/>
        <v>0</v>
      </c>
      <c r="AJ349" s="140">
        <f t="shared" si="1462"/>
        <v>55668962</v>
      </c>
      <c r="AL349" s="140">
        <f t="shared" si="1463"/>
        <v>0</v>
      </c>
      <c r="AM349" s="140">
        <f t="shared" si="1464"/>
        <v>0</v>
      </c>
      <c r="AN349" s="140">
        <f t="shared" si="1465"/>
        <v>0</v>
      </c>
      <c r="AO349" s="140">
        <f t="shared" si="1466"/>
        <v>0</v>
      </c>
      <c r="AP349" s="140">
        <f t="shared" si="1467"/>
        <v>0</v>
      </c>
      <c r="AQ349" s="140">
        <f t="shared" si="1468"/>
        <v>0</v>
      </c>
      <c r="AR349" s="140">
        <f t="shared" si="1469"/>
        <v>0</v>
      </c>
      <c r="AS349" s="140">
        <f t="shared" si="1470"/>
        <v>0</v>
      </c>
      <c r="AT349" s="140">
        <f t="shared" si="1471"/>
        <v>0</v>
      </c>
      <c r="AU349" s="140">
        <f t="shared" si="1472"/>
        <v>0</v>
      </c>
      <c r="AV349" s="140">
        <f t="shared" si="1473"/>
        <v>0</v>
      </c>
      <c r="AW349" s="140">
        <f t="shared" si="1474"/>
        <v>0</v>
      </c>
      <c r="AX349" s="140">
        <f t="shared" si="1475"/>
        <v>0</v>
      </c>
      <c r="AZ349" s="140">
        <f t="shared" si="1476"/>
        <v>0</v>
      </c>
      <c r="BA349" s="140">
        <f t="shared" si="1477"/>
        <v>0</v>
      </c>
      <c r="BB349" s="140">
        <f t="shared" si="1478"/>
        <v>0</v>
      </c>
      <c r="BC349" s="140">
        <f t="shared" si="1479"/>
        <v>0</v>
      </c>
      <c r="BD349" s="140">
        <f t="shared" si="1480"/>
        <v>0</v>
      </c>
      <c r="BE349" s="140">
        <f t="shared" si="1481"/>
        <v>0</v>
      </c>
      <c r="BF349" s="140">
        <f t="shared" si="1482"/>
        <v>0</v>
      </c>
      <c r="BG349" s="140">
        <f t="shared" si="1483"/>
        <v>0</v>
      </c>
      <c r="BH349" s="140">
        <f t="shared" si="1484"/>
        <v>0</v>
      </c>
      <c r="BI349" s="140">
        <f t="shared" si="1485"/>
        <v>0</v>
      </c>
      <c r="BJ349" s="140">
        <f t="shared" si="1486"/>
        <v>0</v>
      </c>
      <c r="BK349" s="140">
        <f t="shared" si="1487"/>
        <v>0</v>
      </c>
      <c r="BL349" s="140">
        <f t="shared" si="1488"/>
        <v>0</v>
      </c>
      <c r="BM349" s="140">
        <f t="shared" si="1489"/>
        <v>55668962</v>
      </c>
      <c r="BN349" s="140">
        <f t="shared" si="1059"/>
        <v>0</v>
      </c>
    </row>
    <row r="350" spans="2:66" ht="12.75" customHeight="1" x14ac:dyDescent="0.2">
      <c r="B350" s="138" t="s">
        <v>417</v>
      </c>
      <c r="C350" s="141"/>
      <c r="E350" s="142">
        <f>SUM(G348:G349)</f>
        <v>751590237</v>
      </c>
      <c r="G350" s="275"/>
      <c r="J350" s="140">
        <f t="shared" si="1437"/>
        <v>0</v>
      </c>
      <c r="K350" s="140">
        <f t="shared" si="1438"/>
        <v>0</v>
      </c>
      <c r="L350" s="140">
        <f t="shared" si="1439"/>
        <v>0</v>
      </c>
      <c r="M350" s="140">
        <f t="shared" si="1440"/>
        <v>0</v>
      </c>
      <c r="N350" s="140">
        <f t="shared" si="1441"/>
        <v>0</v>
      </c>
      <c r="O350" s="140">
        <f t="shared" si="1442"/>
        <v>0</v>
      </c>
      <c r="P350" s="140">
        <f t="shared" si="1443"/>
        <v>0</v>
      </c>
      <c r="Q350" s="140">
        <f t="shared" si="1444"/>
        <v>0</v>
      </c>
      <c r="R350" s="140">
        <f t="shared" si="1445"/>
        <v>0</v>
      </c>
      <c r="S350" s="140">
        <f t="shared" si="1446"/>
        <v>0</v>
      </c>
      <c r="T350" s="140">
        <f t="shared" si="1447"/>
        <v>0</v>
      </c>
      <c r="U350" s="140">
        <f t="shared" si="1448"/>
        <v>0</v>
      </c>
      <c r="V350" s="140">
        <f t="shared" si="1449"/>
        <v>0</v>
      </c>
      <c r="X350" s="140">
        <f t="shared" si="1450"/>
        <v>0</v>
      </c>
      <c r="Y350" s="140">
        <f t="shared" si="1451"/>
        <v>0</v>
      </c>
      <c r="Z350" s="140">
        <f t="shared" si="1452"/>
        <v>0</v>
      </c>
      <c r="AA350" s="140">
        <f t="shared" si="1453"/>
        <v>0</v>
      </c>
      <c r="AB350" s="140">
        <f t="shared" si="1454"/>
        <v>0</v>
      </c>
      <c r="AC350" s="140">
        <f t="shared" si="1455"/>
        <v>0</v>
      </c>
      <c r="AD350" s="140">
        <f t="shared" si="1456"/>
        <v>0</v>
      </c>
      <c r="AE350" s="140">
        <f t="shared" si="1457"/>
        <v>0</v>
      </c>
      <c r="AF350" s="140">
        <f t="shared" si="1458"/>
        <v>0</v>
      </c>
      <c r="AG350" s="140">
        <f t="shared" si="1459"/>
        <v>0</v>
      </c>
      <c r="AH350" s="140">
        <f t="shared" si="1460"/>
        <v>0</v>
      </c>
      <c r="AI350" s="140">
        <f t="shared" si="1461"/>
        <v>0</v>
      </c>
      <c r="AJ350" s="140">
        <f t="shared" si="1462"/>
        <v>0</v>
      </c>
      <c r="AL350" s="140">
        <f t="shared" si="1463"/>
        <v>0</v>
      </c>
      <c r="AM350" s="140">
        <f t="shared" si="1464"/>
        <v>0</v>
      </c>
      <c r="AN350" s="140">
        <f t="shared" si="1465"/>
        <v>0</v>
      </c>
      <c r="AO350" s="140">
        <f t="shared" si="1466"/>
        <v>0</v>
      </c>
      <c r="AP350" s="140">
        <f t="shared" si="1467"/>
        <v>0</v>
      </c>
      <c r="AQ350" s="140">
        <f t="shared" si="1468"/>
        <v>0</v>
      </c>
      <c r="AR350" s="140">
        <f t="shared" si="1469"/>
        <v>0</v>
      </c>
      <c r="AS350" s="140">
        <f t="shared" si="1470"/>
        <v>0</v>
      </c>
      <c r="AT350" s="140">
        <f t="shared" si="1471"/>
        <v>0</v>
      </c>
      <c r="AU350" s="140">
        <f t="shared" si="1472"/>
        <v>0</v>
      </c>
      <c r="AV350" s="140">
        <f t="shared" si="1473"/>
        <v>0</v>
      </c>
      <c r="AW350" s="140">
        <f t="shared" si="1474"/>
        <v>0</v>
      </c>
      <c r="AX350" s="140">
        <f t="shared" si="1475"/>
        <v>0</v>
      </c>
      <c r="AZ350" s="140">
        <f t="shared" si="1476"/>
        <v>0</v>
      </c>
      <c r="BA350" s="140">
        <f t="shared" si="1477"/>
        <v>0</v>
      </c>
      <c r="BB350" s="140">
        <f t="shared" si="1478"/>
        <v>0</v>
      </c>
      <c r="BC350" s="140">
        <f t="shared" si="1479"/>
        <v>0</v>
      </c>
      <c r="BD350" s="140">
        <f t="shared" si="1480"/>
        <v>0</v>
      </c>
      <c r="BE350" s="140">
        <f t="shared" si="1481"/>
        <v>0</v>
      </c>
      <c r="BF350" s="140">
        <f t="shared" si="1482"/>
        <v>0</v>
      </c>
      <c r="BG350" s="140">
        <f t="shared" si="1483"/>
        <v>0</v>
      </c>
      <c r="BH350" s="140">
        <f t="shared" si="1484"/>
        <v>0</v>
      </c>
      <c r="BI350" s="140">
        <f t="shared" si="1485"/>
        <v>0</v>
      </c>
      <c r="BJ350" s="140">
        <f t="shared" si="1486"/>
        <v>0</v>
      </c>
      <c r="BK350" s="140">
        <f t="shared" si="1487"/>
        <v>0</v>
      </c>
      <c r="BL350" s="140">
        <f t="shared" si="1488"/>
        <v>0</v>
      </c>
      <c r="BM350" s="140">
        <f t="shared" si="1489"/>
        <v>0</v>
      </c>
      <c r="BN350" s="140">
        <f t="shared" si="1059"/>
        <v>0</v>
      </c>
    </row>
    <row r="351" spans="2:66" ht="12.75" customHeight="1" x14ac:dyDescent="0.2">
      <c r="C351" s="141" t="s">
        <v>418</v>
      </c>
      <c r="G351" s="275">
        <v>1073689318</v>
      </c>
      <c r="H351" s="131" t="s">
        <v>340</v>
      </c>
      <c r="J351" s="140">
        <f t="shared" si="1437"/>
        <v>0</v>
      </c>
      <c r="K351" s="140">
        <f t="shared" si="1438"/>
        <v>0</v>
      </c>
      <c r="L351" s="140">
        <f t="shared" si="1439"/>
        <v>0</v>
      </c>
      <c r="M351" s="140">
        <f t="shared" si="1440"/>
        <v>0</v>
      </c>
      <c r="N351" s="140">
        <f t="shared" si="1441"/>
        <v>0</v>
      </c>
      <c r="O351" s="140">
        <f t="shared" si="1442"/>
        <v>0</v>
      </c>
      <c r="P351" s="140">
        <f t="shared" si="1443"/>
        <v>0</v>
      </c>
      <c r="Q351" s="140">
        <f t="shared" si="1444"/>
        <v>0</v>
      </c>
      <c r="R351" s="140">
        <f t="shared" si="1445"/>
        <v>0</v>
      </c>
      <c r="S351" s="140">
        <f t="shared" si="1446"/>
        <v>0</v>
      </c>
      <c r="T351" s="140">
        <f t="shared" si="1447"/>
        <v>0</v>
      </c>
      <c r="U351" s="140">
        <f t="shared" si="1448"/>
        <v>0</v>
      </c>
      <c r="V351" s="140">
        <f t="shared" si="1449"/>
        <v>0</v>
      </c>
      <c r="X351" s="140">
        <f t="shared" si="1450"/>
        <v>0</v>
      </c>
      <c r="Y351" s="140">
        <f t="shared" si="1451"/>
        <v>0</v>
      </c>
      <c r="Z351" s="140">
        <f t="shared" si="1452"/>
        <v>0</v>
      </c>
      <c r="AA351" s="140">
        <f t="shared" si="1453"/>
        <v>0</v>
      </c>
      <c r="AB351" s="140">
        <f t="shared" si="1454"/>
        <v>0</v>
      </c>
      <c r="AC351" s="140">
        <f t="shared" si="1455"/>
        <v>0</v>
      </c>
      <c r="AD351" s="140">
        <f t="shared" si="1456"/>
        <v>0</v>
      </c>
      <c r="AE351" s="140">
        <f t="shared" si="1457"/>
        <v>0</v>
      </c>
      <c r="AF351" s="140">
        <f t="shared" si="1458"/>
        <v>0</v>
      </c>
      <c r="AG351" s="140">
        <f t="shared" si="1459"/>
        <v>0</v>
      </c>
      <c r="AH351" s="140">
        <f t="shared" si="1460"/>
        <v>0</v>
      </c>
      <c r="AI351" s="140">
        <f t="shared" si="1461"/>
        <v>0</v>
      </c>
      <c r="AJ351" s="140">
        <f t="shared" si="1462"/>
        <v>0</v>
      </c>
      <c r="AL351" s="140">
        <f t="shared" si="1463"/>
        <v>0</v>
      </c>
      <c r="AM351" s="140">
        <f t="shared" si="1464"/>
        <v>0</v>
      </c>
      <c r="AN351" s="140">
        <f t="shared" si="1465"/>
        <v>0</v>
      </c>
      <c r="AO351" s="140">
        <f t="shared" si="1466"/>
        <v>0</v>
      </c>
      <c r="AP351" s="140">
        <f t="shared" si="1467"/>
        <v>0</v>
      </c>
      <c r="AQ351" s="140">
        <f t="shared" si="1468"/>
        <v>0</v>
      </c>
      <c r="AR351" s="140">
        <f t="shared" si="1469"/>
        <v>0</v>
      </c>
      <c r="AS351" s="140">
        <f t="shared" si="1470"/>
        <v>0</v>
      </c>
      <c r="AT351" s="140">
        <f t="shared" si="1471"/>
        <v>0</v>
      </c>
      <c r="AU351" s="140">
        <f t="shared" si="1472"/>
        <v>0</v>
      </c>
      <c r="AV351" s="140">
        <f t="shared" si="1473"/>
        <v>0</v>
      </c>
      <c r="AW351" s="140">
        <f t="shared" si="1474"/>
        <v>0</v>
      </c>
      <c r="AX351" s="140">
        <f t="shared" si="1475"/>
        <v>0</v>
      </c>
      <c r="AZ351" s="140">
        <f t="shared" si="1476"/>
        <v>0</v>
      </c>
      <c r="BA351" s="140">
        <f t="shared" si="1477"/>
        <v>0</v>
      </c>
      <c r="BB351" s="140">
        <f t="shared" si="1478"/>
        <v>0</v>
      </c>
      <c r="BC351" s="140">
        <f t="shared" si="1479"/>
        <v>0</v>
      </c>
      <c r="BD351" s="140">
        <f t="shared" si="1480"/>
        <v>0</v>
      </c>
      <c r="BE351" s="140">
        <f t="shared" si="1481"/>
        <v>0</v>
      </c>
      <c r="BF351" s="140">
        <f t="shared" si="1482"/>
        <v>0</v>
      </c>
      <c r="BG351" s="140">
        <f t="shared" si="1483"/>
        <v>0</v>
      </c>
      <c r="BH351" s="140">
        <f t="shared" si="1484"/>
        <v>1073689318</v>
      </c>
      <c r="BI351" s="140">
        <f t="shared" si="1485"/>
        <v>0</v>
      </c>
      <c r="BJ351" s="140">
        <f t="shared" si="1486"/>
        <v>0</v>
      </c>
      <c r="BK351" s="140">
        <f t="shared" si="1487"/>
        <v>0</v>
      </c>
      <c r="BL351" s="140">
        <f t="shared" si="1488"/>
        <v>0</v>
      </c>
      <c r="BM351" s="140">
        <f t="shared" si="1489"/>
        <v>1073689318</v>
      </c>
      <c r="BN351" s="140">
        <f t="shared" si="1059"/>
        <v>0</v>
      </c>
    </row>
    <row r="352" spans="2:66" ht="12.75" customHeight="1" x14ac:dyDescent="0.2">
      <c r="C352" s="141" t="s">
        <v>644</v>
      </c>
      <c r="G352" s="275">
        <v>1600997</v>
      </c>
      <c r="H352" s="131" t="s">
        <v>344</v>
      </c>
      <c r="J352" s="140">
        <f t="shared" si="1437"/>
        <v>0</v>
      </c>
      <c r="K352" s="140">
        <f t="shared" si="1438"/>
        <v>0</v>
      </c>
      <c r="L352" s="140">
        <f t="shared" si="1439"/>
        <v>0</v>
      </c>
      <c r="M352" s="140">
        <f t="shared" si="1440"/>
        <v>0</v>
      </c>
      <c r="N352" s="140">
        <f t="shared" si="1441"/>
        <v>0</v>
      </c>
      <c r="O352" s="140">
        <f t="shared" si="1442"/>
        <v>0</v>
      </c>
      <c r="P352" s="140">
        <f t="shared" si="1443"/>
        <v>0</v>
      </c>
      <c r="Q352" s="140">
        <f t="shared" si="1444"/>
        <v>0</v>
      </c>
      <c r="R352" s="140">
        <f t="shared" si="1445"/>
        <v>0</v>
      </c>
      <c r="S352" s="140">
        <f t="shared" si="1446"/>
        <v>0</v>
      </c>
      <c r="T352" s="140">
        <f t="shared" si="1447"/>
        <v>0</v>
      </c>
      <c r="U352" s="140">
        <f t="shared" si="1448"/>
        <v>0</v>
      </c>
      <c r="V352" s="140">
        <f t="shared" si="1449"/>
        <v>0</v>
      </c>
      <c r="X352" s="140">
        <f t="shared" si="1450"/>
        <v>0</v>
      </c>
      <c r="Y352" s="140">
        <f t="shared" si="1451"/>
        <v>0</v>
      </c>
      <c r="Z352" s="140">
        <f t="shared" si="1452"/>
        <v>0</v>
      </c>
      <c r="AA352" s="140">
        <f t="shared" si="1453"/>
        <v>0</v>
      </c>
      <c r="AB352" s="140">
        <f t="shared" si="1454"/>
        <v>0</v>
      </c>
      <c r="AC352" s="140">
        <f t="shared" si="1455"/>
        <v>0</v>
      </c>
      <c r="AD352" s="140">
        <f t="shared" si="1456"/>
        <v>0</v>
      </c>
      <c r="AE352" s="140">
        <f t="shared" si="1457"/>
        <v>0</v>
      </c>
      <c r="AF352" s="140">
        <f t="shared" si="1458"/>
        <v>0</v>
      </c>
      <c r="AG352" s="140">
        <f t="shared" si="1459"/>
        <v>0</v>
      </c>
      <c r="AH352" s="140">
        <f t="shared" si="1460"/>
        <v>0</v>
      </c>
      <c r="AI352" s="140">
        <f t="shared" si="1461"/>
        <v>0</v>
      </c>
      <c r="AJ352" s="140">
        <f t="shared" si="1462"/>
        <v>0</v>
      </c>
      <c r="AL352" s="140">
        <f t="shared" si="1463"/>
        <v>0</v>
      </c>
      <c r="AM352" s="140">
        <f t="shared" si="1464"/>
        <v>0</v>
      </c>
      <c r="AN352" s="140">
        <f t="shared" si="1465"/>
        <v>0</v>
      </c>
      <c r="AO352" s="140">
        <f t="shared" si="1466"/>
        <v>0</v>
      </c>
      <c r="AP352" s="140">
        <f t="shared" si="1467"/>
        <v>0</v>
      </c>
      <c r="AQ352" s="140">
        <f t="shared" si="1468"/>
        <v>0</v>
      </c>
      <c r="AR352" s="140">
        <f t="shared" si="1469"/>
        <v>0</v>
      </c>
      <c r="AS352" s="140">
        <f t="shared" si="1470"/>
        <v>0</v>
      </c>
      <c r="AT352" s="140">
        <f t="shared" si="1471"/>
        <v>0</v>
      </c>
      <c r="AU352" s="140">
        <f t="shared" si="1472"/>
        <v>0</v>
      </c>
      <c r="AV352" s="140">
        <f t="shared" si="1473"/>
        <v>0</v>
      </c>
      <c r="AW352" s="140">
        <f t="shared" si="1474"/>
        <v>0</v>
      </c>
      <c r="AX352" s="140">
        <f t="shared" si="1475"/>
        <v>0</v>
      </c>
      <c r="AZ352" s="140">
        <f t="shared" si="1476"/>
        <v>0</v>
      </c>
      <c r="BA352" s="140">
        <f t="shared" si="1477"/>
        <v>0</v>
      </c>
      <c r="BB352" s="140">
        <f t="shared" si="1478"/>
        <v>0</v>
      </c>
      <c r="BC352" s="140">
        <f t="shared" si="1479"/>
        <v>0</v>
      </c>
      <c r="BD352" s="140">
        <f t="shared" si="1480"/>
        <v>0</v>
      </c>
      <c r="BE352" s="140">
        <f t="shared" si="1481"/>
        <v>0</v>
      </c>
      <c r="BF352" s="140">
        <f t="shared" si="1482"/>
        <v>0</v>
      </c>
      <c r="BG352" s="140">
        <f t="shared" si="1483"/>
        <v>0</v>
      </c>
      <c r="BH352" s="140">
        <f t="shared" si="1484"/>
        <v>0</v>
      </c>
      <c r="BI352" s="140">
        <f t="shared" si="1485"/>
        <v>0</v>
      </c>
      <c r="BJ352" s="140">
        <f t="shared" si="1486"/>
        <v>0</v>
      </c>
      <c r="BK352" s="140">
        <f t="shared" si="1487"/>
        <v>0</v>
      </c>
      <c r="BL352" s="140">
        <f t="shared" si="1488"/>
        <v>1600997</v>
      </c>
      <c r="BM352" s="140">
        <f t="shared" si="1489"/>
        <v>1600997</v>
      </c>
      <c r="BN352" s="140">
        <f t="shared" si="1059"/>
        <v>0</v>
      </c>
    </row>
    <row r="353" spans="3:67" ht="12.75" customHeight="1" x14ac:dyDescent="0.2">
      <c r="C353" s="141" t="s">
        <v>260</v>
      </c>
      <c r="G353" s="275">
        <v>67874588</v>
      </c>
      <c r="H353" s="131" t="s">
        <v>340</v>
      </c>
      <c r="J353" s="140">
        <f t="shared" si="1437"/>
        <v>0</v>
      </c>
      <c r="K353" s="140">
        <f t="shared" si="1438"/>
        <v>0</v>
      </c>
      <c r="L353" s="140">
        <f t="shared" si="1439"/>
        <v>0</v>
      </c>
      <c r="M353" s="140">
        <f t="shared" si="1440"/>
        <v>0</v>
      </c>
      <c r="N353" s="140">
        <f t="shared" si="1441"/>
        <v>0</v>
      </c>
      <c r="O353" s="140">
        <f t="shared" si="1442"/>
        <v>0</v>
      </c>
      <c r="P353" s="140">
        <f t="shared" si="1443"/>
        <v>0</v>
      </c>
      <c r="Q353" s="140">
        <f t="shared" si="1444"/>
        <v>0</v>
      </c>
      <c r="R353" s="140">
        <f t="shared" si="1445"/>
        <v>0</v>
      </c>
      <c r="S353" s="140">
        <f t="shared" si="1446"/>
        <v>0</v>
      </c>
      <c r="T353" s="140">
        <f t="shared" si="1447"/>
        <v>0</v>
      </c>
      <c r="U353" s="140">
        <f t="shared" si="1448"/>
        <v>0</v>
      </c>
      <c r="V353" s="140">
        <f t="shared" si="1449"/>
        <v>0</v>
      </c>
      <c r="X353" s="140">
        <f t="shared" si="1450"/>
        <v>0</v>
      </c>
      <c r="Y353" s="140">
        <f t="shared" si="1451"/>
        <v>0</v>
      </c>
      <c r="Z353" s="140">
        <f t="shared" si="1452"/>
        <v>0</v>
      </c>
      <c r="AA353" s="140">
        <f t="shared" si="1453"/>
        <v>0</v>
      </c>
      <c r="AB353" s="140">
        <f t="shared" si="1454"/>
        <v>0</v>
      </c>
      <c r="AC353" s="140">
        <f t="shared" si="1455"/>
        <v>0</v>
      </c>
      <c r="AD353" s="140">
        <f t="shared" si="1456"/>
        <v>0</v>
      </c>
      <c r="AE353" s="140">
        <f t="shared" si="1457"/>
        <v>0</v>
      </c>
      <c r="AF353" s="140">
        <f t="shared" si="1458"/>
        <v>0</v>
      </c>
      <c r="AG353" s="140">
        <f t="shared" si="1459"/>
        <v>0</v>
      </c>
      <c r="AH353" s="140">
        <f t="shared" si="1460"/>
        <v>0</v>
      </c>
      <c r="AI353" s="140">
        <f t="shared" si="1461"/>
        <v>0</v>
      </c>
      <c r="AJ353" s="140">
        <f t="shared" si="1462"/>
        <v>0</v>
      </c>
      <c r="AL353" s="140">
        <f t="shared" si="1463"/>
        <v>0</v>
      </c>
      <c r="AM353" s="140">
        <f t="shared" si="1464"/>
        <v>0</v>
      </c>
      <c r="AN353" s="140">
        <f t="shared" si="1465"/>
        <v>0</v>
      </c>
      <c r="AO353" s="140">
        <f t="shared" si="1466"/>
        <v>0</v>
      </c>
      <c r="AP353" s="140">
        <f t="shared" si="1467"/>
        <v>0</v>
      </c>
      <c r="AQ353" s="140">
        <f t="shared" si="1468"/>
        <v>0</v>
      </c>
      <c r="AR353" s="140">
        <f t="shared" si="1469"/>
        <v>0</v>
      </c>
      <c r="AS353" s="140">
        <f t="shared" si="1470"/>
        <v>0</v>
      </c>
      <c r="AT353" s="140">
        <f t="shared" si="1471"/>
        <v>0</v>
      </c>
      <c r="AU353" s="140">
        <f t="shared" si="1472"/>
        <v>0</v>
      </c>
      <c r="AV353" s="140">
        <f t="shared" si="1473"/>
        <v>0</v>
      </c>
      <c r="AW353" s="140">
        <f t="shared" si="1474"/>
        <v>0</v>
      </c>
      <c r="AX353" s="140">
        <f t="shared" si="1475"/>
        <v>0</v>
      </c>
      <c r="AZ353" s="140">
        <f t="shared" si="1476"/>
        <v>0</v>
      </c>
      <c r="BA353" s="140">
        <f t="shared" si="1477"/>
        <v>0</v>
      </c>
      <c r="BB353" s="140">
        <f t="shared" si="1478"/>
        <v>0</v>
      </c>
      <c r="BC353" s="140">
        <f t="shared" si="1479"/>
        <v>0</v>
      </c>
      <c r="BD353" s="140">
        <f t="shared" si="1480"/>
        <v>0</v>
      </c>
      <c r="BE353" s="140">
        <f t="shared" si="1481"/>
        <v>0</v>
      </c>
      <c r="BF353" s="140">
        <f t="shared" si="1482"/>
        <v>0</v>
      </c>
      <c r="BG353" s="140">
        <f t="shared" si="1483"/>
        <v>0</v>
      </c>
      <c r="BH353" s="140">
        <f t="shared" si="1484"/>
        <v>67874588</v>
      </c>
      <c r="BI353" s="140">
        <f t="shared" si="1485"/>
        <v>0</v>
      </c>
      <c r="BJ353" s="140">
        <f t="shared" si="1486"/>
        <v>0</v>
      </c>
      <c r="BK353" s="140">
        <f t="shared" si="1487"/>
        <v>0</v>
      </c>
      <c r="BL353" s="140">
        <f t="shared" si="1488"/>
        <v>0</v>
      </c>
      <c r="BM353" s="140">
        <f t="shared" si="1489"/>
        <v>67874588</v>
      </c>
      <c r="BN353" s="140">
        <f t="shared" si="1059"/>
        <v>0</v>
      </c>
    </row>
    <row r="354" spans="3:67" ht="12.75" customHeight="1" x14ac:dyDescent="0.2">
      <c r="C354" s="143" t="s">
        <v>249</v>
      </c>
      <c r="D354" s="143"/>
      <c r="E354" s="143"/>
      <c r="F354" s="143"/>
      <c r="G354" s="275"/>
      <c r="H354" s="131" t="s">
        <v>340</v>
      </c>
      <c r="J354" s="140">
        <f t="shared" si="1437"/>
        <v>0</v>
      </c>
      <c r="K354" s="140">
        <f t="shared" si="1438"/>
        <v>0</v>
      </c>
      <c r="L354" s="140">
        <f t="shared" si="1439"/>
        <v>0</v>
      </c>
      <c r="M354" s="140">
        <f t="shared" si="1440"/>
        <v>0</v>
      </c>
      <c r="N354" s="140">
        <f t="shared" si="1441"/>
        <v>0</v>
      </c>
      <c r="O354" s="140">
        <f t="shared" si="1442"/>
        <v>0</v>
      </c>
      <c r="P354" s="140">
        <f t="shared" si="1443"/>
        <v>0</v>
      </c>
      <c r="Q354" s="140">
        <f t="shared" si="1444"/>
        <v>0</v>
      </c>
      <c r="R354" s="140">
        <f t="shared" si="1445"/>
        <v>0</v>
      </c>
      <c r="S354" s="140">
        <f t="shared" si="1446"/>
        <v>0</v>
      </c>
      <c r="T354" s="140">
        <f t="shared" si="1447"/>
        <v>0</v>
      </c>
      <c r="U354" s="140">
        <f t="shared" si="1448"/>
        <v>0</v>
      </c>
      <c r="V354" s="140">
        <f t="shared" si="1449"/>
        <v>0</v>
      </c>
      <c r="X354" s="140">
        <f t="shared" si="1450"/>
        <v>0</v>
      </c>
      <c r="Y354" s="140">
        <f t="shared" si="1451"/>
        <v>0</v>
      </c>
      <c r="Z354" s="140">
        <f t="shared" si="1452"/>
        <v>0</v>
      </c>
      <c r="AA354" s="140">
        <f t="shared" si="1453"/>
        <v>0</v>
      </c>
      <c r="AB354" s="140">
        <f t="shared" si="1454"/>
        <v>0</v>
      </c>
      <c r="AC354" s="140">
        <f t="shared" si="1455"/>
        <v>0</v>
      </c>
      <c r="AD354" s="140">
        <f t="shared" si="1456"/>
        <v>0</v>
      </c>
      <c r="AE354" s="140">
        <f t="shared" si="1457"/>
        <v>0</v>
      </c>
      <c r="AF354" s="140">
        <f t="shared" si="1458"/>
        <v>0</v>
      </c>
      <c r="AG354" s="140">
        <f t="shared" si="1459"/>
        <v>0</v>
      </c>
      <c r="AH354" s="140">
        <f t="shared" si="1460"/>
        <v>0</v>
      </c>
      <c r="AI354" s="140">
        <f t="shared" si="1461"/>
        <v>0</v>
      </c>
      <c r="AJ354" s="140">
        <f t="shared" si="1462"/>
        <v>0</v>
      </c>
      <c r="AL354" s="140">
        <f t="shared" si="1463"/>
        <v>0</v>
      </c>
      <c r="AM354" s="140">
        <f t="shared" si="1464"/>
        <v>0</v>
      </c>
      <c r="AN354" s="140">
        <f t="shared" si="1465"/>
        <v>0</v>
      </c>
      <c r="AO354" s="140">
        <f t="shared" si="1466"/>
        <v>0</v>
      </c>
      <c r="AP354" s="140">
        <f t="shared" si="1467"/>
        <v>0</v>
      </c>
      <c r="AQ354" s="140">
        <f t="shared" si="1468"/>
        <v>0</v>
      </c>
      <c r="AR354" s="140">
        <f t="shared" si="1469"/>
        <v>0</v>
      </c>
      <c r="AS354" s="140">
        <f t="shared" si="1470"/>
        <v>0</v>
      </c>
      <c r="AT354" s="140">
        <f t="shared" si="1471"/>
        <v>0</v>
      </c>
      <c r="AU354" s="140">
        <f t="shared" si="1472"/>
        <v>0</v>
      </c>
      <c r="AV354" s="140">
        <f t="shared" si="1473"/>
        <v>0</v>
      </c>
      <c r="AW354" s="140">
        <f t="shared" si="1474"/>
        <v>0</v>
      </c>
      <c r="AX354" s="140">
        <f t="shared" si="1475"/>
        <v>0</v>
      </c>
      <c r="AZ354" s="140">
        <f t="shared" si="1476"/>
        <v>0</v>
      </c>
      <c r="BA354" s="140">
        <f t="shared" si="1477"/>
        <v>0</v>
      </c>
      <c r="BB354" s="140">
        <f t="shared" si="1478"/>
        <v>0</v>
      </c>
      <c r="BC354" s="140">
        <f t="shared" si="1479"/>
        <v>0</v>
      </c>
      <c r="BD354" s="140">
        <f t="shared" si="1480"/>
        <v>0</v>
      </c>
      <c r="BE354" s="140">
        <f t="shared" si="1481"/>
        <v>0</v>
      </c>
      <c r="BF354" s="140">
        <f t="shared" si="1482"/>
        <v>0</v>
      </c>
      <c r="BG354" s="140">
        <f t="shared" si="1483"/>
        <v>0</v>
      </c>
      <c r="BH354" s="140">
        <f t="shared" si="1484"/>
        <v>0</v>
      </c>
      <c r="BI354" s="140">
        <f t="shared" si="1485"/>
        <v>0</v>
      </c>
      <c r="BJ354" s="140">
        <f t="shared" si="1486"/>
        <v>0</v>
      </c>
      <c r="BK354" s="140">
        <f t="shared" si="1487"/>
        <v>0</v>
      </c>
      <c r="BL354" s="140">
        <f t="shared" si="1488"/>
        <v>0</v>
      </c>
      <c r="BM354" s="140">
        <f t="shared" si="1489"/>
        <v>0</v>
      </c>
      <c r="BN354" s="140">
        <f t="shared" si="1059"/>
        <v>0</v>
      </c>
    </row>
    <row r="355" spans="3:67" ht="12.75" customHeight="1" x14ac:dyDescent="0.2">
      <c r="C355" s="141" t="s">
        <v>645</v>
      </c>
      <c r="G355" s="275">
        <v>3229998</v>
      </c>
      <c r="H355" s="131" t="s">
        <v>344</v>
      </c>
      <c r="J355" s="140">
        <f t="shared" si="1437"/>
        <v>0</v>
      </c>
      <c r="K355" s="140">
        <f t="shared" si="1438"/>
        <v>0</v>
      </c>
      <c r="L355" s="140">
        <f t="shared" si="1439"/>
        <v>0</v>
      </c>
      <c r="M355" s="140">
        <f t="shared" si="1440"/>
        <v>0</v>
      </c>
      <c r="N355" s="140">
        <f t="shared" si="1441"/>
        <v>0</v>
      </c>
      <c r="O355" s="140">
        <f t="shared" si="1442"/>
        <v>0</v>
      </c>
      <c r="P355" s="140">
        <f t="shared" si="1443"/>
        <v>0</v>
      </c>
      <c r="Q355" s="140">
        <f t="shared" si="1444"/>
        <v>0</v>
      </c>
      <c r="R355" s="140">
        <f t="shared" si="1445"/>
        <v>0</v>
      </c>
      <c r="S355" s="140">
        <f t="shared" si="1446"/>
        <v>0</v>
      </c>
      <c r="T355" s="140">
        <f t="shared" si="1447"/>
        <v>0</v>
      </c>
      <c r="U355" s="140">
        <f t="shared" si="1448"/>
        <v>0</v>
      </c>
      <c r="V355" s="140">
        <f t="shared" si="1449"/>
        <v>0</v>
      </c>
      <c r="X355" s="140">
        <f t="shared" si="1450"/>
        <v>0</v>
      </c>
      <c r="Y355" s="140">
        <f t="shared" si="1451"/>
        <v>0</v>
      </c>
      <c r="Z355" s="140">
        <f t="shared" si="1452"/>
        <v>0</v>
      </c>
      <c r="AA355" s="140">
        <f t="shared" si="1453"/>
        <v>0</v>
      </c>
      <c r="AB355" s="140">
        <f t="shared" si="1454"/>
        <v>0</v>
      </c>
      <c r="AC355" s="140">
        <f t="shared" si="1455"/>
        <v>0</v>
      </c>
      <c r="AD355" s="140">
        <f t="shared" si="1456"/>
        <v>0</v>
      </c>
      <c r="AE355" s="140">
        <f t="shared" si="1457"/>
        <v>0</v>
      </c>
      <c r="AF355" s="140">
        <f t="shared" si="1458"/>
        <v>0</v>
      </c>
      <c r="AG355" s="140">
        <f t="shared" si="1459"/>
        <v>0</v>
      </c>
      <c r="AH355" s="140">
        <f t="shared" si="1460"/>
        <v>0</v>
      </c>
      <c r="AI355" s="140">
        <f t="shared" si="1461"/>
        <v>0</v>
      </c>
      <c r="AJ355" s="140">
        <f t="shared" si="1462"/>
        <v>0</v>
      </c>
      <c r="AL355" s="140">
        <f t="shared" si="1463"/>
        <v>0</v>
      </c>
      <c r="AM355" s="140">
        <f t="shared" si="1464"/>
        <v>0</v>
      </c>
      <c r="AN355" s="140">
        <f t="shared" si="1465"/>
        <v>0</v>
      </c>
      <c r="AO355" s="140">
        <f t="shared" si="1466"/>
        <v>0</v>
      </c>
      <c r="AP355" s="140">
        <f t="shared" si="1467"/>
        <v>0</v>
      </c>
      <c r="AQ355" s="140">
        <f t="shared" si="1468"/>
        <v>0</v>
      </c>
      <c r="AR355" s="140">
        <f t="shared" si="1469"/>
        <v>0</v>
      </c>
      <c r="AS355" s="140">
        <f t="shared" si="1470"/>
        <v>0</v>
      </c>
      <c r="AT355" s="140">
        <f t="shared" si="1471"/>
        <v>0</v>
      </c>
      <c r="AU355" s="140">
        <f t="shared" si="1472"/>
        <v>0</v>
      </c>
      <c r="AV355" s="140">
        <f t="shared" si="1473"/>
        <v>0</v>
      </c>
      <c r="AW355" s="140">
        <f t="shared" si="1474"/>
        <v>0</v>
      </c>
      <c r="AX355" s="140">
        <f t="shared" si="1475"/>
        <v>0</v>
      </c>
      <c r="AZ355" s="140">
        <f t="shared" si="1476"/>
        <v>0</v>
      </c>
      <c r="BA355" s="140">
        <f t="shared" si="1477"/>
        <v>0</v>
      </c>
      <c r="BB355" s="140">
        <f t="shared" si="1478"/>
        <v>0</v>
      </c>
      <c r="BC355" s="140">
        <f t="shared" si="1479"/>
        <v>0</v>
      </c>
      <c r="BD355" s="140">
        <f t="shared" si="1480"/>
        <v>0</v>
      </c>
      <c r="BE355" s="140">
        <f t="shared" si="1481"/>
        <v>0</v>
      </c>
      <c r="BF355" s="140">
        <f t="shared" si="1482"/>
        <v>0</v>
      </c>
      <c r="BG355" s="140">
        <f t="shared" si="1483"/>
        <v>0</v>
      </c>
      <c r="BH355" s="140">
        <f t="shared" si="1484"/>
        <v>0</v>
      </c>
      <c r="BI355" s="140">
        <f t="shared" si="1485"/>
        <v>0</v>
      </c>
      <c r="BJ355" s="140">
        <f t="shared" si="1486"/>
        <v>0</v>
      </c>
      <c r="BK355" s="140">
        <f t="shared" si="1487"/>
        <v>0</v>
      </c>
      <c r="BL355" s="140">
        <f t="shared" si="1488"/>
        <v>3229998</v>
      </c>
      <c r="BM355" s="140">
        <f t="shared" si="1489"/>
        <v>3229998</v>
      </c>
      <c r="BN355" s="140">
        <f t="shared" si="1059"/>
        <v>0</v>
      </c>
    </row>
    <row r="356" spans="3:67" ht="12.75" customHeight="1" x14ac:dyDescent="0.2">
      <c r="C356" s="141" t="s">
        <v>456</v>
      </c>
      <c r="G356" s="275">
        <v>77895941</v>
      </c>
      <c r="H356" s="131" t="s">
        <v>344</v>
      </c>
      <c r="J356" s="140">
        <f t="shared" si="1437"/>
        <v>0</v>
      </c>
      <c r="K356" s="140">
        <f t="shared" si="1438"/>
        <v>0</v>
      </c>
      <c r="L356" s="140">
        <f t="shared" si="1439"/>
        <v>0</v>
      </c>
      <c r="M356" s="140">
        <f t="shared" si="1440"/>
        <v>0</v>
      </c>
      <c r="N356" s="140">
        <f t="shared" si="1441"/>
        <v>0</v>
      </c>
      <c r="O356" s="140">
        <f t="shared" si="1442"/>
        <v>0</v>
      </c>
      <c r="P356" s="140">
        <f t="shared" si="1443"/>
        <v>0</v>
      </c>
      <c r="Q356" s="140">
        <f t="shared" si="1444"/>
        <v>0</v>
      </c>
      <c r="R356" s="140">
        <f t="shared" si="1445"/>
        <v>0</v>
      </c>
      <c r="S356" s="140">
        <f t="shared" si="1446"/>
        <v>0</v>
      </c>
      <c r="T356" s="140">
        <f t="shared" si="1447"/>
        <v>0</v>
      </c>
      <c r="U356" s="140">
        <f t="shared" si="1448"/>
        <v>0</v>
      </c>
      <c r="V356" s="140">
        <f t="shared" si="1449"/>
        <v>0</v>
      </c>
      <c r="X356" s="140">
        <f t="shared" si="1450"/>
        <v>0</v>
      </c>
      <c r="Y356" s="140">
        <f t="shared" si="1451"/>
        <v>0</v>
      </c>
      <c r="Z356" s="140">
        <f t="shared" si="1452"/>
        <v>0</v>
      </c>
      <c r="AA356" s="140">
        <f t="shared" si="1453"/>
        <v>0</v>
      </c>
      <c r="AB356" s="140">
        <f t="shared" si="1454"/>
        <v>0</v>
      </c>
      <c r="AC356" s="140">
        <f t="shared" si="1455"/>
        <v>0</v>
      </c>
      <c r="AD356" s="140">
        <f t="shared" si="1456"/>
        <v>0</v>
      </c>
      <c r="AE356" s="140">
        <f t="shared" si="1457"/>
        <v>0</v>
      </c>
      <c r="AF356" s="140">
        <f t="shared" si="1458"/>
        <v>0</v>
      </c>
      <c r="AG356" s="140">
        <f t="shared" si="1459"/>
        <v>0</v>
      </c>
      <c r="AH356" s="140">
        <f t="shared" si="1460"/>
        <v>0</v>
      </c>
      <c r="AI356" s="140">
        <f t="shared" si="1461"/>
        <v>0</v>
      </c>
      <c r="AJ356" s="140">
        <f t="shared" si="1462"/>
        <v>0</v>
      </c>
      <c r="AL356" s="140">
        <f t="shared" si="1463"/>
        <v>0</v>
      </c>
      <c r="AM356" s="140">
        <f t="shared" si="1464"/>
        <v>0</v>
      </c>
      <c r="AN356" s="140">
        <f t="shared" si="1465"/>
        <v>0</v>
      </c>
      <c r="AO356" s="140">
        <f t="shared" si="1466"/>
        <v>0</v>
      </c>
      <c r="AP356" s="140">
        <f t="shared" si="1467"/>
        <v>0</v>
      </c>
      <c r="AQ356" s="140">
        <f t="shared" si="1468"/>
        <v>0</v>
      </c>
      <c r="AR356" s="140">
        <f t="shared" si="1469"/>
        <v>0</v>
      </c>
      <c r="AS356" s="140">
        <f t="shared" si="1470"/>
        <v>0</v>
      </c>
      <c r="AT356" s="140">
        <f t="shared" si="1471"/>
        <v>0</v>
      </c>
      <c r="AU356" s="140">
        <f t="shared" si="1472"/>
        <v>0</v>
      </c>
      <c r="AV356" s="140">
        <f t="shared" si="1473"/>
        <v>0</v>
      </c>
      <c r="AW356" s="140">
        <f t="shared" si="1474"/>
        <v>0</v>
      </c>
      <c r="AX356" s="140">
        <f t="shared" si="1475"/>
        <v>0</v>
      </c>
      <c r="AZ356" s="140">
        <f t="shared" si="1476"/>
        <v>0</v>
      </c>
      <c r="BA356" s="140">
        <f t="shared" si="1477"/>
        <v>0</v>
      </c>
      <c r="BB356" s="140">
        <f t="shared" si="1478"/>
        <v>0</v>
      </c>
      <c r="BC356" s="140">
        <f t="shared" si="1479"/>
        <v>0</v>
      </c>
      <c r="BD356" s="140">
        <f t="shared" si="1480"/>
        <v>0</v>
      </c>
      <c r="BE356" s="140">
        <f t="shared" si="1481"/>
        <v>0</v>
      </c>
      <c r="BF356" s="140">
        <f t="shared" si="1482"/>
        <v>0</v>
      </c>
      <c r="BG356" s="140">
        <f t="shared" si="1483"/>
        <v>0</v>
      </c>
      <c r="BH356" s="140">
        <f t="shared" si="1484"/>
        <v>0</v>
      </c>
      <c r="BI356" s="140">
        <f t="shared" si="1485"/>
        <v>0</v>
      </c>
      <c r="BJ356" s="140">
        <f t="shared" si="1486"/>
        <v>0</v>
      </c>
      <c r="BK356" s="140">
        <f t="shared" si="1487"/>
        <v>0</v>
      </c>
      <c r="BL356" s="140">
        <f t="shared" si="1488"/>
        <v>77895941</v>
      </c>
      <c r="BM356" s="140">
        <f t="shared" si="1489"/>
        <v>77895941</v>
      </c>
      <c r="BN356" s="140">
        <f t="shared" si="1059"/>
        <v>0</v>
      </c>
    </row>
    <row r="357" spans="3:67" ht="12.75" customHeight="1" x14ac:dyDescent="0.2">
      <c r="C357" s="141" t="s">
        <v>596</v>
      </c>
      <c r="G357" s="275"/>
      <c r="H357" s="131" t="s">
        <v>340</v>
      </c>
      <c r="J357" s="140">
        <f t="shared" si="1437"/>
        <v>0</v>
      </c>
      <c r="K357" s="140">
        <f t="shared" si="1438"/>
        <v>0</v>
      </c>
      <c r="L357" s="140">
        <f t="shared" si="1439"/>
        <v>0</v>
      </c>
      <c r="M357" s="140">
        <f t="shared" si="1440"/>
        <v>0</v>
      </c>
      <c r="N357" s="140">
        <f t="shared" si="1441"/>
        <v>0</v>
      </c>
      <c r="O357" s="140">
        <f t="shared" si="1442"/>
        <v>0</v>
      </c>
      <c r="P357" s="140">
        <f t="shared" si="1443"/>
        <v>0</v>
      </c>
      <c r="Q357" s="140">
        <f t="shared" si="1444"/>
        <v>0</v>
      </c>
      <c r="R357" s="140">
        <f t="shared" si="1445"/>
        <v>0</v>
      </c>
      <c r="S357" s="140">
        <f t="shared" si="1446"/>
        <v>0</v>
      </c>
      <c r="T357" s="140">
        <f t="shared" si="1447"/>
        <v>0</v>
      </c>
      <c r="U357" s="140">
        <f t="shared" si="1448"/>
        <v>0</v>
      </c>
      <c r="V357" s="140">
        <f t="shared" si="1449"/>
        <v>0</v>
      </c>
      <c r="X357" s="140">
        <f t="shared" si="1450"/>
        <v>0</v>
      </c>
      <c r="Y357" s="140">
        <f t="shared" si="1451"/>
        <v>0</v>
      </c>
      <c r="Z357" s="140">
        <f t="shared" si="1452"/>
        <v>0</v>
      </c>
      <c r="AA357" s="140">
        <f t="shared" si="1453"/>
        <v>0</v>
      </c>
      <c r="AB357" s="140">
        <f t="shared" si="1454"/>
        <v>0</v>
      </c>
      <c r="AC357" s="140">
        <f t="shared" si="1455"/>
        <v>0</v>
      </c>
      <c r="AD357" s="140">
        <f t="shared" si="1456"/>
        <v>0</v>
      </c>
      <c r="AE357" s="140">
        <f t="shared" si="1457"/>
        <v>0</v>
      </c>
      <c r="AF357" s="140">
        <f t="shared" si="1458"/>
        <v>0</v>
      </c>
      <c r="AG357" s="140">
        <f t="shared" si="1459"/>
        <v>0</v>
      </c>
      <c r="AH357" s="140">
        <f t="shared" si="1460"/>
        <v>0</v>
      </c>
      <c r="AI357" s="140">
        <f t="shared" si="1461"/>
        <v>0</v>
      </c>
      <c r="AJ357" s="140">
        <f t="shared" si="1462"/>
        <v>0</v>
      </c>
      <c r="AL357" s="140">
        <f t="shared" si="1463"/>
        <v>0</v>
      </c>
      <c r="AM357" s="140">
        <f t="shared" si="1464"/>
        <v>0</v>
      </c>
      <c r="AN357" s="140">
        <f t="shared" si="1465"/>
        <v>0</v>
      </c>
      <c r="AO357" s="140">
        <f t="shared" si="1466"/>
        <v>0</v>
      </c>
      <c r="AP357" s="140">
        <f t="shared" si="1467"/>
        <v>0</v>
      </c>
      <c r="AQ357" s="140">
        <f t="shared" si="1468"/>
        <v>0</v>
      </c>
      <c r="AR357" s="140">
        <f t="shared" si="1469"/>
        <v>0</v>
      </c>
      <c r="AS357" s="140">
        <f t="shared" si="1470"/>
        <v>0</v>
      </c>
      <c r="AT357" s="140">
        <f t="shared" si="1471"/>
        <v>0</v>
      </c>
      <c r="AU357" s="140">
        <f t="shared" si="1472"/>
        <v>0</v>
      </c>
      <c r="AV357" s="140">
        <f t="shared" si="1473"/>
        <v>0</v>
      </c>
      <c r="AW357" s="140">
        <f t="shared" si="1474"/>
        <v>0</v>
      </c>
      <c r="AX357" s="140">
        <f t="shared" si="1475"/>
        <v>0</v>
      </c>
      <c r="AZ357" s="140">
        <f t="shared" si="1476"/>
        <v>0</v>
      </c>
      <c r="BA357" s="140">
        <f t="shared" si="1477"/>
        <v>0</v>
      </c>
      <c r="BB357" s="140">
        <f t="shared" si="1478"/>
        <v>0</v>
      </c>
      <c r="BC357" s="140">
        <f t="shared" si="1479"/>
        <v>0</v>
      </c>
      <c r="BD357" s="140">
        <f t="shared" si="1480"/>
        <v>0</v>
      </c>
      <c r="BE357" s="140">
        <f t="shared" si="1481"/>
        <v>0</v>
      </c>
      <c r="BF357" s="140">
        <f t="shared" si="1482"/>
        <v>0</v>
      </c>
      <c r="BG357" s="140">
        <f t="shared" si="1483"/>
        <v>0</v>
      </c>
      <c r="BH357" s="140">
        <f t="shared" si="1484"/>
        <v>0</v>
      </c>
      <c r="BI357" s="140">
        <f t="shared" si="1485"/>
        <v>0</v>
      </c>
      <c r="BJ357" s="140">
        <f t="shared" si="1486"/>
        <v>0</v>
      </c>
      <c r="BK357" s="140">
        <f t="shared" si="1487"/>
        <v>0</v>
      </c>
      <c r="BL357" s="140">
        <f t="shared" si="1488"/>
        <v>0</v>
      </c>
      <c r="BM357" s="140">
        <f t="shared" si="1489"/>
        <v>0</v>
      </c>
      <c r="BN357" s="140">
        <f t="shared" si="1059"/>
        <v>0</v>
      </c>
    </row>
    <row r="358" spans="3:67" x14ac:dyDescent="0.2">
      <c r="C358" s="129" t="s">
        <v>419</v>
      </c>
      <c r="E358" s="142">
        <f>SUM(G351:G358)</f>
        <v>1228222024</v>
      </c>
      <c r="G358" s="275">
        <v>3931182</v>
      </c>
      <c r="H358" s="131" t="s">
        <v>344</v>
      </c>
      <c r="J358" s="140">
        <f t="shared" si="1437"/>
        <v>0</v>
      </c>
      <c r="K358" s="140">
        <f t="shared" si="1438"/>
        <v>0</v>
      </c>
      <c r="L358" s="140">
        <f t="shared" si="1439"/>
        <v>0</v>
      </c>
      <c r="M358" s="140">
        <f t="shared" si="1440"/>
        <v>0</v>
      </c>
      <c r="N358" s="140">
        <f t="shared" si="1441"/>
        <v>0</v>
      </c>
      <c r="O358" s="140">
        <f t="shared" si="1442"/>
        <v>0</v>
      </c>
      <c r="P358" s="140">
        <f t="shared" si="1443"/>
        <v>0</v>
      </c>
      <c r="Q358" s="140">
        <f t="shared" si="1444"/>
        <v>0</v>
      </c>
      <c r="R358" s="140">
        <f t="shared" si="1445"/>
        <v>0</v>
      </c>
      <c r="S358" s="140">
        <f t="shared" si="1446"/>
        <v>0</v>
      </c>
      <c r="T358" s="140">
        <f t="shared" si="1447"/>
        <v>0</v>
      </c>
      <c r="U358" s="140">
        <f t="shared" si="1448"/>
        <v>0</v>
      </c>
      <c r="V358" s="140">
        <f t="shared" si="1449"/>
        <v>0</v>
      </c>
      <c r="X358" s="140">
        <f t="shared" si="1450"/>
        <v>0</v>
      </c>
      <c r="Y358" s="140">
        <f t="shared" si="1451"/>
        <v>0</v>
      </c>
      <c r="Z358" s="140">
        <f t="shared" si="1452"/>
        <v>0</v>
      </c>
      <c r="AA358" s="140">
        <f t="shared" si="1453"/>
        <v>0</v>
      </c>
      <c r="AB358" s="140">
        <f t="shared" si="1454"/>
        <v>0</v>
      </c>
      <c r="AC358" s="140">
        <f t="shared" si="1455"/>
        <v>0</v>
      </c>
      <c r="AD358" s="140">
        <f t="shared" si="1456"/>
        <v>0</v>
      </c>
      <c r="AE358" s="140">
        <f t="shared" si="1457"/>
        <v>0</v>
      </c>
      <c r="AF358" s="140">
        <f t="shared" si="1458"/>
        <v>0</v>
      </c>
      <c r="AG358" s="140">
        <f t="shared" si="1459"/>
        <v>0</v>
      </c>
      <c r="AH358" s="140">
        <f t="shared" si="1460"/>
        <v>0</v>
      </c>
      <c r="AI358" s="140">
        <f t="shared" si="1461"/>
        <v>0</v>
      </c>
      <c r="AJ358" s="140">
        <f t="shared" si="1462"/>
        <v>0</v>
      </c>
      <c r="AL358" s="140">
        <f t="shared" si="1463"/>
        <v>0</v>
      </c>
      <c r="AM358" s="140">
        <f t="shared" si="1464"/>
        <v>0</v>
      </c>
      <c r="AN358" s="140">
        <f t="shared" si="1465"/>
        <v>0</v>
      </c>
      <c r="AO358" s="140">
        <f t="shared" si="1466"/>
        <v>0</v>
      </c>
      <c r="AP358" s="140">
        <f t="shared" si="1467"/>
        <v>0</v>
      </c>
      <c r="AQ358" s="140">
        <f t="shared" si="1468"/>
        <v>0</v>
      </c>
      <c r="AR358" s="140">
        <f t="shared" si="1469"/>
        <v>0</v>
      </c>
      <c r="AS358" s="140">
        <f t="shared" si="1470"/>
        <v>0</v>
      </c>
      <c r="AT358" s="140">
        <f t="shared" si="1471"/>
        <v>0</v>
      </c>
      <c r="AU358" s="140">
        <f t="shared" si="1472"/>
        <v>0</v>
      </c>
      <c r="AV358" s="140">
        <f t="shared" si="1473"/>
        <v>0</v>
      </c>
      <c r="AW358" s="140">
        <f t="shared" si="1474"/>
        <v>0</v>
      </c>
      <c r="AX358" s="140">
        <f t="shared" si="1475"/>
        <v>0</v>
      </c>
      <c r="AZ358" s="140">
        <f t="shared" si="1476"/>
        <v>0</v>
      </c>
      <c r="BA358" s="140">
        <f t="shared" si="1477"/>
        <v>0</v>
      </c>
      <c r="BB358" s="140">
        <f t="shared" si="1478"/>
        <v>0</v>
      </c>
      <c r="BC358" s="140">
        <f t="shared" si="1479"/>
        <v>0</v>
      </c>
      <c r="BD358" s="140">
        <f t="shared" si="1480"/>
        <v>0</v>
      </c>
      <c r="BE358" s="140">
        <f t="shared" si="1481"/>
        <v>0</v>
      </c>
      <c r="BF358" s="140">
        <f t="shared" si="1482"/>
        <v>0</v>
      </c>
      <c r="BG358" s="140">
        <f t="shared" si="1483"/>
        <v>0</v>
      </c>
      <c r="BH358" s="140">
        <f t="shared" si="1484"/>
        <v>0</v>
      </c>
      <c r="BI358" s="140">
        <f t="shared" si="1485"/>
        <v>0</v>
      </c>
      <c r="BJ358" s="140">
        <f t="shared" si="1486"/>
        <v>0</v>
      </c>
      <c r="BK358" s="140">
        <f t="shared" si="1487"/>
        <v>0</v>
      </c>
      <c r="BL358" s="140">
        <f t="shared" si="1488"/>
        <v>3931182</v>
      </c>
      <c r="BM358" s="140">
        <f t="shared" si="1489"/>
        <v>3931182</v>
      </c>
      <c r="BN358" s="140">
        <f t="shared" si="1059"/>
        <v>0</v>
      </c>
    </row>
    <row r="359" spans="3:67" ht="18" customHeight="1" x14ac:dyDescent="0.2">
      <c r="E359" s="140"/>
      <c r="J359" s="140">
        <f t="shared" si="1437"/>
        <v>0</v>
      </c>
      <c r="K359" s="140">
        <f t="shared" si="1438"/>
        <v>0</v>
      </c>
      <c r="L359" s="140">
        <f t="shared" si="1439"/>
        <v>0</v>
      </c>
      <c r="M359" s="140">
        <f t="shared" si="1440"/>
        <v>0</v>
      </c>
      <c r="N359" s="140">
        <f t="shared" si="1441"/>
        <v>0</v>
      </c>
      <c r="O359" s="140">
        <f t="shared" si="1442"/>
        <v>0</v>
      </c>
      <c r="P359" s="140">
        <f t="shared" si="1443"/>
        <v>0</v>
      </c>
      <c r="Q359" s="140">
        <f t="shared" si="1444"/>
        <v>0</v>
      </c>
      <c r="R359" s="140">
        <f t="shared" si="1445"/>
        <v>0</v>
      </c>
      <c r="S359" s="140">
        <f t="shared" si="1446"/>
        <v>0</v>
      </c>
      <c r="T359" s="140">
        <f t="shared" si="1447"/>
        <v>0</v>
      </c>
      <c r="U359" s="140">
        <f t="shared" si="1448"/>
        <v>0</v>
      </c>
      <c r="V359" s="140">
        <f t="shared" si="1449"/>
        <v>0</v>
      </c>
      <c r="X359" s="140">
        <f t="shared" si="1450"/>
        <v>0</v>
      </c>
      <c r="Y359" s="140">
        <f t="shared" si="1451"/>
        <v>0</v>
      </c>
      <c r="Z359" s="140">
        <f t="shared" si="1452"/>
        <v>0</v>
      </c>
      <c r="AA359" s="140">
        <f t="shared" si="1453"/>
        <v>0</v>
      </c>
      <c r="AB359" s="140">
        <f t="shared" si="1454"/>
        <v>0</v>
      </c>
      <c r="AC359" s="140">
        <f t="shared" si="1455"/>
        <v>0</v>
      </c>
      <c r="AD359" s="140">
        <f t="shared" si="1456"/>
        <v>0</v>
      </c>
      <c r="AE359" s="140">
        <f t="shared" si="1457"/>
        <v>0</v>
      </c>
      <c r="AF359" s="140">
        <f t="shared" si="1458"/>
        <v>0</v>
      </c>
      <c r="AG359" s="140">
        <f t="shared" si="1459"/>
        <v>0</v>
      </c>
      <c r="AH359" s="140">
        <f t="shared" si="1460"/>
        <v>0</v>
      </c>
      <c r="AI359" s="140">
        <f t="shared" si="1461"/>
        <v>0</v>
      </c>
      <c r="AJ359" s="140">
        <f t="shared" si="1462"/>
        <v>0</v>
      </c>
      <c r="AL359" s="140">
        <f t="shared" si="1463"/>
        <v>0</v>
      </c>
      <c r="AM359" s="140">
        <f t="shared" si="1464"/>
        <v>0</v>
      </c>
      <c r="AN359" s="140">
        <f t="shared" si="1465"/>
        <v>0</v>
      </c>
      <c r="AO359" s="140">
        <f t="shared" si="1466"/>
        <v>0</v>
      </c>
      <c r="AP359" s="140">
        <f t="shared" si="1467"/>
        <v>0</v>
      </c>
      <c r="AQ359" s="140">
        <f t="shared" si="1468"/>
        <v>0</v>
      </c>
      <c r="AR359" s="140">
        <f t="shared" si="1469"/>
        <v>0</v>
      </c>
      <c r="AS359" s="140">
        <f t="shared" si="1470"/>
        <v>0</v>
      </c>
      <c r="AT359" s="140">
        <f t="shared" si="1471"/>
        <v>0</v>
      </c>
      <c r="AU359" s="140">
        <f t="shared" si="1472"/>
        <v>0</v>
      </c>
      <c r="AV359" s="140">
        <f t="shared" si="1473"/>
        <v>0</v>
      </c>
      <c r="AW359" s="140">
        <f t="shared" si="1474"/>
        <v>0</v>
      </c>
      <c r="AX359" s="140">
        <f t="shared" si="1475"/>
        <v>0</v>
      </c>
      <c r="AZ359" s="140">
        <f t="shared" si="1476"/>
        <v>0</v>
      </c>
      <c r="BA359" s="140">
        <f t="shared" si="1477"/>
        <v>0</v>
      </c>
      <c r="BB359" s="140">
        <f t="shared" si="1478"/>
        <v>0</v>
      </c>
      <c r="BC359" s="140">
        <f t="shared" si="1479"/>
        <v>0</v>
      </c>
      <c r="BD359" s="140">
        <f t="shared" si="1480"/>
        <v>0</v>
      </c>
      <c r="BE359" s="140">
        <f t="shared" si="1481"/>
        <v>0</v>
      </c>
      <c r="BF359" s="140">
        <f t="shared" si="1482"/>
        <v>0</v>
      </c>
      <c r="BG359" s="140">
        <f t="shared" si="1483"/>
        <v>0</v>
      </c>
      <c r="BH359" s="140">
        <f t="shared" si="1484"/>
        <v>0</v>
      </c>
      <c r="BI359" s="140">
        <f t="shared" si="1485"/>
        <v>0</v>
      </c>
      <c r="BJ359" s="140">
        <f t="shared" si="1486"/>
        <v>0</v>
      </c>
      <c r="BK359" s="140">
        <f t="shared" si="1487"/>
        <v>0</v>
      </c>
      <c r="BL359" s="140">
        <f t="shared" si="1488"/>
        <v>0</v>
      </c>
      <c r="BM359" s="140">
        <f t="shared" si="1489"/>
        <v>0</v>
      </c>
      <c r="BN359" s="140">
        <f t="shared" si="1059"/>
        <v>0</v>
      </c>
    </row>
    <row r="360" spans="3:67" ht="13.5" thickBot="1" x14ac:dyDescent="0.25">
      <c r="C360" s="144" t="s">
        <v>351</v>
      </c>
      <c r="D360" s="144"/>
      <c r="E360" s="145"/>
      <c r="F360" s="144"/>
      <c r="G360" s="480">
        <f>SUM(G10:G358)</f>
        <v>9909596429</v>
      </c>
      <c r="H360" s="147"/>
      <c r="I360" s="148"/>
      <c r="J360" s="146">
        <f t="shared" ref="J360:AO360" si="1490">SUM(J9:J359)</f>
        <v>508083332</v>
      </c>
      <c r="K360" s="146">
        <f t="shared" si="1490"/>
        <v>983645843</v>
      </c>
      <c r="L360" s="146">
        <f t="shared" si="1490"/>
        <v>167846542</v>
      </c>
      <c r="M360" s="146">
        <f t="shared" si="1490"/>
        <v>218734148</v>
      </c>
      <c r="N360" s="146">
        <f t="shared" si="1490"/>
        <v>0</v>
      </c>
      <c r="O360" s="146">
        <f t="shared" si="1490"/>
        <v>88845784</v>
      </c>
      <c r="P360" s="146">
        <f t="shared" si="1490"/>
        <v>78436643</v>
      </c>
      <c r="Q360" s="146">
        <f t="shared" si="1490"/>
        <v>0</v>
      </c>
      <c r="R360" s="146">
        <f t="shared" si="1490"/>
        <v>0</v>
      </c>
      <c r="S360" s="146">
        <f t="shared" si="1490"/>
        <v>417393800</v>
      </c>
      <c r="T360" s="146">
        <f t="shared" si="1490"/>
        <v>63466620</v>
      </c>
      <c r="U360" s="146">
        <f t="shared" si="1490"/>
        <v>0</v>
      </c>
      <c r="V360" s="146">
        <f t="shared" si="1490"/>
        <v>962238760</v>
      </c>
      <c r="W360" s="146">
        <f t="shared" si="1490"/>
        <v>0</v>
      </c>
      <c r="X360" s="146">
        <f t="shared" si="1490"/>
        <v>0</v>
      </c>
      <c r="Y360" s="146">
        <f t="shared" si="1490"/>
        <v>0</v>
      </c>
      <c r="Z360" s="146">
        <f t="shared" si="1490"/>
        <v>0</v>
      </c>
      <c r="AA360" s="146">
        <f t="shared" si="1490"/>
        <v>0</v>
      </c>
      <c r="AB360" s="146">
        <f t="shared" si="1490"/>
        <v>0</v>
      </c>
      <c r="AC360" s="146">
        <f t="shared" si="1490"/>
        <v>0</v>
      </c>
      <c r="AD360" s="146">
        <f t="shared" si="1490"/>
        <v>0</v>
      </c>
      <c r="AE360" s="146">
        <f t="shared" si="1490"/>
        <v>695921275</v>
      </c>
      <c r="AF360" s="146">
        <f t="shared" si="1490"/>
        <v>0</v>
      </c>
      <c r="AG360" s="146">
        <f t="shared" si="1490"/>
        <v>0</v>
      </c>
      <c r="AH360" s="146">
        <f t="shared" si="1490"/>
        <v>0</v>
      </c>
      <c r="AI360" s="146">
        <f t="shared" si="1490"/>
        <v>0</v>
      </c>
      <c r="AJ360" s="146">
        <f t="shared" si="1490"/>
        <v>55668962</v>
      </c>
      <c r="AK360" s="146">
        <f t="shared" si="1490"/>
        <v>0</v>
      </c>
      <c r="AL360" s="146">
        <f t="shared" si="1490"/>
        <v>0</v>
      </c>
      <c r="AM360" s="146">
        <f t="shared" si="1490"/>
        <v>1221031330</v>
      </c>
      <c r="AN360" s="146">
        <f t="shared" si="1490"/>
        <v>268610840</v>
      </c>
      <c r="AO360" s="146">
        <f t="shared" si="1490"/>
        <v>862932666</v>
      </c>
      <c r="AP360" s="146">
        <f t="shared" ref="AP360:BM360" si="1491">SUM(AP9:AP359)</f>
        <v>282110913</v>
      </c>
      <c r="AQ360" s="146">
        <f t="shared" si="1491"/>
        <v>8950660</v>
      </c>
      <c r="AR360" s="480">
        <f t="shared" si="1491"/>
        <v>0</v>
      </c>
      <c r="AS360" s="480">
        <f t="shared" si="1491"/>
        <v>0</v>
      </c>
      <c r="AT360" s="480">
        <f t="shared" si="1491"/>
        <v>0</v>
      </c>
      <c r="AU360" s="480">
        <f t="shared" si="1491"/>
        <v>0</v>
      </c>
      <c r="AV360" s="480">
        <f t="shared" si="1491"/>
        <v>420953103</v>
      </c>
      <c r="AW360" s="146">
        <f t="shared" si="1491"/>
        <v>149632398</v>
      </c>
      <c r="AX360" s="146">
        <f t="shared" si="1491"/>
        <v>1226870786</v>
      </c>
      <c r="AY360" s="146">
        <f t="shared" si="1491"/>
        <v>0</v>
      </c>
      <c r="AZ360" s="146">
        <f t="shared" si="1491"/>
        <v>0</v>
      </c>
      <c r="BA360" s="146">
        <f t="shared" si="1491"/>
        <v>0</v>
      </c>
      <c r="BB360" s="146">
        <f t="shared" si="1491"/>
        <v>0</v>
      </c>
      <c r="BC360" s="146">
        <f t="shared" si="1491"/>
        <v>0</v>
      </c>
      <c r="BD360" s="146">
        <f t="shared" si="1491"/>
        <v>0</v>
      </c>
      <c r="BE360" s="146">
        <f t="shared" si="1491"/>
        <v>0</v>
      </c>
      <c r="BF360" s="146">
        <f t="shared" si="1491"/>
        <v>0</v>
      </c>
      <c r="BG360" s="146">
        <f t="shared" si="1491"/>
        <v>0</v>
      </c>
      <c r="BH360" s="146">
        <f t="shared" si="1491"/>
        <v>1141563906</v>
      </c>
      <c r="BI360" s="146">
        <f t="shared" si="1491"/>
        <v>0</v>
      </c>
      <c r="BJ360" s="146">
        <f t="shared" si="1491"/>
        <v>0</v>
      </c>
      <c r="BK360" s="146">
        <f t="shared" si="1491"/>
        <v>0</v>
      </c>
      <c r="BL360" s="146">
        <f t="shared" si="1491"/>
        <v>86658118</v>
      </c>
      <c r="BM360" s="146">
        <f t="shared" si="1491"/>
        <v>9909596429</v>
      </c>
      <c r="BN360" s="140">
        <f>+BM360-G360</f>
        <v>0</v>
      </c>
    </row>
    <row r="361" spans="3:67" ht="14.25" thickTop="1" thickBot="1" x14ac:dyDescent="0.25">
      <c r="C361" s="140"/>
      <c r="E361" s="480"/>
    </row>
    <row r="362" spans="3:67" ht="18" customHeight="1" thickTop="1" x14ac:dyDescent="0.2">
      <c r="C362" s="129" t="s">
        <v>352</v>
      </c>
      <c r="G362" s="499">
        <v>15538067989</v>
      </c>
      <c r="H362" s="194">
        <f>+G360-H!H35</f>
        <v>6472359557</v>
      </c>
      <c r="J362" s="149"/>
      <c r="K362" s="149"/>
      <c r="L362" s="149"/>
      <c r="M362" s="149"/>
      <c r="N362" s="149"/>
      <c r="O362" s="149"/>
      <c r="P362" s="149"/>
      <c r="Q362" s="149"/>
      <c r="R362" s="149"/>
      <c r="S362" s="149"/>
      <c r="T362" s="149"/>
      <c r="U362" s="149"/>
      <c r="V362" s="149"/>
      <c r="W362" s="149"/>
      <c r="X362" s="149"/>
      <c r="Y362" s="149"/>
      <c r="Z362" s="149"/>
      <c r="AA362" s="149"/>
      <c r="AB362" s="149"/>
      <c r="AC362" s="149"/>
      <c r="AD362" s="149"/>
      <c r="AE362" s="149"/>
      <c r="AF362" s="149"/>
      <c r="AG362" s="149"/>
      <c r="AH362" s="149"/>
      <c r="AI362" s="149"/>
      <c r="AJ362" s="149"/>
      <c r="AK362" s="149"/>
      <c r="AL362" s="149"/>
      <c r="AM362" s="149"/>
      <c r="AN362" s="149"/>
      <c r="AO362" s="149"/>
      <c r="AP362" s="149"/>
      <c r="AQ362" s="149"/>
      <c r="AR362" s="149"/>
      <c r="AS362" s="149"/>
      <c r="AT362" s="149"/>
      <c r="AU362" s="149"/>
      <c r="AV362" s="149"/>
      <c r="AW362" s="149"/>
      <c r="AX362" s="149"/>
      <c r="AY362" s="149"/>
      <c r="AZ362" s="149"/>
      <c r="BA362" s="149"/>
      <c r="BB362" s="149"/>
      <c r="BC362" s="149"/>
      <c r="BD362" s="149"/>
      <c r="BE362" s="149"/>
      <c r="BF362" s="149"/>
      <c r="BG362" s="149"/>
      <c r="BH362" s="149"/>
      <c r="BI362" s="149"/>
      <c r="BJ362" s="149"/>
      <c r="BK362" s="149"/>
      <c r="BL362" s="149"/>
      <c r="BM362" s="140">
        <f>+BM360-G360</f>
        <v>0</v>
      </c>
      <c r="BN362" s="140">
        <f>SUM(BN9:BN360)</f>
        <v>0</v>
      </c>
      <c r="BO362" s="140"/>
    </row>
    <row r="363" spans="3:67" x14ac:dyDescent="0.2">
      <c r="G363" s="430">
        <f>-G360-G362</f>
        <v>-25447664418</v>
      </c>
    </row>
    <row r="364" spans="3:67" ht="18" customHeight="1" x14ac:dyDescent="0.2">
      <c r="C364" s="150" t="s">
        <v>353</v>
      </c>
      <c r="G364" s="499">
        <f>+'H3'!G71</f>
        <v>26624550177</v>
      </c>
      <c r="J364" s="140"/>
    </row>
    <row r="365" spans="3:67" x14ac:dyDescent="0.2">
      <c r="C365" s="129" t="s">
        <v>354</v>
      </c>
      <c r="G365" s="430">
        <f>SUM(G363:G364)</f>
        <v>1176885759</v>
      </c>
      <c r="J365" s="140"/>
      <c r="L365" s="140"/>
      <c r="BM365" s="140"/>
    </row>
    <row r="366" spans="3:67" ht="16.5" customHeight="1" x14ac:dyDescent="0.2">
      <c r="C366" s="129" t="s">
        <v>249</v>
      </c>
      <c r="G366" s="499">
        <v>229517087</v>
      </c>
    </row>
    <row r="367" spans="3:67" x14ac:dyDescent="0.2">
      <c r="C367" s="129" t="s">
        <v>18</v>
      </c>
      <c r="G367" s="500">
        <f>+G365-G366</f>
        <v>947368672</v>
      </c>
      <c r="J367" s="140"/>
    </row>
    <row r="368" spans="3:67" ht="21.75" customHeight="1" x14ac:dyDescent="0.2"/>
    <row r="369" spans="3:7" x14ac:dyDescent="0.2">
      <c r="C369" s="151" t="s">
        <v>355</v>
      </c>
      <c r="D369" s="152"/>
      <c r="E369" s="153">
        <f>+G28+G164+G213+G298+G315</f>
        <v>55663089</v>
      </c>
    </row>
    <row r="373" spans="3:7" x14ac:dyDescent="0.2">
      <c r="E373" s="140">
        <f>+G71</f>
        <v>389736788</v>
      </c>
      <c r="G373" s="430">
        <f>+G367-PASIVO!E78</f>
        <v>-189614123</v>
      </c>
    </row>
  </sheetData>
  <mergeCells count="8">
    <mergeCell ref="AL6:AX6"/>
    <mergeCell ref="AZ6:BL6"/>
    <mergeCell ref="C6:C7"/>
    <mergeCell ref="E6:E7"/>
    <mergeCell ref="G6:G7"/>
    <mergeCell ref="H6:H7"/>
    <mergeCell ref="J6:V6"/>
    <mergeCell ref="X6:AJ6"/>
  </mergeCells>
  <phoneticPr fontId="21" type="noConversion"/>
  <pageMargins left="0.75" right="0.75" top="1" bottom="1" header="0" footer="0"/>
  <pageSetup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446"/>
  <sheetViews>
    <sheetView topLeftCell="B7" zoomScale="180" zoomScaleNormal="180" workbookViewId="0">
      <selection activeCell="G23" sqref="G23"/>
    </sheetView>
  </sheetViews>
  <sheetFormatPr baseColWidth="10" defaultRowHeight="12.75" x14ac:dyDescent="0.2"/>
  <cols>
    <col min="1" max="1" width="3.28515625" style="129" hidden="1" customWidth="1"/>
    <col min="2" max="2" width="1.7109375" style="129" customWidth="1"/>
    <col min="3" max="3" width="34.5703125" style="129" customWidth="1"/>
    <col min="4" max="4" width="1.7109375" style="129" customWidth="1"/>
    <col min="5" max="5" width="21.85546875" style="129" customWidth="1"/>
    <col min="6" max="6" width="1.7109375" style="129" customWidth="1"/>
    <col min="7" max="7" width="20.7109375" style="130" customWidth="1"/>
    <col min="8" max="8" width="1.7109375" style="130" customWidth="1"/>
    <col min="9" max="9" width="14.140625" style="129" customWidth="1"/>
    <col min="10" max="10" width="11.42578125" style="129"/>
    <col min="11" max="11" width="11.7109375" style="129" customWidth="1"/>
    <col min="12" max="16384" width="11.42578125" style="129"/>
  </cols>
  <sheetData>
    <row r="1" spans="3:8" ht="12.75" customHeight="1" x14ac:dyDescent="0.2">
      <c r="C1" s="128" t="str">
        <f>+[5]H2!B1</f>
        <v>IMAG S.R.L.</v>
      </c>
      <c r="D1" s="130"/>
      <c r="E1" s="130"/>
      <c r="F1" s="130"/>
    </row>
    <row r="2" spans="3:8" ht="12.75" customHeight="1" x14ac:dyDescent="0.25">
      <c r="C2" s="128" t="s">
        <v>765</v>
      </c>
      <c r="D2" s="132"/>
      <c r="E2" s="132"/>
      <c r="F2" s="132"/>
    </row>
    <row r="3" spans="3:8" ht="12.75" customHeight="1" x14ac:dyDescent="0.25">
      <c r="C3" s="132"/>
      <c r="D3" s="132"/>
      <c r="E3" s="132"/>
      <c r="F3" s="132"/>
    </row>
    <row r="4" spans="3:8" ht="12.75" customHeight="1" x14ac:dyDescent="0.25">
      <c r="C4" s="128" t="s">
        <v>356</v>
      </c>
      <c r="D4" s="132"/>
      <c r="E4" s="132"/>
      <c r="F4" s="132"/>
    </row>
    <row r="5" spans="3:8" ht="15" x14ac:dyDescent="0.2">
      <c r="C5" s="134"/>
      <c r="D5" s="134"/>
      <c r="E5" s="134"/>
      <c r="F5" s="134"/>
    </row>
    <row r="6" spans="3:8" ht="15" x14ac:dyDescent="0.2">
      <c r="C6" s="135" t="s">
        <v>26</v>
      </c>
      <c r="D6" s="135"/>
      <c r="E6" s="135" t="s">
        <v>279</v>
      </c>
      <c r="F6" s="135"/>
      <c r="G6" s="154" t="s">
        <v>766</v>
      </c>
      <c r="H6" s="154"/>
    </row>
    <row r="7" spans="3:8" ht="15" x14ac:dyDescent="0.2">
      <c r="C7" s="155"/>
      <c r="D7" s="134"/>
      <c r="E7" s="155"/>
      <c r="F7" s="134"/>
      <c r="G7" s="156"/>
    </row>
    <row r="8" spans="3:8" ht="15" x14ac:dyDescent="0.2">
      <c r="C8" s="134"/>
      <c r="D8" s="134"/>
      <c r="E8" s="134"/>
      <c r="F8" s="134"/>
    </row>
    <row r="9" spans="3:8" ht="12.75" customHeight="1" x14ac:dyDescent="0.2">
      <c r="C9" s="134" t="s">
        <v>357</v>
      </c>
      <c r="D9" s="130"/>
      <c r="G9" s="139"/>
    </row>
    <row r="10" spans="3:8" ht="12.75" customHeight="1" x14ac:dyDescent="0.2">
      <c r="D10" s="157"/>
      <c r="G10" s="158"/>
    </row>
    <row r="11" spans="3:8" ht="12.75" customHeight="1" x14ac:dyDescent="0.2">
      <c r="D11" s="157"/>
      <c r="G11" s="158"/>
    </row>
    <row r="12" spans="3:8" ht="17.25" customHeight="1" x14ac:dyDescent="0.25">
      <c r="C12" s="159" t="s">
        <v>358</v>
      </c>
      <c r="D12" s="159"/>
      <c r="E12" s="159"/>
      <c r="F12" s="159"/>
      <c r="G12" s="159"/>
      <c r="H12" s="159"/>
    </row>
    <row r="13" spans="3:8" ht="12.75" customHeight="1" x14ac:dyDescent="0.2">
      <c r="D13" s="157"/>
      <c r="G13" s="158"/>
    </row>
    <row r="14" spans="3:8" ht="12.75" customHeight="1" x14ac:dyDescent="0.2">
      <c r="C14" s="129" t="s">
        <v>366</v>
      </c>
      <c r="D14" s="130"/>
      <c r="E14" s="129" t="s">
        <v>349</v>
      </c>
      <c r="G14" s="160">
        <v>26908907476</v>
      </c>
    </row>
    <row r="15" spans="3:8" ht="12.75" customHeight="1" x14ac:dyDescent="0.2">
      <c r="C15" s="129" t="s">
        <v>367</v>
      </c>
      <c r="D15" s="130"/>
      <c r="E15" s="129" t="s">
        <v>349</v>
      </c>
      <c r="G15" s="160">
        <v>0</v>
      </c>
    </row>
    <row r="16" spans="3:8" ht="12.75" customHeight="1" x14ac:dyDescent="0.2">
      <c r="C16" s="129" t="s">
        <v>368</v>
      </c>
      <c r="D16" s="157"/>
      <c r="E16" s="129" t="s">
        <v>349</v>
      </c>
      <c r="G16" s="160">
        <v>0</v>
      </c>
    </row>
    <row r="17" spans="3:11" ht="12.75" customHeight="1" x14ac:dyDescent="0.2">
      <c r="C17" s="129" t="s">
        <v>369</v>
      </c>
      <c r="D17" s="157"/>
      <c r="E17" s="129" t="s">
        <v>349</v>
      </c>
      <c r="G17" s="160"/>
    </row>
    <row r="18" spans="3:11" ht="12.75" customHeight="1" x14ac:dyDescent="0.2">
      <c r="C18" s="129" t="s">
        <v>370</v>
      </c>
      <c r="D18" s="157"/>
      <c r="E18" s="129" t="s">
        <v>349</v>
      </c>
      <c r="G18" s="160"/>
    </row>
    <row r="19" spans="3:11" ht="12.75" customHeight="1" x14ac:dyDescent="0.2">
      <c r="C19" s="129" t="s">
        <v>371</v>
      </c>
      <c r="D19" s="157"/>
      <c r="E19" s="129" t="s">
        <v>349</v>
      </c>
      <c r="G19" s="160">
        <v>109810900</v>
      </c>
    </row>
    <row r="20" spans="3:11" ht="12.75" customHeight="1" x14ac:dyDescent="0.2">
      <c r="C20" s="129" t="s">
        <v>372</v>
      </c>
      <c r="D20" s="130"/>
      <c r="E20" s="129" t="s">
        <v>349</v>
      </c>
      <c r="G20" s="160">
        <v>0</v>
      </c>
    </row>
    <row r="21" spans="3:11" ht="12.75" customHeight="1" x14ac:dyDescent="0.2">
      <c r="C21" s="129" t="s">
        <v>666</v>
      </c>
      <c r="D21" s="130"/>
      <c r="E21" s="129" t="s">
        <v>349</v>
      </c>
      <c r="G21" s="160"/>
    </row>
    <row r="22" spans="3:11" ht="12.75" customHeight="1" x14ac:dyDescent="0.2">
      <c r="C22" s="129" t="s">
        <v>373</v>
      </c>
      <c r="D22" s="130"/>
      <c r="E22" s="129" t="s">
        <v>349</v>
      </c>
      <c r="G22" s="160">
        <v>-98097225</v>
      </c>
      <c r="I22" s="161"/>
      <c r="K22" s="162"/>
    </row>
    <row r="23" spans="3:11" ht="12.75" customHeight="1" x14ac:dyDescent="0.2">
      <c r="C23" s="129" t="s">
        <v>374</v>
      </c>
      <c r="D23" s="130"/>
      <c r="E23" s="129" t="s">
        <v>349</v>
      </c>
      <c r="G23" s="160">
        <v>-1879727086</v>
      </c>
      <c r="I23" s="161"/>
      <c r="K23" s="162"/>
    </row>
    <row r="24" spans="3:11" ht="12.75" customHeight="1" x14ac:dyDescent="0.2">
      <c r="C24" s="129" t="s">
        <v>375</v>
      </c>
      <c r="D24" s="130"/>
      <c r="E24" s="129" t="s">
        <v>349</v>
      </c>
      <c r="G24" s="160"/>
      <c r="I24" s="161"/>
      <c r="K24" s="162"/>
    </row>
    <row r="25" spans="3:11" s="429" customFormat="1" ht="12.75" customHeight="1" x14ac:dyDescent="0.2">
      <c r="C25" s="429" t="s">
        <v>366</v>
      </c>
      <c r="D25" s="430"/>
      <c r="E25" s="429" t="s">
        <v>376</v>
      </c>
      <c r="G25" s="431">
        <v>0</v>
      </c>
      <c r="H25" s="430"/>
      <c r="I25" s="432"/>
      <c r="K25" s="433"/>
    </row>
    <row r="26" spans="3:11" s="429" customFormat="1" ht="12.75" customHeight="1" x14ac:dyDescent="0.2">
      <c r="C26" s="429" t="s">
        <v>367</v>
      </c>
      <c r="D26" s="430"/>
      <c r="E26" s="429" t="s">
        <v>376</v>
      </c>
      <c r="G26" s="431">
        <v>0</v>
      </c>
      <c r="H26" s="430"/>
      <c r="I26" s="432"/>
      <c r="K26" s="433"/>
    </row>
    <row r="27" spans="3:11" s="429" customFormat="1" ht="12.75" customHeight="1" x14ac:dyDescent="0.2">
      <c r="C27" s="429" t="s">
        <v>368</v>
      </c>
      <c r="D27" s="430"/>
      <c r="E27" s="429" t="s">
        <v>376</v>
      </c>
      <c r="G27" s="431"/>
      <c r="H27" s="430"/>
      <c r="I27" s="432"/>
      <c r="K27" s="433"/>
    </row>
    <row r="28" spans="3:11" s="429" customFormat="1" ht="12.75" customHeight="1" x14ac:dyDescent="0.2">
      <c r="C28" s="429" t="s">
        <v>371</v>
      </c>
      <c r="D28" s="430"/>
      <c r="E28" s="429" t="s">
        <v>376</v>
      </c>
      <c r="G28" s="431"/>
      <c r="H28" s="430"/>
      <c r="I28" s="432"/>
      <c r="K28" s="433"/>
    </row>
    <row r="29" spans="3:11" s="429" customFormat="1" ht="12.75" customHeight="1" x14ac:dyDescent="0.2">
      <c r="C29" s="429" t="s">
        <v>372</v>
      </c>
      <c r="D29" s="430"/>
      <c r="E29" s="429" t="s">
        <v>376</v>
      </c>
      <c r="G29" s="431"/>
      <c r="H29" s="430"/>
      <c r="I29" s="432"/>
      <c r="K29" s="433"/>
    </row>
    <row r="30" spans="3:11" s="429" customFormat="1" ht="12.75" customHeight="1" x14ac:dyDescent="0.2">
      <c r="C30" s="429" t="s">
        <v>366</v>
      </c>
      <c r="D30" s="430"/>
      <c r="E30" s="429" t="s">
        <v>464</v>
      </c>
      <c r="G30" s="431"/>
      <c r="H30" s="430"/>
      <c r="I30" s="432"/>
      <c r="K30" s="433"/>
    </row>
    <row r="31" spans="3:11" s="429" customFormat="1" ht="12.75" customHeight="1" x14ac:dyDescent="0.2">
      <c r="C31" s="429" t="s">
        <v>367</v>
      </c>
      <c r="D31" s="430"/>
      <c r="E31" s="429" t="s">
        <v>464</v>
      </c>
      <c r="G31" s="431"/>
      <c r="H31" s="430"/>
      <c r="I31" s="432"/>
      <c r="K31" s="433"/>
    </row>
    <row r="32" spans="3:11" s="429" customFormat="1" ht="12.75" customHeight="1" x14ac:dyDescent="0.2">
      <c r="C32" s="429" t="s">
        <v>368</v>
      </c>
      <c r="D32" s="430"/>
      <c r="E32" s="429" t="s">
        <v>464</v>
      </c>
      <c r="G32" s="431"/>
      <c r="H32" s="430"/>
      <c r="I32" s="432"/>
      <c r="K32" s="433"/>
    </row>
    <row r="33" spans="3:11" s="429" customFormat="1" ht="12.75" customHeight="1" x14ac:dyDescent="0.2">
      <c r="C33" s="429" t="s">
        <v>366</v>
      </c>
      <c r="D33" s="430"/>
      <c r="E33" s="429" t="s">
        <v>498</v>
      </c>
      <c r="G33" s="431"/>
      <c r="H33" s="430"/>
      <c r="I33" s="432"/>
      <c r="K33" s="433"/>
    </row>
    <row r="34" spans="3:11" s="429" customFormat="1" ht="12.75" customHeight="1" x14ac:dyDescent="0.2">
      <c r="C34" s="429" t="s">
        <v>367</v>
      </c>
      <c r="D34" s="430"/>
      <c r="E34" s="429" t="s">
        <v>498</v>
      </c>
      <c r="G34" s="431"/>
      <c r="H34" s="430"/>
      <c r="I34" s="432"/>
      <c r="K34" s="433"/>
    </row>
    <row r="35" spans="3:11" s="429" customFormat="1" ht="12.75" customHeight="1" x14ac:dyDescent="0.2">
      <c r="C35" s="429" t="s">
        <v>368</v>
      </c>
      <c r="D35" s="430"/>
      <c r="E35" s="429" t="s">
        <v>639</v>
      </c>
      <c r="G35" s="431">
        <v>0</v>
      </c>
      <c r="H35" s="430"/>
      <c r="I35" s="432"/>
      <c r="K35" s="433"/>
    </row>
    <row r="36" spans="3:11" ht="12.75" customHeight="1" x14ac:dyDescent="0.2">
      <c r="C36" s="429" t="s">
        <v>367</v>
      </c>
      <c r="D36" s="130"/>
      <c r="E36" s="429" t="s">
        <v>639</v>
      </c>
      <c r="G36" s="160">
        <v>0</v>
      </c>
      <c r="I36" s="161"/>
      <c r="K36" s="162"/>
    </row>
    <row r="37" spans="3:11" ht="12.75" customHeight="1" x14ac:dyDescent="0.2">
      <c r="D37" s="130"/>
      <c r="G37" s="163"/>
    </row>
    <row r="38" spans="3:11" ht="12.75" customHeight="1" x14ac:dyDescent="0.2">
      <c r="C38" s="138" t="s">
        <v>359</v>
      </c>
      <c r="D38" s="130"/>
      <c r="G38" s="434">
        <f>SUM(G14:G36)</f>
        <v>25040894065</v>
      </c>
    </row>
    <row r="39" spans="3:11" ht="12.75" customHeight="1" x14ac:dyDescent="0.2">
      <c r="D39" s="130"/>
      <c r="G39" s="160"/>
      <c r="K39" s="162"/>
    </row>
    <row r="40" spans="3:11" ht="12.75" customHeight="1" x14ac:dyDescent="0.2">
      <c r="D40" s="130"/>
      <c r="G40" s="160"/>
      <c r="K40" s="162"/>
    </row>
    <row r="41" spans="3:11" x14ac:dyDescent="0.2">
      <c r="G41" s="160"/>
    </row>
    <row r="42" spans="3:11" ht="18" customHeight="1" x14ac:dyDescent="0.2">
      <c r="C42" s="164" t="s">
        <v>360</v>
      </c>
      <c r="D42" s="164"/>
      <c r="E42" s="165"/>
      <c r="F42" s="164"/>
      <c r="G42" s="166">
        <f>+G38+G37</f>
        <v>25040894065</v>
      </c>
      <c r="H42" s="166"/>
    </row>
    <row r="43" spans="3:11" x14ac:dyDescent="0.2">
      <c r="G43" s="139"/>
    </row>
    <row r="44" spans="3:11" x14ac:dyDescent="0.2">
      <c r="G44" s="139"/>
    </row>
    <row r="45" spans="3:11" x14ac:dyDescent="0.2">
      <c r="C45" s="138"/>
      <c r="D45" s="138"/>
      <c r="F45" s="138"/>
      <c r="G45" s="139"/>
    </row>
    <row r="46" spans="3:11" x14ac:dyDescent="0.2">
      <c r="G46" s="139"/>
    </row>
    <row r="47" spans="3:11" x14ac:dyDescent="0.2">
      <c r="G47" s="139"/>
    </row>
    <row r="48" spans="3:11" ht="18" x14ac:dyDescent="0.25">
      <c r="C48" s="167" t="s">
        <v>361</v>
      </c>
      <c r="D48" s="159"/>
      <c r="E48" s="159"/>
      <c r="F48" s="159"/>
      <c r="G48" s="159"/>
      <c r="H48" s="159"/>
    </row>
    <row r="49" spans="3:7" x14ac:dyDescent="0.2">
      <c r="D49" s="157"/>
      <c r="G49" s="158"/>
    </row>
    <row r="50" spans="3:7" x14ac:dyDescent="0.2">
      <c r="C50" s="129" t="s">
        <v>525</v>
      </c>
      <c r="D50" s="130"/>
      <c r="G50" s="160">
        <v>94977299</v>
      </c>
    </row>
    <row r="51" spans="3:7" x14ac:dyDescent="0.2">
      <c r="C51" s="129" t="s">
        <v>363</v>
      </c>
      <c r="D51" s="130"/>
      <c r="E51" s="129" t="s">
        <v>349</v>
      </c>
      <c r="G51" s="160">
        <v>153977134</v>
      </c>
    </row>
    <row r="52" spans="3:7" x14ac:dyDescent="0.2">
      <c r="C52" s="129" t="s">
        <v>377</v>
      </c>
      <c r="D52" s="130"/>
      <c r="E52" s="129" t="s">
        <v>349</v>
      </c>
      <c r="G52" s="160">
        <v>32624211</v>
      </c>
    </row>
    <row r="53" spans="3:7" x14ac:dyDescent="0.2">
      <c r="C53" s="129" t="s">
        <v>108</v>
      </c>
      <c r="D53" s="130"/>
      <c r="E53" s="129" t="s">
        <v>349</v>
      </c>
      <c r="G53" s="160">
        <v>686181412</v>
      </c>
    </row>
    <row r="54" spans="3:7" x14ac:dyDescent="0.2">
      <c r="C54" s="129" t="s">
        <v>767</v>
      </c>
      <c r="D54" s="130"/>
      <c r="E54" s="129" t="s">
        <v>349</v>
      </c>
      <c r="G54" s="160">
        <v>42569732</v>
      </c>
    </row>
    <row r="55" spans="3:7" x14ac:dyDescent="0.2">
      <c r="C55" s="129" t="s">
        <v>768</v>
      </c>
      <c r="D55" s="130"/>
      <c r="E55" s="129" t="s">
        <v>349</v>
      </c>
      <c r="G55" s="160">
        <v>72312985</v>
      </c>
    </row>
    <row r="56" spans="3:7" x14ac:dyDescent="0.2">
      <c r="C56" s="129" t="s">
        <v>599</v>
      </c>
      <c r="D56" s="130"/>
      <c r="E56" s="129" t="s">
        <v>349</v>
      </c>
      <c r="G56" s="160">
        <v>76020333</v>
      </c>
    </row>
    <row r="57" spans="3:7" x14ac:dyDescent="0.2">
      <c r="C57" s="129" t="s">
        <v>708</v>
      </c>
      <c r="D57" s="130"/>
      <c r="E57" s="129" t="s">
        <v>349</v>
      </c>
      <c r="G57" s="160">
        <v>89788651</v>
      </c>
    </row>
    <row r="58" spans="3:7" x14ac:dyDescent="0.2">
      <c r="C58" s="129" t="s">
        <v>362</v>
      </c>
      <c r="D58" s="130"/>
      <c r="E58" s="129" t="s">
        <v>349</v>
      </c>
      <c r="G58" s="160">
        <v>73446150</v>
      </c>
    </row>
    <row r="59" spans="3:7" x14ac:dyDescent="0.2">
      <c r="C59" s="129" t="s">
        <v>568</v>
      </c>
      <c r="D59" s="130"/>
      <c r="E59" s="129" t="s">
        <v>349</v>
      </c>
      <c r="G59" s="160">
        <v>193012147</v>
      </c>
    </row>
    <row r="60" spans="3:7" x14ac:dyDescent="0.2">
      <c r="C60" s="129" t="s">
        <v>629</v>
      </c>
      <c r="D60" s="130"/>
      <c r="E60" s="129" t="s">
        <v>349</v>
      </c>
      <c r="G60" s="160">
        <v>162058</v>
      </c>
    </row>
    <row r="61" spans="3:7" x14ac:dyDescent="0.2">
      <c r="C61" s="129" t="s">
        <v>769</v>
      </c>
      <c r="D61" s="130"/>
      <c r="E61" s="129" t="s">
        <v>349</v>
      </c>
      <c r="G61" s="160">
        <v>68584000</v>
      </c>
    </row>
    <row r="62" spans="3:7" x14ac:dyDescent="0.2">
      <c r="C62" s="129" t="s">
        <v>708</v>
      </c>
      <c r="D62" s="130"/>
      <c r="E62" s="129" t="s">
        <v>349</v>
      </c>
      <c r="G62" s="160">
        <v>0</v>
      </c>
    </row>
    <row r="63" spans="3:7" x14ac:dyDescent="0.2">
      <c r="C63" s="129" t="s">
        <v>362</v>
      </c>
      <c r="D63" s="130"/>
      <c r="E63" s="129" t="s">
        <v>376</v>
      </c>
      <c r="G63" s="160">
        <v>0</v>
      </c>
    </row>
    <row r="64" spans="3:7" x14ac:dyDescent="0.2">
      <c r="C64" s="129" t="s">
        <v>736</v>
      </c>
      <c r="D64" s="130"/>
      <c r="E64" s="129" t="s">
        <v>376</v>
      </c>
      <c r="G64" s="160">
        <v>0</v>
      </c>
    </row>
    <row r="65" spans="3:10" x14ac:dyDescent="0.2">
      <c r="G65" s="160"/>
    </row>
    <row r="66" spans="3:10" x14ac:dyDescent="0.2">
      <c r="C66" s="164" t="s">
        <v>360</v>
      </c>
      <c r="D66" s="164"/>
      <c r="E66" s="165"/>
      <c r="F66" s="164"/>
      <c r="G66" s="166">
        <f>SUM(G49:G64)</f>
        <v>1583656112</v>
      </c>
      <c r="H66" s="166"/>
    </row>
    <row r="67" spans="3:10" x14ac:dyDescent="0.2">
      <c r="G67" s="139"/>
    </row>
    <row r="68" spans="3:10" x14ac:dyDescent="0.2">
      <c r="G68" s="139"/>
    </row>
    <row r="69" spans="3:10" ht="13.5" thickBot="1" x14ac:dyDescent="0.25">
      <c r="C69" s="168" t="s">
        <v>364</v>
      </c>
      <c r="D69" s="168"/>
      <c r="E69" s="168"/>
      <c r="F69" s="168"/>
      <c r="G69" s="169">
        <f>+G66+G42</f>
        <v>26624550177</v>
      </c>
      <c r="H69" s="170"/>
      <c r="J69" s="140"/>
    </row>
    <row r="70" spans="3:10" ht="13.5" thickTop="1" x14ac:dyDescent="0.2">
      <c r="G70" s="139"/>
    </row>
    <row r="71" spans="3:10" x14ac:dyDescent="0.2">
      <c r="C71" s="129" t="s">
        <v>353</v>
      </c>
      <c r="G71" s="139">
        <v>26624550177</v>
      </c>
      <c r="I71" s="140"/>
    </row>
    <row r="72" spans="3:10" x14ac:dyDescent="0.2">
      <c r="G72" s="139"/>
      <c r="I72" s="140"/>
    </row>
    <row r="73" spans="3:10" ht="25.5" customHeight="1" x14ac:dyDescent="0.2">
      <c r="C73" s="129" t="s">
        <v>354</v>
      </c>
      <c r="G73" s="171">
        <f>+G71-G69</f>
        <v>0</v>
      </c>
    </row>
    <row r="74" spans="3:10" x14ac:dyDescent="0.2">
      <c r="G74" s="139"/>
    </row>
    <row r="75" spans="3:10" x14ac:dyDescent="0.2">
      <c r="G75" s="139"/>
    </row>
    <row r="76" spans="3:10" x14ac:dyDescent="0.2">
      <c r="G76" s="139"/>
    </row>
    <row r="77" spans="3:10" x14ac:dyDescent="0.2">
      <c r="G77" s="139"/>
    </row>
    <row r="78" spans="3:10" x14ac:dyDescent="0.2">
      <c r="G78" s="139"/>
    </row>
    <row r="79" spans="3:10" x14ac:dyDescent="0.2">
      <c r="G79" s="139"/>
    </row>
    <row r="80" spans="3:10" x14ac:dyDescent="0.2">
      <c r="G80" s="139"/>
    </row>
    <row r="81" spans="7:7" x14ac:dyDescent="0.2">
      <c r="G81" s="139"/>
    </row>
    <row r="82" spans="7:7" x14ac:dyDescent="0.2">
      <c r="G82" s="139"/>
    </row>
    <row r="83" spans="7:7" x14ac:dyDescent="0.2">
      <c r="G83" s="139"/>
    </row>
    <row r="84" spans="7:7" x14ac:dyDescent="0.2">
      <c r="G84" s="139"/>
    </row>
    <row r="85" spans="7:7" x14ac:dyDescent="0.2">
      <c r="G85" s="139"/>
    </row>
    <row r="86" spans="7:7" x14ac:dyDescent="0.2">
      <c r="G86" s="139"/>
    </row>
    <row r="87" spans="7:7" x14ac:dyDescent="0.2">
      <c r="G87" s="139"/>
    </row>
    <row r="88" spans="7:7" x14ac:dyDescent="0.2">
      <c r="G88" s="139"/>
    </row>
    <row r="89" spans="7:7" x14ac:dyDescent="0.2">
      <c r="G89" s="139"/>
    </row>
    <row r="90" spans="7:7" x14ac:dyDescent="0.2">
      <c r="G90" s="139"/>
    </row>
    <row r="91" spans="7:7" x14ac:dyDescent="0.2">
      <c r="G91" s="139"/>
    </row>
    <row r="92" spans="7:7" x14ac:dyDescent="0.2">
      <c r="G92" s="139"/>
    </row>
    <row r="93" spans="7:7" x14ac:dyDescent="0.2">
      <c r="G93" s="139"/>
    </row>
    <row r="94" spans="7:7" x14ac:dyDescent="0.2">
      <c r="G94" s="139"/>
    </row>
    <row r="95" spans="7:7" x14ac:dyDescent="0.2">
      <c r="G95" s="139"/>
    </row>
    <row r="96" spans="7:7" x14ac:dyDescent="0.2">
      <c r="G96" s="139"/>
    </row>
    <row r="97" spans="7:7" x14ac:dyDescent="0.2">
      <c r="G97" s="139"/>
    </row>
    <row r="98" spans="7:7" x14ac:dyDescent="0.2">
      <c r="G98" s="139"/>
    </row>
    <row r="99" spans="7:7" x14ac:dyDescent="0.2">
      <c r="G99" s="139"/>
    </row>
    <row r="100" spans="7:7" x14ac:dyDescent="0.2">
      <c r="G100" s="139"/>
    </row>
    <row r="101" spans="7:7" x14ac:dyDescent="0.2">
      <c r="G101" s="139"/>
    </row>
    <row r="102" spans="7:7" x14ac:dyDescent="0.2">
      <c r="G102" s="139"/>
    </row>
    <row r="103" spans="7:7" x14ac:dyDescent="0.2">
      <c r="G103" s="139"/>
    </row>
    <row r="104" spans="7:7" x14ac:dyDescent="0.2">
      <c r="G104" s="139"/>
    </row>
    <row r="105" spans="7:7" x14ac:dyDescent="0.2">
      <c r="G105" s="139"/>
    </row>
    <row r="106" spans="7:7" x14ac:dyDescent="0.2">
      <c r="G106" s="139"/>
    </row>
    <row r="107" spans="7:7" x14ac:dyDescent="0.2">
      <c r="G107" s="139"/>
    </row>
    <row r="108" spans="7:7" x14ac:dyDescent="0.2">
      <c r="G108" s="139"/>
    </row>
    <row r="109" spans="7:7" x14ac:dyDescent="0.2">
      <c r="G109" s="139"/>
    </row>
    <row r="110" spans="7:7" x14ac:dyDescent="0.2">
      <c r="G110" s="139"/>
    </row>
    <row r="111" spans="7:7" x14ac:dyDescent="0.2">
      <c r="G111" s="139"/>
    </row>
    <row r="112" spans="7:7" x14ac:dyDescent="0.2">
      <c r="G112" s="139"/>
    </row>
    <row r="113" spans="7:7" x14ac:dyDescent="0.2">
      <c r="G113" s="139"/>
    </row>
    <row r="114" spans="7:7" x14ac:dyDescent="0.2">
      <c r="G114" s="139"/>
    </row>
    <row r="115" spans="7:7" x14ac:dyDescent="0.2">
      <c r="G115" s="139"/>
    </row>
    <row r="116" spans="7:7" x14ac:dyDescent="0.2">
      <c r="G116" s="139"/>
    </row>
    <row r="117" spans="7:7" x14ac:dyDescent="0.2">
      <c r="G117" s="139"/>
    </row>
    <row r="118" spans="7:7" x14ac:dyDescent="0.2">
      <c r="G118" s="139"/>
    </row>
    <row r="119" spans="7:7" x14ac:dyDescent="0.2">
      <c r="G119" s="139"/>
    </row>
    <row r="120" spans="7:7" x14ac:dyDescent="0.2">
      <c r="G120" s="139"/>
    </row>
    <row r="121" spans="7:7" x14ac:dyDescent="0.2">
      <c r="G121" s="139"/>
    </row>
    <row r="122" spans="7:7" x14ac:dyDescent="0.2">
      <c r="G122" s="139"/>
    </row>
    <row r="123" spans="7:7" x14ac:dyDescent="0.2">
      <c r="G123" s="139"/>
    </row>
    <row r="124" spans="7:7" x14ac:dyDescent="0.2">
      <c r="G124" s="139"/>
    </row>
    <row r="125" spans="7:7" x14ac:dyDescent="0.2">
      <c r="G125" s="139"/>
    </row>
    <row r="126" spans="7:7" x14ac:dyDescent="0.2">
      <c r="G126" s="139"/>
    </row>
    <row r="127" spans="7:7" x14ac:dyDescent="0.2">
      <c r="G127" s="139"/>
    </row>
    <row r="128" spans="7:7" x14ac:dyDescent="0.2">
      <c r="G128" s="139"/>
    </row>
    <row r="129" spans="7:7" x14ac:dyDescent="0.2">
      <c r="G129" s="139"/>
    </row>
    <row r="130" spans="7:7" x14ac:dyDescent="0.2">
      <c r="G130" s="139"/>
    </row>
    <row r="131" spans="7:7" x14ac:dyDescent="0.2">
      <c r="G131" s="139"/>
    </row>
    <row r="132" spans="7:7" x14ac:dyDescent="0.2">
      <c r="G132" s="139"/>
    </row>
    <row r="133" spans="7:7" x14ac:dyDescent="0.2">
      <c r="G133" s="139"/>
    </row>
    <row r="134" spans="7:7" x14ac:dyDescent="0.2">
      <c r="G134" s="139"/>
    </row>
    <row r="135" spans="7:7" x14ac:dyDescent="0.2">
      <c r="G135" s="139"/>
    </row>
    <row r="136" spans="7:7" x14ac:dyDescent="0.2">
      <c r="G136" s="139"/>
    </row>
    <row r="137" spans="7:7" x14ac:dyDescent="0.2">
      <c r="G137" s="139"/>
    </row>
    <row r="138" spans="7:7" x14ac:dyDescent="0.2">
      <c r="G138" s="139"/>
    </row>
    <row r="139" spans="7:7" x14ac:dyDescent="0.2">
      <c r="G139" s="139"/>
    </row>
    <row r="140" spans="7:7" x14ac:dyDescent="0.2">
      <c r="G140" s="139"/>
    </row>
    <row r="141" spans="7:7" x14ac:dyDescent="0.2">
      <c r="G141" s="139"/>
    </row>
    <row r="142" spans="7:7" x14ac:dyDescent="0.2">
      <c r="G142" s="139"/>
    </row>
    <row r="143" spans="7:7" x14ac:dyDescent="0.2">
      <c r="G143" s="139"/>
    </row>
    <row r="144" spans="7:7" x14ac:dyDescent="0.2">
      <c r="G144" s="139"/>
    </row>
    <row r="145" spans="7:7" x14ac:dyDescent="0.2">
      <c r="G145" s="139"/>
    </row>
    <row r="146" spans="7:7" x14ac:dyDescent="0.2">
      <c r="G146" s="139"/>
    </row>
    <row r="147" spans="7:7" x14ac:dyDescent="0.2">
      <c r="G147" s="139"/>
    </row>
    <row r="148" spans="7:7" x14ac:dyDescent="0.2">
      <c r="G148" s="139"/>
    </row>
    <row r="149" spans="7:7" x14ac:dyDescent="0.2">
      <c r="G149" s="139"/>
    </row>
    <row r="150" spans="7:7" x14ac:dyDescent="0.2">
      <c r="G150" s="139"/>
    </row>
    <row r="151" spans="7:7" x14ac:dyDescent="0.2">
      <c r="G151" s="139"/>
    </row>
    <row r="152" spans="7:7" x14ac:dyDescent="0.2">
      <c r="G152" s="139"/>
    </row>
    <row r="153" spans="7:7" x14ac:dyDescent="0.2">
      <c r="G153" s="139"/>
    </row>
    <row r="154" spans="7:7" x14ac:dyDescent="0.2">
      <c r="G154" s="139"/>
    </row>
    <row r="155" spans="7:7" x14ac:dyDescent="0.2">
      <c r="G155" s="139"/>
    </row>
    <row r="156" spans="7:7" x14ac:dyDescent="0.2">
      <c r="G156" s="139"/>
    </row>
    <row r="157" spans="7:7" x14ac:dyDescent="0.2">
      <c r="G157" s="139"/>
    </row>
    <row r="158" spans="7:7" x14ac:dyDescent="0.2">
      <c r="G158" s="139"/>
    </row>
    <row r="159" spans="7:7" x14ac:dyDescent="0.2">
      <c r="G159" s="139"/>
    </row>
    <row r="160" spans="7:7" x14ac:dyDescent="0.2">
      <c r="G160" s="139"/>
    </row>
    <row r="161" spans="7:7" x14ac:dyDescent="0.2">
      <c r="G161" s="139"/>
    </row>
    <row r="162" spans="7:7" x14ac:dyDescent="0.2">
      <c r="G162" s="139"/>
    </row>
    <row r="163" spans="7:7" x14ac:dyDescent="0.2">
      <c r="G163" s="139"/>
    </row>
    <row r="164" spans="7:7" x14ac:dyDescent="0.2">
      <c r="G164" s="139"/>
    </row>
    <row r="165" spans="7:7" x14ac:dyDescent="0.2">
      <c r="G165" s="139"/>
    </row>
    <row r="166" spans="7:7" x14ac:dyDescent="0.2">
      <c r="G166" s="139"/>
    </row>
    <row r="167" spans="7:7" x14ac:dyDescent="0.2">
      <c r="G167" s="139"/>
    </row>
    <row r="168" spans="7:7" x14ac:dyDescent="0.2">
      <c r="G168" s="139"/>
    </row>
    <row r="169" spans="7:7" x14ac:dyDescent="0.2">
      <c r="G169" s="139"/>
    </row>
    <row r="170" spans="7:7" x14ac:dyDescent="0.2">
      <c r="G170" s="139"/>
    </row>
    <row r="171" spans="7:7" x14ac:dyDescent="0.2">
      <c r="G171" s="139"/>
    </row>
    <row r="172" spans="7:7" x14ac:dyDescent="0.2">
      <c r="G172" s="139"/>
    </row>
    <row r="173" spans="7:7" x14ac:dyDescent="0.2">
      <c r="G173" s="139"/>
    </row>
    <row r="174" spans="7:7" x14ac:dyDescent="0.2">
      <c r="G174" s="139"/>
    </row>
    <row r="175" spans="7:7" x14ac:dyDescent="0.2">
      <c r="G175" s="139"/>
    </row>
    <row r="176" spans="7:7" x14ac:dyDescent="0.2">
      <c r="G176" s="139"/>
    </row>
    <row r="177" spans="7:7" x14ac:dyDescent="0.2">
      <c r="G177" s="139"/>
    </row>
    <row r="178" spans="7:7" x14ac:dyDescent="0.2">
      <c r="G178" s="139"/>
    </row>
    <row r="179" spans="7:7" x14ac:dyDescent="0.2">
      <c r="G179" s="139"/>
    </row>
    <row r="180" spans="7:7" x14ac:dyDescent="0.2">
      <c r="G180" s="139"/>
    </row>
    <row r="181" spans="7:7" x14ac:dyDescent="0.2">
      <c r="G181" s="139"/>
    </row>
    <row r="182" spans="7:7" x14ac:dyDescent="0.2">
      <c r="G182" s="139"/>
    </row>
    <row r="183" spans="7:7" x14ac:dyDescent="0.2">
      <c r="G183" s="139"/>
    </row>
    <row r="184" spans="7:7" x14ac:dyDescent="0.2">
      <c r="G184" s="139"/>
    </row>
    <row r="185" spans="7:7" x14ac:dyDescent="0.2">
      <c r="G185" s="139"/>
    </row>
    <row r="186" spans="7:7" x14ac:dyDescent="0.2">
      <c r="G186" s="139"/>
    </row>
    <row r="187" spans="7:7" x14ac:dyDescent="0.2">
      <c r="G187" s="139"/>
    </row>
    <row r="188" spans="7:7" x14ac:dyDescent="0.2">
      <c r="G188" s="139"/>
    </row>
    <row r="189" spans="7:7" x14ac:dyDescent="0.2">
      <c r="G189" s="139"/>
    </row>
    <row r="190" spans="7:7" x14ac:dyDescent="0.2">
      <c r="G190" s="139"/>
    </row>
    <row r="191" spans="7:7" x14ac:dyDescent="0.2">
      <c r="G191" s="139"/>
    </row>
    <row r="192" spans="7:7" x14ac:dyDescent="0.2">
      <c r="G192" s="139"/>
    </row>
    <row r="193" spans="7:7" x14ac:dyDescent="0.2">
      <c r="G193" s="139"/>
    </row>
    <row r="194" spans="7:7" x14ac:dyDescent="0.2">
      <c r="G194" s="139"/>
    </row>
    <row r="195" spans="7:7" x14ac:dyDescent="0.2">
      <c r="G195" s="139"/>
    </row>
    <row r="196" spans="7:7" x14ac:dyDescent="0.2">
      <c r="G196" s="139"/>
    </row>
    <row r="197" spans="7:7" x14ac:dyDescent="0.2">
      <c r="G197" s="139"/>
    </row>
    <row r="198" spans="7:7" x14ac:dyDescent="0.2">
      <c r="G198" s="139"/>
    </row>
    <row r="199" spans="7:7" x14ac:dyDescent="0.2">
      <c r="G199" s="139"/>
    </row>
    <row r="200" spans="7:7" x14ac:dyDescent="0.2">
      <c r="G200" s="139"/>
    </row>
    <row r="201" spans="7:7" x14ac:dyDescent="0.2">
      <c r="G201" s="139"/>
    </row>
    <row r="202" spans="7:7" x14ac:dyDescent="0.2">
      <c r="G202" s="139"/>
    </row>
    <row r="203" spans="7:7" x14ac:dyDescent="0.2">
      <c r="G203" s="139"/>
    </row>
    <row r="204" spans="7:7" x14ac:dyDescent="0.2">
      <c r="G204" s="139"/>
    </row>
    <row r="205" spans="7:7" x14ac:dyDescent="0.2">
      <c r="G205" s="139"/>
    </row>
    <row r="206" spans="7:7" x14ac:dyDescent="0.2">
      <c r="G206" s="139"/>
    </row>
    <row r="207" spans="7:7" x14ac:dyDescent="0.2">
      <c r="G207" s="139"/>
    </row>
    <row r="208" spans="7:7" x14ac:dyDescent="0.2">
      <c r="G208" s="139"/>
    </row>
    <row r="209" spans="7:7" x14ac:dyDescent="0.2">
      <c r="G209" s="139"/>
    </row>
    <row r="210" spans="7:7" x14ac:dyDescent="0.2">
      <c r="G210" s="139"/>
    </row>
    <row r="211" spans="7:7" x14ac:dyDescent="0.2">
      <c r="G211" s="139"/>
    </row>
    <row r="212" spans="7:7" x14ac:dyDescent="0.2">
      <c r="G212" s="139"/>
    </row>
    <row r="213" spans="7:7" x14ac:dyDescent="0.2">
      <c r="G213" s="139"/>
    </row>
    <row r="214" spans="7:7" x14ac:dyDescent="0.2">
      <c r="G214" s="139"/>
    </row>
    <row r="215" spans="7:7" x14ac:dyDescent="0.2">
      <c r="G215" s="139"/>
    </row>
    <row r="216" spans="7:7" x14ac:dyDescent="0.2">
      <c r="G216" s="139"/>
    </row>
    <row r="217" spans="7:7" x14ac:dyDescent="0.2">
      <c r="G217" s="139"/>
    </row>
    <row r="218" spans="7:7" x14ac:dyDescent="0.2">
      <c r="G218" s="139"/>
    </row>
    <row r="219" spans="7:7" x14ac:dyDescent="0.2">
      <c r="G219" s="139"/>
    </row>
    <row r="220" spans="7:7" x14ac:dyDescent="0.2">
      <c r="G220" s="139"/>
    </row>
    <row r="221" spans="7:7" x14ac:dyDescent="0.2">
      <c r="G221" s="139"/>
    </row>
    <row r="222" spans="7:7" x14ac:dyDescent="0.2">
      <c r="G222" s="139"/>
    </row>
    <row r="223" spans="7:7" x14ac:dyDescent="0.2">
      <c r="G223" s="139"/>
    </row>
    <row r="224" spans="7:7" x14ac:dyDescent="0.2">
      <c r="G224" s="139"/>
    </row>
    <row r="225" spans="7:7" x14ac:dyDescent="0.2">
      <c r="G225" s="139"/>
    </row>
    <row r="226" spans="7:7" x14ac:dyDescent="0.2">
      <c r="G226" s="139"/>
    </row>
    <row r="227" spans="7:7" x14ac:dyDescent="0.2">
      <c r="G227" s="139"/>
    </row>
    <row r="228" spans="7:7" x14ac:dyDescent="0.2">
      <c r="G228" s="139"/>
    </row>
    <row r="229" spans="7:7" x14ac:dyDescent="0.2">
      <c r="G229" s="139"/>
    </row>
    <row r="230" spans="7:7" x14ac:dyDescent="0.2">
      <c r="G230" s="139"/>
    </row>
    <row r="231" spans="7:7" x14ac:dyDescent="0.2">
      <c r="G231" s="139"/>
    </row>
    <row r="232" spans="7:7" x14ac:dyDescent="0.2">
      <c r="G232" s="139"/>
    </row>
    <row r="233" spans="7:7" x14ac:dyDescent="0.2">
      <c r="G233" s="139"/>
    </row>
    <row r="234" spans="7:7" x14ac:dyDescent="0.2">
      <c r="G234" s="139"/>
    </row>
    <row r="235" spans="7:7" x14ac:dyDescent="0.2">
      <c r="G235" s="139"/>
    </row>
    <row r="236" spans="7:7" x14ac:dyDescent="0.2">
      <c r="G236" s="139"/>
    </row>
    <row r="237" spans="7:7" x14ac:dyDescent="0.2">
      <c r="G237" s="139"/>
    </row>
    <row r="238" spans="7:7" x14ac:dyDescent="0.2">
      <c r="G238" s="139"/>
    </row>
    <row r="239" spans="7:7" x14ac:dyDescent="0.2">
      <c r="G239" s="139"/>
    </row>
    <row r="240" spans="7:7" x14ac:dyDescent="0.2">
      <c r="G240" s="139"/>
    </row>
    <row r="241" spans="7:7" x14ac:dyDescent="0.2">
      <c r="G241" s="139"/>
    </row>
    <row r="242" spans="7:7" x14ac:dyDescent="0.2">
      <c r="G242" s="139"/>
    </row>
    <row r="243" spans="7:7" x14ac:dyDescent="0.2">
      <c r="G243" s="139"/>
    </row>
    <row r="244" spans="7:7" x14ac:dyDescent="0.2">
      <c r="G244" s="139"/>
    </row>
    <row r="245" spans="7:7" x14ac:dyDescent="0.2">
      <c r="G245" s="139"/>
    </row>
    <row r="246" spans="7:7" x14ac:dyDescent="0.2">
      <c r="G246" s="139"/>
    </row>
    <row r="247" spans="7:7" x14ac:dyDescent="0.2">
      <c r="G247" s="139"/>
    </row>
    <row r="248" spans="7:7" x14ac:dyDescent="0.2">
      <c r="G248" s="139"/>
    </row>
    <row r="249" spans="7:7" x14ac:dyDescent="0.2">
      <c r="G249" s="139"/>
    </row>
    <row r="250" spans="7:7" x14ac:dyDescent="0.2">
      <c r="G250" s="139"/>
    </row>
    <row r="251" spans="7:7" x14ac:dyDescent="0.2">
      <c r="G251" s="139"/>
    </row>
    <row r="252" spans="7:7" x14ac:dyDescent="0.2">
      <c r="G252" s="139"/>
    </row>
    <row r="253" spans="7:7" x14ac:dyDescent="0.2">
      <c r="G253" s="139"/>
    </row>
    <row r="254" spans="7:7" x14ac:dyDescent="0.2">
      <c r="G254" s="139"/>
    </row>
    <row r="255" spans="7:7" x14ac:dyDescent="0.2">
      <c r="G255" s="139"/>
    </row>
    <row r="256" spans="7:7" x14ac:dyDescent="0.2">
      <c r="G256" s="139"/>
    </row>
    <row r="257" spans="7:7" x14ac:dyDescent="0.2">
      <c r="G257" s="139"/>
    </row>
    <row r="258" spans="7:7" x14ac:dyDescent="0.2">
      <c r="G258" s="139"/>
    </row>
    <row r="259" spans="7:7" x14ac:dyDescent="0.2">
      <c r="G259" s="139"/>
    </row>
    <row r="260" spans="7:7" x14ac:dyDescent="0.2">
      <c r="G260" s="139"/>
    </row>
    <row r="261" spans="7:7" x14ac:dyDescent="0.2">
      <c r="G261" s="139"/>
    </row>
    <row r="262" spans="7:7" x14ac:dyDescent="0.2">
      <c r="G262" s="139"/>
    </row>
    <row r="263" spans="7:7" x14ac:dyDescent="0.2">
      <c r="G263" s="139"/>
    </row>
    <row r="264" spans="7:7" x14ac:dyDescent="0.2">
      <c r="G264" s="139"/>
    </row>
    <row r="265" spans="7:7" x14ac:dyDescent="0.2">
      <c r="G265" s="139"/>
    </row>
    <row r="266" spans="7:7" x14ac:dyDescent="0.2">
      <c r="G266" s="139"/>
    </row>
    <row r="267" spans="7:7" x14ac:dyDescent="0.2">
      <c r="G267" s="139"/>
    </row>
    <row r="268" spans="7:7" x14ac:dyDescent="0.2">
      <c r="G268" s="139"/>
    </row>
    <row r="269" spans="7:7" x14ac:dyDescent="0.2">
      <c r="G269" s="139"/>
    </row>
    <row r="270" spans="7:7" x14ac:dyDescent="0.2">
      <c r="G270" s="139"/>
    </row>
    <row r="271" spans="7:7" x14ac:dyDescent="0.2">
      <c r="G271" s="139"/>
    </row>
    <row r="272" spans="7:7" x14ac:dyDescent="0.2">
      <c r="G272" s="139"/>
    </row>
    <row r="273" spans="7:7" x14ac:dyDescent="0.2">
      <c r="G273" s="139"/>
    </row>
    <row r="274" spans="7:7" x14ac:dyDescent="0.2">
      <c r="G274" s="139"/>
    </row>
    <row r="275" spans="7:7" x14ac:dyDescent="0.2">
      <c r="G275" s="139"/>
    </row>
    <row r="276" spans="7:7" x14ac:dyDescent="0.2">
      <c r="G276" s="139"/>
    </row>
    <row r="277" spans="7:7" x14ac:dyDescent="0.2">
      <c r="G277" s="139"/>
    </row>
    <row r="278" spans="7:7" x14ac:dyDescent="0.2">
      <c r="G278" s="139"/>
    </row>
    <row r="279" spans="7:7" x14ac:dyDescent="0.2">
      <c r="G279" s="139"/>
    </row>
    <row r="280" spans="7:7" x14ac:dyDescent="0.2">
      <c r="G280" s="139"/>
    </row>
    <row r="281" spans="7:7" x14ac:dyDescent="0.2">
      <c r="G281" s="139"/>
    </row>
    <row r="282" spans="7:7" x14ac:dyDescent="0.2">
      <c r="G282" s="139"/>
    </row>
    <row r="283" spans="7:7" x14ac:dyDescent="0.2">
      <c r="G283" s="139"/>
    </row>
    <row r="284" spans="7:7" x14ac:dyDescent="0.2">
      <c r="G284" s="139"/>
    </row>
    <row r="285" spans="7:7" x14ac:dyDescent="0.2">
      <c r="G285" s="139"/>
    </row>
    <row r="286" spans="7:7" x14ac:dyDescent="0.2">
      <c r="G286" s="139"/>
    </row>
    <row r="287" spans="7:7" x14ac:dyDescent="0.2">
      <c r="G287" s="139"/>
    </row>
    <row r="288" spans="7:7" x14ac:dyDescent="0.2">
      <c r="G288" s="139"/>
    </row>
    <row r="289" spans="7:7" x14ac:dyDescent="0.2">
      <c r="G289" s="139"/>
    </row>
    <row r="290" spans="7:7" x14ac:dyDescent="0.2">
      <c r="G290" s="139"/>
    </row>
    <row r="291" spans="7:7" x14ac:dyDescent="0.2">
      <c r="G291" s="139"/>
    </row>
    <row r="292" spans="7:7" x14ac:dyDescent="0.2">
      <c r="G292" s="139"/>
    </row>
    <row r="293" spans="7:7" x14ac:dyDescent="0.2">
      <c r="G293" s="139"/>
    </row>
    <row r="294" spans="7:7" x14ac:dyDescent="0.2">
      <c r="G294" s="139"/>
    </row>
    <row r="295" spans="7:7" x14ac:dyDescent="0.2">
      <c r="G295" s="139"/>
    </row>
    <row r="296" spans="7:7" x14ac:dyDescent="0.2">
      <c r="G296" s="139"/>
    </row>
    <row r="297" spans="7:7" x14ac:dyDescent="0.2">
      <c r="G297" s="139"/>
    </row>
    <row r="298" spans="7:7" x14ac:dyDescent="0.2">
      <c r="G298" s="139"/>
    </row>
    <row r="299" spans="7:7" x14ac:dyDescent="0.2">
      <c r="G299" s="139"/>
    </row>
    <row r="300" spans="7:7" x14ac:dyDescent="0.2">
      <c r="G300" s="139"/>
    </row>
    <row r="301" spans="7:7" x14ac:dyDescent="0.2">
      <c r="G301" s="139"/>
    </row>
    <row r="302" spans="7:7" x14ac:dyDescent="0.2">
      <c r="G302" s="139"/>
    </row>
    <row r="303" spans="7:7" x14ac:dyDescent="0.2">
      <c r="G303" s="139"/>
    </row>
    <row r="304" spans="7:7" x14ac:dyDescent="0.2">
      <c r="G304" s="139"/>
    </row>
    <row r="305" spans="7:7" x14ac:dyDescent="0.2">
      <c r="G305" s="139"/>
    </row>
    <row r="306" spans="7:7" x14ac:dyDescent="0.2">
      <c r="G306" s="139"/>
    </row>
    <row r="307" spans="7:7" x14ac:dyDescent="0.2">
      <c r="G307" s="139"/>
    </row>
    <row r="308" spans="7:7" x14ac:dyDescent="0.2">
      <c r="G308" s="139"/>
    </row>
    <row r="309" spans="7:7" x14ac:dyDescent="0.2">
      <c r="G309" s="139"/>
    </row>
    <row r="310" spans="7:7" x14ac:dyDescent="0.2">
      <c r="G310" s="139"/>
    </row>
    <row r="311" spans="7:7" x14ac:dyDescent="0.2">
      <c r="G311" s="139"/>
    </row>
    <row r="312" spans="7:7" x14ac:dyDescent="0.2">
      <c r="G312" s="139"/>
    </row>
    <row r="313" spans="7:7" x14ac:dyDescent="0.2">
      <c r="G313" s="139"/>
    </row>
    <row r="314" spans="7:7" x14ac:dyDescent="0.2">
      <c r="G314" s="139"/>
    </row>
    <row r="315" spans="7:7" x14ac:dyDescent="0.2">
      <c r="G315" s="139"/>
    </row>
    <row r="316" spans="7:7" x14ac:dyDescent="0.2">
      <c r="G316" s="139"/>
    </row>
    <row r="317" spans="7:7" x14ac:dyDescent="0.2">
      <c r="G317" s="139"/>
    </row>
    <row r="318" spans="7:7" x14ac:dyDescent="0.2">
      <c r="G318" s="139"/>
    </row>
    <row r="319" spans="7:7" x14ac:dyDescent="0.2">
      <c r="G319" s="139"/>
    </row>
    <row r="320" spans="7:7" x14ac:dyDescent="0.2">
      <c r="G320" s="139"/>
    </row>
    <row r="321" spans="7:7" x14ac:dyDescent="0.2">
      <c r="G321" s="139"/>
    </row>
    <row r="322" spans="7:7" x14ac:dyDescent="0.2">
      <c r="G322" s="139"/>
    </row>
    <row r="323" spans="7:7" x14ac:dyDescent="0.2">
      <c r="G323" s="139"/>
    </row>
    <row r="324" spans="7:7" x14ac:dyDescent="0.2">
      <c r="G324" s="139"/>
    </row>
    <row r="325" spans="7:7" x14ac:dyDescent="0.2">
      <c r="G325" s="139"/>
    </row>
    <row r="326" spans="7:7" x14ac:dyDescent="0.2">
      <c r="G326" s="139"/>
    </row>
    <row r="327" spans="7:7" x14ac:dyDescent="0.2">
      <c r="G327" s="139"/>
    </row>
    <row r="328" spans="7:7" x14ac:dyDescent="0.2">
      <c r="G328" s="139"/>
    </row>
    <row r="329" spans="7:7" x14ac:dyDescent="0.2">
      <c r="G329" s="139"/>
    </row>
    <row r="330" spans="7:7" x14ac:dyDescent="0.2">
      <c r="G330" s="139"/>
    </row>
    <row r="331" spans="7:7" x14ac:dyDescent="0.2">
      <c r="G331" s="139"/>
    </row>
    <row r="332" spans="7:7" x14ac:dyDescent="0.2">
      <c r="G332" s="139"/>
    </row>
    <row r="333" spans="7:7" x14ac:dyDescent="0.2">
      <c r="G333" s="139"/>
    </row>
    <row r="334" spans="7:7" x14ac:dyDescent="0.2">
      <c r="G334" s="139"/>
    </row>
    <row r="335" spans="7:7" x14ac:dyDescent="0.2">
      <c r="G335" s="139"/>
    </row>
    <row r="336" spans="7:7" x14ac:dyDescent="0.2">
      <c r="G336" s="139"/>
    </row>
    <row r="337" spans="7:7" x14ac:dyDescent="0.2">
      <c r="G337" s="139"/>
    </row>
    <row r="338" spans="7:7" x14ac:dyDescent="0.2">
      <c r="G338" s="139"/>
    </row>
    <row r="339" spans="7:7" x14ac:dyDescent="0.2">
      <c r="G339" s="139"/>
    </row>
    <row r="340" spans="7:7" x14ac:dyDescent="0.2">
      <c r="G340" s="139"/>
    </row>
    <row r="341" spans="7:7" x14ac:dyDescent="0.2">
      <c r="G341" s="139"/>
    </row>
    <row r="342" spans="7:7" x14ac:dyDescent="0.2">
      <c r="G342" s="139"/>
    </row>
    <row r="343" spans="7:7" x14ac:dyDescent="0.2">
      <c r="G343" s="139"/>
    </row>
    <row r="344" spans="7:7" x14ac:dyDescent="0.2">
      <c r="G344" s="139"/>
    </row>
    <row r="345" spans="7:7" x14ac:dyDescent="0.2">
      <c r="G345" s="139"/>
    </row>
    <row r="346" spans="7:7" x14ac:dyDescent="0.2">
      <c r="G346" s="139"/>
    </row>
    <row r="347" spans="7:7" x14ac:dyDescent="0.2">
      <c r="G347" s="139"/>
    </row>
    <row r="348" spans="7:7" x14ac:dyDescent="0.2">
      <c r="G348" s="139"/>
    </row>
    <row r="349" spans="7:7" x14ac:dyDescent="0.2">
      <c r="G349" s="139"/>
    </row>
    <row r="350" spans="7:7" x14ac:dyDescent="0.2">
      <c r="G350" s="139"/>
    </row>
    <row r="351" spans="7:7" x14ac:dyDescent="0.2">
      <c r="G351" s="139"/>
    </row>
    <row r="352" spans="7:7" x14ac:dyDescent="0.2">
      <c r="G352" s="139"/>
    </row>
    <row r="353" spans="7:7" x14ac:dyDescent="0.2">
      <c r="G353" s="139"/>
    </row>
    <row r="354" spans="7:7" x14ac:dyDescent="0.2">
      <c r="G354" s="139"/>
    </row>
    <row r="355" spans="7:7" x14ac:dyDescent="0.2">
      <c r="G355" s="139"/>
    </row>
    <row r="356" spans="7:7" x14ac:dyDescent="0.2">
      <c r="G356" s="139"/>
    </row>
    <row r="357" spans="7:7" x14ac:dyDescent="0.2">
      <c r="G357" s="139"/>
    </row>
    <row r="358" spans="7:7" x14ac:dyDescent="0.2">
      <c r="G358" s="139"/>
    </row>
    <row r="359" spans="7:7" x14ac:dyDescent="0.2">
      <c r="G359" s="139"/>
    </row>
    <row r="360" spans="7:7" x14ac:dyDescent="0.2">
      <c r="G360" s="139"/>
    </row>
    <row r="361" spans="7:7" x14ac:dyDescent="0.2">
      <c r="G361" s="139"/>
    </row>
    <row r="362" spans="7:7" x14ac:dyDescent="0.2">
      <c r="G362" s="139"/>
    </row>
    <row r="363" spans="7:7" x14ac:dyDescent="0.2">
      <c r="G363" s="139"/>
    </row>
    <row r="364" spans="7:7" x14ac:dyDescent="0.2">
      <c r="G364" s="139"/>
    </row>
    <row r="365" spans="7:7" x14ac:dyDescent="0.2">
      <c r="G365" s="139"/>
    </row>
    <row r="366" spans="7:7" x14ac:dyDescent="0.2">
      <c r="G366" s="139"/>
    </row>
    <row r="367" spans="7:7" x14ac:dyDescent="0.2">
      <c r="G367" s="139"/>
    </row>
    <row r="368" spans="7:7" x14ac:dyDescent="0.2">
      <c r="G368" s="139"/>
    </row>
    <row r="369" spans="7:7" x14ac:dyDescent="0.2">
      <c r="G369" s="139"/>
    </row>
    <row r="370" spans="7:7" x14ac:dyDescent="0.2">
      <c r="G370" s="139"/>
    </row>
    <row r="371" spans="7:7" x14ac:dyDescent="0.2">
      <c r="G371" s="139"/>
    </row>
    <row r="372" spans="7:7" x14ac:dyDescent="0.2">
      <c r="G372" s="139"/>
    </row>
    <row r="373" spans="7:7" x14ac:dyDescent="0.2">
      <c r="G373" s="139"/>
    </row>
    <row r="374" spans="7:7" x14ac:dyDescent="0.2">
      <c r="G374" s="139"/>
    </row>
    <row r="375" spans="7:7" x14ac:dyDescent="0.2">
      <c r="G375" s="139"/>
    </row>
    <row r="376" spans="7:7" x14ac:dyDescent="0.2">
      <c r="G376" s="139"/>
    </row>
    <row r="377" spans="7:7" x14ac:dyDescent="0.2">
      <c r="G377" s="139"/>
    </row>
    <row r="378" spans="7:7" x14ac:dyDescent="0.2">
      <c r="G378" s="139"/>
    </row>
    <row r="379" spans="7:7" x14ac:dyDescent="0.2">
      <c r="G379" s="139"/>
    </row>
    <row r="380" spans="7:7" x14ac:dyDescent="0.2">
      <c r="G380" s="139"/>
    </row>
    <row r="381" spans="7:7" x14ac:dyDescent="0.2">
      <c r="G381" s="139"/>
    </row>
    <row r="382" spans="7:7" x14ac:dyDescent="0.2">
      <c r="G382" s="139"/>
    </row>
    <row r="383" spans="7:7" x14ac:dyDescent="0.2">
      <c r="G383" s="139"/>
    </row>
    <row r="384" spans="7:7" x14ac:dyDescent="0.2">
      <c r="G384" s="139"/>
    </row>
    <row r="385" spans="7:7" x14ac:dyDescent="0.2">
      <c r="G385" s="139"/>
    </row>
    <row r="386" spans="7:7" x14ac:dyDescent="0.2">
      <c r="G386" s="139"/>
    </row>
    <row r="387" spans="7:7" x14ac:dyDescent="0.2">
      <c r="G387" s="139"/>
    </row>
    <row r="388" spans="7:7" x14ac:dyDescent="0.2">
      <c r="G388" s="139"/>
    </row>
    <row r="389" spans="7:7" x14ac:dyDescent="0.2">
      <c r="G389" s="139"/>
    </row>
    <row r="390" spans="7:7" x14ac:dyDescent="0.2">
      <c r="G390" s="139"/>
    </row>
    <row r="391" spans="7:7" x14ac:dyDescent="0.2">
      <c r="G391" s="139"/>
    </row>
    <row r="392" spans="7:7" x14ac:dyDescent="0.2">
      <c r="G392" s="139"/>
    </row>
    <row r="393" spans="7:7" x14ac:dyDescent="0.2">
      <c r="G393" s="139"/>
    </row>
    <row r="394" spans="7:7" x14ac:dyDescent="0.2">
      <c r="G394" s="139"/>
    </row>
    <row r="395" spans="7:7" x14ac:dyDescent="0.2">
      <c r="G395" s="139"/>
    </row>
    <row r="396" spans="7:7" x14ac:dyDescent="0.2">
      <c r="G396" s="139"/>
    </row>
    <row r="397" spans="7:7" x14ac:dyDescent="0.2">
      <c r="G397" s="139"/>
    </row>
    <row r="398" spans="7:7" x14ac:dyDescent="0.2">
      <c r="G398" s="139"/>
    </row>
    <row r="399" spans="7:7" x14ac:dyDescent="0.2">
      <c r="G399" s="139"/>
    </row>
    <row r="400" spans="7:7" x14ac:dyDescent="0.2">
      <c r="G400" s="139"/>
    </row>
    <row r="401" spans="7:7" x14ac:dyDescent="0.2">
      <c r="G401" s="139"/>
    </row>
    <row r="402" spans="7:7" x14ac:dyDescent="0.2">
      <c r="G402" s="139"/>
    </row>
    <row r="403" spans="7:7" x14ac:dyDescent="0.2">
      <c r="G403" s="139"/>
    </row>
    <row r="404" spans="7:7" x14ac:dyDescent="0.2">
      <c r="G404" s="139"/>
    </row>
    <row r="405" spans="7:7" x14ac:dyDescent="0.2">
      <c r="G405" s="139"/>
    </row>
    <row r="406" spans="7:7" x14ac:dyDescent="0.2">
      <c r="G406" s="139"/>
    </row>
    <row r="407" spans="7:7" x14ac:dyDescent="0.2">
      <c r="G407" s="139"/>
    </row>
    <row r="408" spans="7:7" x14ac:dyDescent="0.2">
      <c r="G408" s="139"/>
    </row>
    <row r="409" spans="7:7" x14ac:dyDescent="0.2">
      <c r="G409" s="139"/>
    </row>
    <row r="410" spans="7:7" x14ac:dyDescent="0.2">
      <c r="G410" s="139"/>
    </row>
    <row r="411" spans="7:7" x14ac:dyDescent="0.2">
      <c r="G411" s="139"/>
    </row>
    <row r="412" spans="7:7" x14ac:dyDescent="0.2">
      <c r="G412" s="139"/>
    </row>
    <row r="413" spans="7:7" x14ac:dyDescent="0.2">
      <c r="G413" s="139"/>
    </row>
    <row r="414" spans="7:7" x14ac:dyDescent="0.2">
      <c r="G414" s="139"/>
    </row>
    <row r="415" spans="7:7" x14ac:dyDescent="0.2">
      <c r="G415" s="139"/>
    </row>
    <row r="416" spans="7:7" x14ac:dyDescent="0.2">
      <c r="G416" s="139"/>
    </row>
    <row r="417" spans="7:7" x14ac:dyDescent="0.2">
      <c r="G417" s="139"/>
    </row>
    <row r="418" spans="7:7" x14ac:dyDescent="0.2">
      <c r="G418" s="139"/>
    </row>
    <row r="419" spans="7:7" x14ac:dyDescent="0.2">
      <c r="G419" s="139"/>
    </row>
    <row r="420" spans="7:7" x14ac:dyDescent="0.2">
      <c r="G420" s="139"/>
    </row>
    <row r="421" spans="7:7" x14ac:dyDescent="0.2">
      <c r="G421" s="139"/>
    </row>
    <row r="422" spans="7:7" x14ac:dyDescent="0.2">
      <c r="G422" s="139"/>
    </row>
    <row r="423" spans="7:7" x14ac:dyDescent="0.2">
      <c r="G423" s="139"/>
    </row>
    <row r="424" spans="7:7" x14ac:dyDescent="0.2">
      <c r="G424" s="139"/>
    </row>
    <row r="425" spans="7:7" x14ac:dyDescent="0.2">
      <c r="G425" s="139"/>
    </row>
    <row r="426" spans="7:7" x14ac:dyDescent="0.2">
      <c r="G426" s="139"/>
    </row>
    <row r="427" spans="7:7" x14ac:dyDescent="0.2">
      <c r="G427" s="139"/>
    </row>
    <row r="428" spans="7:7" x14ac:dyDescent="0.2">
      <c r="G428" s="139"/>
    </row>
    <row r="429" spans="7:7" x14ac:dyDescent="0.2">
      <c r="G429" s="139"/>
    </row>
    <row r="430" spans="7:7" x14ac:dyDescent="0.2">
      <c r="G430" s="139"/>
    </row>
    <row r="431" spans="7:7" x14ac:dyDescent="0.2">
      <c r="G431" s="139"/>
    </row>
    <row r="432" spans="7:7" x14ac:dyDescent="0.2">
      <c r="G432" s="139"/>
    </row>
    <row r="433" spans="7:7" x14ac:dyDescent="0.2">
      <c r="G433" s="139"/>
    </row>
    <row r="434" spans="7:7" x14ac:dyDescent="0.2">
      <c r="G434" s="139"/>
    </row>
    <row r="435" spans="7:7" x14ac:dyDescent="0.2">
      <c r="G435" s="139"/>
    </row>
    <row r="436" spans="7:7" x14ac:dyDescent="0.2">
      <c r="G436" s="139"/>
    </row>
    <row r="437" spans="7:7" x14ac:dyDescent="0.2">
      <c r="G437" s="139"/>
    </row>
    <row r="438" spans="7:7" x14ac:dyDescent="0.2">
      <c r="G438" s="139"/>
    </row>
    <row r="439" spans="7:7" x14ac:dyDescent="0.2">
      <c r="G439" s="139"/>
    </row>
    <row r="440" spans="7:7" x14ac:dyDescent="0.2">
      <c r="G440" s="139"/>
    </row>
    <row r="441" spans="7:7" x14ac:dyDescent="0.2">
      <c r="G441" s="139"/>
    </row>
    <row r="442" spans="7:7" x14ac:dyDescent="0.2">
      <c r="G442" s="139"/>
    </row>
    <row r="443" spans="7:7" x14ac:dyDescent="0.2">
      <c r="G443" s="139"/>
    </row>
    <row r="444" spans="7:7" x14ac:dyDescent="0.2">
      <c r="G444" s="139"/>
    </row>
    <row r="445" spans="7:7" x14ac:dyDescent="0.2">
      <c r="G445" s="139"/>
    </row>
    <row r="446" spans="7:7" x14ac:dyDescent="0.2">
      <c r="G446" s="139"/>
    </row>
  </sheetData>
  <phoneticPr fontId="21" type="noConversion"/>
  <pageMargins left="0.75" right="0.75" top="1" bottom="1" header="0" footer="0"/>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ML34"/>
  <sheetViews>
    <sheetView showGridLines="0" topLeftCell="A19" workbookViewId="0">
      <selection activeCell="F29" sqref="F29"/>
    </sheetView>
  </sheetViews>
  <sheetFormatPr baseColWidth="10" defaultRowHeight="15" x14ac:dyDescent="0.2"/>
  <cols>
    <col min="1" max="1" width="6.42578125" style="385" customWidth="1"/>
    <col min="2" max="2" width="12.28515625" style="213" customWidth="1"/>
    <col min="3" max="3" width="11.42578125" style="213"/>
    <col min="4" max="4" width="41.140625" style="213" customWidth="1"/>
    <col min="5" max="5" width="24.5703125" style="302" customWidth="1"/>
    <col min="6" max="6" width="25.28515625" style="309" customWidth="1"/>
    <col min="7" max="1026" width="11.42578125" style="213"/>
    <col min="1027" max="16384" width="11.42578125" style="5"/>
  </cols>
  <sheetData>
    <row r="1" spans="2:1026" ht="18" x14ac:dyDescent="0.25">
      <c r="B1" s="903" t="s">
        <v>140</v>
      </c>
      <c r="C1" s="903"/>
      <c r="D1" s="903"/>
      <c r="E1" s="903"/>
      <c r="F1" s="903"/>
    </row>
    <row r="2" spans="2:1026" ht="19.5" x14ac:dyDescent="0.25">
      <c r="B2" s="214"/>
      <c r="C2" s="214"/>
      <c r="D2" s="214"/>
      <c r="E2" s="295"/>
      <c r="F2" s="674"/>
    </row>
    <row r="3" spans="2:1026" ht="19.5" x14ac:dyDescent="0.25">
      <c r="B3" s="904" t="str">
        <f>+[8]ACTIVO!A2</f>
        <v>BALANCE GENERAL</v>
      </c>
      <c r="C3" s="904"/>
      <c r="D3" s="904"/>
      <c r="E3" s="904"/>
      <c r="F3" s="904"/>
    </row>
    <row r="4" spans="2:1026" ht="19.5" x14ac:dyDescent="0.25">
      <c r="B4" s="904" t="str">
        <f>+H!B4</f>
        <v>1° DE ENERO Y EL 31 DE MARZO DE 2020 y 2019</v>
      </c>
      <c r="C4" s="904"/>
      <c r="D4" s="904"/>
      <c r="E4" s="904"/>
      <c r="F4" s="904"/>
    </row>
    <row r="5" spans="2:1026" ht="19.5" x14ac:dyDescent="0.25">
      <c r="B5" s="904" t="s">
        <v>135</v>
      </c>
      <c r="C5" s="904"/>
      <c r="D5" s="904"/>
      <c r="E5" s="904"/>
      <c r="F5" s="904"/>
      <c r="G5" s="215"/>
      <c r="H5" s="215"/>
      <c r="I5" s="215"/>
      <c r="J5" s="215"/>
      <c r="K5" s="215"/>
      <c r="L5" s="215"/>
    </row>
    <row r="6" spans="2:1026" ht="6.75" customHeight="1" x14ac:dyDescent="0.25">
      <c r="B6" s="214"/>
      <c r="C6" s="216"/>
      <c r="D6" s="216"/>
      <c r="E6" s="296"/>
      <c r="F6" s="700"/>
      <c r="G6" s="215"/>
      <c r="H6" s="215"/>
      <c r="I6" s="215"/>
      <c r="J6" s="215"/>
      <c r="K6" s="215"/>
      <c r="L6" s="215"/>
    </row>
    <row r="7" spans="2:1026" s="726" customFormat="1" ht="15.75" x14ac:dyDescent="0.25">
      <c r="B7" s="800" t="s">
        <v>812</v>
      </c>
      <c r="C7" s="800"/>
      <c r="D7" s="800"/>
      <c r="E7" s="800"/>
      <c r="F7" s="800"/>
      <c r="G7" s="732"/>
      <c r="H7" s="732"/>
      <c r="I7" s="732"/>
      <c r="J7" s="215"/>
      <c r="K7" s="215"/>
      <c r="L7" s="215"/>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213"/>
      <c r="BA7" s="213"/>
      <c r="BB7" s="213"/>
      <c r="BC7" s="213"/>
      <c r="BD7" s="213"/>
      <c r="BE7" s="213"/>
      <c r="BF7" s="213"/>
      <c r="BG7" s="213"/>
      <c r="BH7" s="213"/>
      <c r="BI7" s="213"/>
      <c r="BJ7" s="213"/>
      <c r="BK7" s="213"/>
      <c r="BL7" s="213"/>
      <c r="BM7" s="213"/>
      <c r="BN7" s="213"/>
      <c r="BO7" s="213"/>
      <c r="BP7" s="213"/>
      <c r="BQ7" s="213"/>
      <c r="BR7" s="213"/>
      <c r="BS7" s="213"/>
      <c r="BT7" s="213"/>
      <c r="BU7" s="213"/>
      <c r="BV7" s="213"/>
      <c r="BW7" s="213"/>
      <c r="BX7" s="213"/>
      <c r="BY7" s="213"/>
      <c r="BZ7" s="213"/>
      <c r="CA7" s="213"/>
      <c r="CB7" s="213"/>
      <c r="CC7" s="213"/>
      <c r="CD7" s="213"/>
      <c r="CE7" s="213"/>
      <c r="CF7" s="213"/>
      <c r="CG7" s="213"/>
      <c r="CH7" s="213"/>
      <c r="CI7" s="213"/>
      <c r="CJ7" s="213"/>
      <c r="CK7" s="213"/>
      <c r="CL7" s="213"/>
      <c r="CM7" s="213"/>
      <c r="CN7" s="213"/>
      <c r="CO7" s="213"/>
      <c r="CP7" s="213"/>
      <c r="CQ7" s="213"/>
      <c r="CR7" s="213"/>
      <c r="CS7" s="213"/>
      <c r="CT7" s="213"/>
      <c r="CU7" s="213"/>
      <c r="CV7" s="213"/>
      <c r="CW7" s="213"/>
      <c r="CX7" s="213"/>
      <c r="CY7" s="213"/>
      <c r="CZ7" s="213"/>
      <c r="DA7" s="213"/>
      <c r="DB7" s="213"/>
      <c r="DC7" s="213"/>
      <c r="DD7" s="213"/>
      <c r="DE7" s="213"/>
      <c r="DF7" s="213"/>
      <c r="DG7" s="213"/>
      <c r="DH7" s="213"/>
      <c r="DI7" s="213"/>
      <c r="DJ7" s="213"/>
      <c r="DK7" s="213"/>
      <c r="DL7" s="213"/>
      <c r="DM7" s="213"/>
      <c r="DN7" s="213"/>
      <c r="DO7" s="213"/>
      <c r="DP7" s="213"/>
      <c r="DQ7" s="213"/>
      <c r="DR7" s="213"/>
      <c r="DS7" s="213"/>
      <c r="DT7" s="213"/>
      <c r="DU7" s="213"/>
      <c r="DV7" s="213"/>
      <c r="DW7" s="213"/>
      <c r="DX7" s="213"/>
      <c r="DY7" s="213"/>
      <c r="DZ7" s="213"/>
      <c r="EA7" s="213"/>
      <c r="EB7" s="213"/>
      <c r="EC7" s="213"/>
      <c r="ED7" s="213"/>
      <c r="EE7" s="213"/>
      <c r="EF7" s="213"/>
      <c r="EG7" s="213"/>
      <c r="EH7" s="213"/>
      <c r="EI7" s="213"/>
      <c r="EJ7" s="213"/>
      <c r="EK7" s="213"/>
      <c r="EL7" s="213"/>
      <c r="EM7" s="213"/>
      <c r="EN7" s="213"/>
      <c r="EO7" s="213"/>
      <c r="EP7" s="213"/>
      <c r="EQ7" s="213"/>
      <c r="ER7" s="213"/>
      <c r="ES7" s="213"/>
      <c r="ET7" s="213"/>
      <c r="EU7" s="213"/>
      <c r="EV7" s="213"/>
      <c r="EW7" s="213"/>
      <c r="EX7" s="213"/>
      <c r="EY7" s="213"/>
      <c r="EZ7" s="213"/>
      <c r="FA7" s="213"/>
      <c r="FB7" s="213"/>
      <c r="FC7" s="213"/>
      <c r="FD7" s="213"/>
      <c r="FE7" s="213"/>
      <c r="FF7" s="213"/>
      <c r="FG7" s="213"/>
      <c r="FH7" s="213"/>
      <c r="FI7" s="213"/>
      <c r="FJ7" s="213"/>
      <c r="FK7" s="213"/>
      <c r="FL7" s="213"/>
      <c r="FM7" s="213"/>
      <c r="FN7" s="213"/>
      <c r="FO7" s="213"/>
      <c r="FP7" s="213"/>
      <c r="FQ7" s="213"/>
      <c r="FR7" s="213"/>
      <c r="FS7" s="213"/>
      <c r="FT7" s="213"/>
      <c r="FU7" s="213"/>
      <c r="FV7" s="213"/>
      <c r="FW7" s="213"/>
      <c r="FX7" s="213"/>
      <c r="FY7" s="213"/>
      <c r="FZ7" s="213"/>
      <c r="GA7" s="213"/>
      <c r="GB7" s="213"/>
      <c r="GC7" s="213"/>
      <c r="GD7" s="213"/>
      <c r="GE7" s="213"/>
      <c r="GF7" s="213"/>
      <c r="GG7" s="213"/>
      <c r="GH7" s="213"/>
      <c r="GI7" s="213"/>
      <c r="GJ7" s="213"/>
      <c r="GK7" s="213"/>
      <c r="GL7" s="213"/>
      <c r="GM7" s="213"/>
      <c r="GN7" s="213"/>
      <c r="GO7" s="213"/>
      <c r="GP7" s="213"/>
      <c r="GQ7" s="213"/>
      <c r="GR7" s="213"/>
      <c r="GS7" s="213"/>
      <c r="GT7" s="213"/>
      <c r="GU7" s="213"/>
      <c r="GV7" s="213"/>
      <c r="GW7" s="213"/>
      <c r="GX7" s="213"/>
      <c r="GY7" s="213"/>
      <c r="GZ7" s="213"/>
      <c r="HA7" s="213"/>
      <c r="HB7" s="213"/>
      <c r="HC7" s="213"/>
      <c r="HD7" s="213"/>
      <c r="HE7" s="213"/>
      <c r="HF7" s="213"/>
      <c r="HG7" s="213"/>
      <c r="HH7" s="213"/>
      <c r="HI7" s="213"/>
      <c r="HJ7" s="213"/>
      <c r="HK7" s="213"/>
      <c r="HL7" s="213"/>
      <c r="HM7" s="213"/>
      <c r="HN7" s="213"/>
      <c r="HO7" s="213"/>
      <c r="HP7" s="213"/>
      <c r="HQ7" s="213"/>
      <c r="HR7" s="213"/>
      <c r="HS7" s="213"/>
      <c r="HT7" s="213"/>
      <c r="HU7" s="213"/>
      <c r="HV7" s="213"/>
      <c r="HW7" s="213"/>
      <c r="HX7" s="213"/>
      <c r="HY7" s="213"/>
      <c r="HZ7" s="213"/>
      <c r="IA7" s="213"/>
      <c r="IB7" s="213"/>
      <c r="IC7" s="213"/>
      <c r="ID7" s="213"/>
      <c r="IE7" s="213"/>
      <c r="IF7" s="213"/>
      <c r="IG7" s="213"/>
      <c r="IH7" s="213"/>
      <c r="II7" s="213"/>
      <c r="IJ7" s="213"/>
      <c r="IK7" s="213"/>
      <c r="IL7" s="213"/>
      <c r="IM7" s="213"/>
      <c r="IN7" s="213"/>
      <c r="IO7" s="213"/>
      <c r="IP7" s="213"/>
      <c r="IQ7" s="213"/>
      <c r="IR7" s="213"/>
      <c r="IS7" s="213"/>
      <c r="IT7" s="213"/>
      <c r="IU7" s="213"/>
      <c r="IV7" s="213"/>
      <c r="IW7" s="213"/>
      <c r="IX7" s="213"/>
      <c r="IY7" s="213"/>
      <c r="IZ7" s="213"/>
      <c r="JA7" s="213"/>
      <c r="JB7" s="213"/>
      <c r="JC7" s="213"/>
      <c r="JD7" s="213"/>
      <c r="JE7" s="213"/>
      <c r="JF7" s="213"/>
      <c r="JG7" s="213"/>
      <c r="JH7" s="213"/>
      <c r="JI7" s="213"/>
      <c r="JJ7" s="213"/>
      <c r="JK7" s="213"/>
      <c r="JL7" s="213"/>
      <c r="JM7" s="213"/>
      <c r="JN7" s="213"/>
      <c r="JO7" s="213"/>
      <c r="JP7" s="213"/>
      <c r="JQ7" s="213"/>
      <c r="JR7" s="213"/>
      <c r="JS7" s="213"/>
      <c r="JT7" s="213"/>
      <c r="JU7" s="213"/>
      <c r="JV7" s="213"/>
      <c r="JW7" s="213"/>
      <c r="JX7" s="213"/>
      <c r="JY7" s="213"/>
      <c r="JZ7" s="213"/>
      <c r="KA7" s="213"/>
      <c r="KB7" s="213"/>
      <c r="KC7" s="213"/>
      <c r="KD7" s="213"/>
      <c r="KE7" s="213"/>
      <c r="KF7" s="213"/>
      <c r="KG7" s="213"/>
      <c r="KH7" s="213"/>
      <c r="KI7" s="213"/>
      <c r="KJ7" s="213"/>
      <c r="KK7" s="213"/>
      <c r="KL7" s="213"/>
      <c r="KM7" s="213"/>
      <c r="KN7" s="213"/>
      <c r="KO7" s="213"/>
      <c r="KP7" s="213"/>
      <c r="KQ7" s="213"/>
      <c r="KR7" s="213"/>
      <c r="KS7" s="213"/>
      <c r="KT7" s="213"/>
      <c r="KU7" s="213"/>
      <c r="KV7" s="213"/>
      <c r="KW7" s="213"/>
      <c r="KX7" s="213"/>
      <c r="KY7" s="213"/>
      <c r="KZ7" s="213"/>
      <c r="LA7" s="213"/>
      <c r="LB7" s="213"/>
      <c r="LC7" s="213"/>
      <c r="LD7" s="213"/>
      <c r="LE7" s="213"/>
      <c r="LF7" s="213"/>
      <c r="LG7" s="213"/>
      <c r="LH7" s="213"/>
      <c r="LI7" s="213"/>
      <c r="LJ7" s="213"/>
      <c r="LK7" s="213"/>
      <c r="LL7" s="213"/>
      <c r="LM7" s="213"/>
      <c r="LN7" s="213"/>
      <c r="LO7" s="213"/>
      <c r="LP7" s="213"/>
      <c r="LQ7" s="213"/>
      <c r="LR7" s="213"/>
      <c r="LS7" s="213"/>
      <c r="LT7" s="213"/>
      <c r="LU7" s="213"/>
      <c r="LV7" s="213"/>
      <c r="LW7" s="213"/>
      <c r="LX7" s="213"/>
      <c r="LY7" s="213"/>
      <c r="LZ7" s="213"/>
      <c r="MA7" s="213"/>
      <c r="MB7" s="213"/>
      <c r="MC7" s="213"/>
      <c r="MD7" s="213"/>
      <c r="ME7" s="213"/>
      <c r="MF7" s="213"/>
      <c r="MG7" s="213"/>
      <c r="MH7" s="213"/>
      <c r="MI7" s="213"/>
      <c r="MJ7" s="213"/>
      <c r="MK7" s="213"/>
      <c r="ML7" s="213"/>
      <c r="MM7" s="213"/>
      <c r="MN7" s="213"/>
      <c r="MO7" s="213"/>
      <c r="MP7" s="213"/>
      <c r="MQ7" s="213"/>
      <c r="MR7" s="213"/>
      <c r="MS7" s="213"/>
      <c r="MT7" s="213"/>
      <c r="MU7" s="213"/>
      <c r="MV7" s="213"/>
      <c r="MW7" s="213"/>
      <c r="MX7" s="213"/>
      <c r="MY7" s="213"/>
      <c r="MZ7" s="213"/>
      <c r="NA7" s="213"/>
      <c r="NB7" s="213"/>
      <c r="NC7" s="213"/>
      <c r="ND7" s="213"/>
      <c r="NE7" s="213"/>
      <c r="NF7" s="213"/>
      <c r="NG7" s="213"/>
      <c r="NH7" s="213"/>
      <c r="NI7" s="213"/>
      <c r="NJ7" s="213"/>
      <c r="NK7" s="213"/>
      <c r="NL7" s="213"/>
      <c r="NM7" s="213"/>
      <c r="NN7" s="213"/>
      <c r="NO7" s="213"/>
      <c r="NP7" s="213"/>
      <c r="NQ7" s="213"/>
      <c r="NR7" s="213"/>
      <c r="NS7" s="213"/>
      <c r="NT7" s="213"/>
      <c r="NU7" s="213"/>
      <c r="NV7" s="213"/>
      <c r="NW7" s="213"/>
      <c r="NX7" s="213"/>
      <c r="NY7" s="213"/>
      <c r="NZ7" s="213"/>
      <c r="OA7" s="213"/>
      <c r="OB7" s="213"/>
      <c r="OC7" s="213"/>
      <c r="OD7" s="213"/>
      <c r="OE7" s="213"/>
      <c r="OF7" s="213"/>
      <c r="OG7" s="213"/>
      <c r="OH7" s="213"/>
      <c r="OI7" s="213"/>
      <c r="OJ7" s="213"/>
      <c r="OK7" s="213"/>
      <c r="OL7" s="213"/>
      <c r="OM7" s="213"/>
      <c r="ON7" s="213"/>
      <c r="OO7" s="213"/>
      <c r="OP7" s="213"/>
      <c r="OQ7" s="213"/>
      <c r="OR7" s="213"/>
      <c r="OS7" s="213"/>
      <c r="OT7" s="213"/>
      <c r="OU7" s="213"/>
      <c r="OV7" s="213"/>
      <c r="OW7" s="213"/>
      <c r="OX7" s="213"/>
      <c r="OY7" s="213"/>
      <c r="OZ7" s="213"/>
      <c r="PA7" s="213"/>
      <c r="PB7" s="213"/>
      <c r="PC7" s="213"/>
      <c r="PD7" s="213"/>
      <c r="PE7" s="213"/>
      <c r="PF7" s="213"/>
      <c r="PG7" s="213"/>
      <c r="PH7" s="213"/>
      <c r="PI7" s="213"/>
      <c r="PJ7" s="213"/>
      <c r="PK7" s="213"/>
      <c r="PL7" s="213"/>
      <c r="PM7" s="213"/>
      <c r="PN7" s="213"/>
      <c r="PO7" s="213"/>
      <c r="PP7" s="213"/>
      <c r="PQ7" s="213"/>
      <c r="PR7" s="213"/>
      <c r="PS7" s="213"/>
      <c r="PT7" s="213"/>
      <c r="PU7" s="213"/>
      <c r="PV7" s="213"/>
      <c r="PW7" s="213"/>
      <c r="PX7" s="213"/>
      <c r="PY7" s="213"/>
      <c r="PZ7" s="213"/>
      <c r="QA7" s="213"/>
      <c r="QB7" s="213"/>
      <c r="QC7" s="213"/>
      <c r="QD7" s="213"/>
      <c r="QE7" s="213"/>
      <c r="QF7" s="213"/>
      <c r="QG7" s="213"/>
      <c r="QH7" s="213"/>
      <c r="QI7" s="213"/>
      <c r="QJ7" s="213"/>
      <c r="QK7" s="213"/>
      <c r="QL7" s="213"/>
      <c r="QM7" s="213"/>
      <c r="QN7" s="213"/>
      <c r="QO7" s="213"/>
      <c r="QP7" s="213"/>
      <c r="QQ7" s="213"/>
      <c r="QR7" s="213"/>
      <c r="QS7" s="213"/>
      <c r="QT7" s="213"/>
      <c r="QU7" s="213"/>
      <c r="QV7" s="213"/>
      <c r="QW7" s="213"/>
      <c r="QX7" s="213"/>
      <c r="QY7" s="213"/>
      <c r="QZ7" s="213"/>
      <c r="RA7" s="213"/>
      <c r="RB7" s="213"/>
      <c r="RC7" s="213"/>
      <c r="RD7" s="213"/>
      <c r="RE7" s="213"/>
      <c r="RF7" s="213"/>
      <c r="RG7" s="213"/>
      <c r="RH7" s="213"/>
      <c r="RI7" s="213"/>
      <c r="RJ7" s="213"/>
      <c r="RK7" s="213"/>
      <c r="RL7" s="213"/>
      <c r="RM7" s="213"/>
      <c r="RN7" s="213"/>
      <c r="RO7" s="213"/>
      <c r="RP7" s="213"/>
      <c r="RQ7" s="213"/>
      <c r="RR7" s="213"/>
      <c r="RS7" s="213"/>
      <c r="RT7" s="213"/>
      <c r="RU7" s="213"/>
      <c r="RV7" s="213"/>
      <c r="RW7" s="213"/>
      <c r="RX7" s="213"/>
      <c r="RY7" s="213"/>
      <c r="RZ7" s="213"/>
      <c r="SA7" s="213"/>
      <c r="SB7" s="213"/>
      <c r="SC7" s="213"/>
      <c r="SD7" s="213"/>
      <c r="SE7" s="213"/>
      <c r="SF7" s="213"/>
      <c r="SG7" s="213"/>
      <c r="SH7" s="213"/>
      <c r="SI7" s="213"/>
      <c r="SJ7" s="213"/>
      <c r="SK7" s="213"/>
      <c r="SL7" s="213"/>
      <c r="SM7" s="213"/>
      <c r="SN7" s="213"/>
      <c r="SO7" s="213"/>
      <c r="SP7" s="213"/>
      <c r="SQ7" s="213"/>
      <c r="SR7" s="213"/>
      <c r="SS7" s="213"/>
      <c r="ST7" s="213"/>
      <c r="SU7" s="213"/>
      <c r="SV7" s="213"/>
      <c r="SW7" s="213"/>
      <c r="SX7" s="213"/>
      <c r="SY7" s="213"/>
      <c r="SZ7" s="213"/>
      <c r="TA7" s="213"/>
      <c r="TB7" s="213"/>
      <c r="TC7" s="213"/>
      <c r="TD7" s="213"/>
      <c r="TE7" s="213"/>
      <c r="TF7" s="213"/>
      <c r="TG7" s="213"/>
      <c r="TH7" s="213"/>
      <c r="TI7" s="213"/>
      <c r="TJ7" s="213"/>
      <c r="TK7" s="213"/>
      <c r="TL7" s="213"/>
      <c r="TM7" s="213"/>
      <c r="TN7" s="213"/>
      <c r="TO7" s="213"/>
      <c r="TP7" s="213"/>
      <c r="TQ7" s="213"/>
      <c r="TR7" s="213"/>
      <c r="TS7" s="213"/>
      <c r="TT7" s="213"/>
      <c r="TU7" s="213"/>
      <c r="TV7" s="213"/>
      <c r="TW7" s="213"/>
      <c r="TX7" s="213"/>
      <c r="TY7" s="213"/>
      <c r="TZ7" s="213"/>
      <c r="UA7" s="213"/>
      <c r="UB7" s="213"/>
      <c r="UC7" s="213"/>
      <c r="UD7" s="213"/>
      <c r="UE7" s="213"/>
      <c r="UF7" s="213"/>
      <c r="UG7" s="213"/>
      <c r="UH7" s="213"/>
      <c r="UI7" s="213"/>
      <c r="UJ7" s="213"/>
      <c r="UK7" s="213"/>
      <c r="UL7" s="213"/>
      <c r="UM7" s="213"/>
      <c r="UN7" s="213"/>
      <c r="UO7" s="213"/>
      <c r="UP7" s="213"/>
      <c r="UQ7" s="213"/>
      <c r="UR7" s="213"/>
      <c r="US7" s="213"/>
      <c r="UT7" s="213"/>
      <c r="UU7" s="213"/>
      <c r="UV7" s="213"/>
      <c r="UW7" s="213"/>
      <c r="UX7" s="213"/>
      <c r="UY7" s="213"/>
      <c r="UZ7" s="213"/>
      <c r="VA7" s="213"/>
      <c r="VB7" s="213"/>
      <c r="VC7" s="213"/>
      <c r="VD7" s="213"/>
      <c r="VE7" s="213"/>
      <c r="VF7" s="213"/>
      <c r="VG7" s="213"/>
      <c r="VH7" s="213"/>
      <c r="VI7" s="213"/>
      <c r="VJ7" s="213"/>
      <c r="VK7" s="213"/>
      <c r="VL7" s="213"/>
      <c r="VM7" s="213"/>
      <c r="VN7" s="213"/>
      <c r="VO7" s="213"/>
      <c r="VP7" s="213"/>
      <c r="VQ7" s="213"/>
      <c r="VR7" s="213"/>
      <c r="VS7" s="213"/>
      <c r="VT7" s="213"/>
      <c r="VU7" s="213"/>
      <c r="VV7" s="213"/>
      <c r="VW7" s="213"/>
      <c r="VX7" s="213"/>
      <c r="VY7" s="213"/>
      <c r="VZ7" s="213"/>
      <c r="WA7" s="213"/>
      <c r="WB7" s="213"/>
      <c r="WC7" s="213"/>
      <c r="WD7" s="213"/>
      <c r="WE7" s="213"/>
      <c r="WF7" s="213"/>
      <c r="WG7" s="213"/>
      <c r="WH7" s="213"/>
      <c r="WI7" s="213"/>
      <c r="WJ7" s="213"/>
      <c r="WK7" s="213"/>
      <c r="WL7" s="213"/>
      <c r="WM7" s="213"/>
      <c r="WN7" s="213"/>
      <c r="WO7" s="213"/>
      <c r="WP7" s="213"/>
      <c r="WQ7" s="213"/>
      <c r="WR7" s="213"/>
      <c r="WS7" s="213"/>
      <c r="WT7" s="213"/>
      <c r="WU7" s="213"/>
      <c r="WV7" s="213"/>
      <c r="WW7" s="213"/>
      <c r="WX7" s="213"/>
      <c r="WY7" s="213"/>
      <c r="WZ7" s="213"/>
      <c r="XA7" s="213"/>
      <c r="XB7" s="213"/>
      <c r="XC7" s="213"/>
      <c r="XD7" s="213"/>
      <c r="XE7" s="213"/>
      <c r="XF7" s="213"/>
      <c r="XG7" s="213"/>
      <c r="XH7" s="213"/>
      <c r="XI7" s="213"/>
      <c r="XJ7" s="213"/>
      <c r="XK7" s="213"/>
      <c r="XL7" s="213"/>
      <c r="XM7" s="213"/>
      <c r="XN7" s="213"/>
      <c r="XO7" s="213"/>
      <c r="XP7" s="213"/>
      <c r="XQ7" s="213"/>
      <c r="XR7" s="213"/>
      <c r="XS7" s="213"/>
      <c r="XT7" s="213"/>
      <c r="XU7" s="213"/>
      <c r="XV7" s="213"/>
      <c r="XW7" s="213"/>
      <c r="XX7" s="213"/>
      <c r="XY7" s="213"/>
      <c r="XZ7" s="213"/>
      <c r="YA7" s="213"/>
      <c r="YB7" s="213"/>
      <c r="YC7" s="213"/>
      <c r="YD7" s="213"/>
      <c r="YE7" s="213"/>
      <c r="YF7" s="213"/>
      <c r="YG7" s="213"/>
      <c r="YH7" s="213"/>
      <c r="YI7" s="213"/>
      <c r="YJ7" s="213"/>
      <c r="YK7" s="213"/>
      <c r="YL7" s="213"/>
      <c r="YM7" s="213"/>
      <c r="YN7" s="213"/>
      <c r="YO7" s="213"/>
      <c r="YP7" s="213"/>
      <c r="YQ7" s="213"/>
      <c r="YR7" s="213"/>
      <c r="YS7" s="213"/>
      <c r="YT7" s="213"/>
      <c r="YU7" s="213"/>
      <c r="YV7" s="213"/>
      <c r="YW7" s="213"/>
      <c r="YX7" s="213"/>
      <c r="YY7" s="213"/>
      <c r="YZ7" s="213"/>
      <c r="ZA7" s="213"/>
      <c r="ZB7" s="213"/>
      <c r="ZC7" s="213"/>
      <c r="ZD7" s="213"/>
      <c r="ZE7" s="213"/>
      <c r="ZF7" s="213"/>
      <c r="ZG7" s="213"/>
      <c r="ZH7" s="213"/>
      <c r="ZI7" s="213"/>
      <c r="ZJ7" s="213"/>
      <c r="ZK7" s="213"/>
      <c r="ZL7" s="213"/>
      <c r="ZM7" s="213"/>
      <c r="ZN7" s="213"/>
      <c r="ZO7" s="213"/>
      <c r="ZP7" s="213"/>
      <c r="ZQ7" s="213"/>
      <c r="ZR7" s="213"/>
      <c r="ZS7" s="213"/>
      <c r="ZT7" s="213"/>
      <c r="ZU7" s="213"/>
      <c r="ZV7" s="213"/>
      <c r="ZW7" s="213"/>
      <c r="ZX7" s="213"/>
      <c r="ZY7" s="213"/>
      <c r="ZZ7" s="213"/>
      <c r="AAA7" s="213"/>
      <c r="AAB7" s="213"/>
      <c r="AAC7" s="213"/>
      <c r="AAD7" s="213"/>
      <c r="AAE7" s="213"/>
      <c r="AAF7" s="213"/>
      <c r="AAG7" s="213"/>
      <c r="AAH7" s="213"/>
      <c r="AAI7" s="213"/>
      <c r="AAJ7" s="213"/>
      <c r="AAK7" s="213"/>
      <c r="AAL7" s="213"/>
      <c r="AAM7" s="213"/>
      <c r="AAN7" s="213"/>
      <c r="AAO7" s="213"/>
      <c r="AAP7" s="213"/>
      <c r="AAQ7" s="213"/>
      <c r="AAR7" s="213"/>
      <c r="AAS7" s="213"/>
      <c r="AAT7" s="213"/>
      <c r="AAU7" s="213"/>
      <c r="AAV7" s="213"/>
      <c r="AAW7" s="213"/>
      <c r="AAX7" s="213"/>
      <c r="AAY7" s="213"/>
      <c r="AAZ7" s="213"/>
      <c r="ABA7" s="213"/>
      <c r="ABB7" s="213"/>
      <c r="ABC7" s="213"/>
      <c r="ABD7" s="213"/>
      <c r="ABE7" s="213"/>
      <c r="ABF7" s="213"/>
      <c r="ABG7" s="213"/>
      <c r="ABH7" s="213"/>
      <c r="ABI7" s="213"/>
      <c r="ABJ7" s="213"/>
      <c r="ABK7" s="213"/>
      <c r="ABL7" s="213"/>
      <c r="ABM7" s="213"/>
      <c r="ABN7" s="213"/>
      <c r="ABO7" s="213"/>
      <c r="ABP7" s="213"/>
      <c r="ABQ7" s="213"/>
      <c r="ABR7" s="213"/>
      <c r="ABS7" s="213"/>
      <c r="ABT7" s="213"/>
      <c r="ABU7" s="213"/>
      <c r="ABV7" s="213"/>
      <c r="ABW7" s="213"/>
      <c r="ABX7" s="213"/>
      <c r="ABY7" s="213"/>
      <c r="ABZ7" s="213"/>
      <c r="ACA7" s="213"/>
      <c r="ACB7" s="213"/>
      <c r="ACC7" s="213"/>
      <c r="ACD7" s="213"/>
      <c r="ACE7" s="213"/>
      <c r="ACF7" s="213"/>
      <c r="ACG7" s="213"/>
      <c r="ACH7" s="213"/>
      <c r="ACI7" s="213"/>
      <c r="ACJ7" s="213"/>
      <c r="ACK7" s="213"/>
      <c r="ACL7" s="213"/>
      <c r="ACM7" s="213"/>
      <c r="ACN7" s="213"/>
      <c r="ACO7" s="213"/>
      <c r="ACP7" s="213"/>
      <c r="ACQ7" s="213"/>
      <c r="ACR7" s="213"/>
      <c r="ACS7" s="213"/>
      <c r="ACT7" s="213"/>
      <c r="ACU7" s="213"/>
      <c r="ACV7" s="213"/>
      <c r="ACW7" s="213"/>
      <c r="ACX7" s="213"/>
      <c r="ACY7" s="213"/>
      <c r="ACZ7" s="213"/>
      <c r="ADA7" s="213"/>
      <c r="ADB7" s="213"/>
      <c r="ADC7" s="213"/>
      <c r="ADD7" s="213"/>
      <c r="ADE7" s="213"/>
      <c r="ADF7" s="213"/>
      <c r="ADG7" s="213"/>
      <c r="ADH7" s="213"/>
      <c r="ADI7" s="213"/>
      <c r="ADJ7" s="213"/>
      <c r="ADK7" s="213"/>
      <c r="ADL7" s="213"/>
      <c r="ADM7" s="213"/>
      <c r="ADN7" s="213"/>
      <c r="ADO7" s="213"/>
      <c r="ADP7" s="213"/>
      <c r="ADQ7" s="213"/>
      <c r="ADR7" s="213"/>
      <c r="ADS7" s="213"/>
      <c r="ADT7" s="213"/>
      <c r="ADU7" s="213"/>
      <c r="ADV7" s="213"/>
      <c r="ADW7" s="213"/>
      <c r="ADX7" s="213"/>
      <c r="ADY7" s="213"/>
      <c r="ADZ7" s="213"/>
      <c r="AEA7" s="213"/>
      <c r="AEB7" s="213"/>
      <c r="AEC7" s="213"/>
      <c r="AED7" s="213"/>
      <c r="AEE7" s="213"/>
      <c r="AEF7" s="213"/>
      <c r="AEG7" s="213"/>
      <c r="AEH7" s="213"/>
      <c r="AEI7" s="213"/>
      <c r="AEJ7" s="213"/>
      <c r="AEK7" s="213"/>
      <c r="AEL7" s="213"/>
      <c r="AEM7" s="213"/>
      <c r="AEN7" s="213"/>
      <c r="AEO7" s="213"/>
      <c r="AEP7" s="213"/>
      <c r="AEQ7" s="213"/>
      <c r="AER7" s="213"/>
      <c r="AES7" s="213"/>
      <c r="AET7" s="213"/>
      <c r="AEU7" s="213"/>
      <c r="AEV7" s="213"/>
      <c r="AEW7" s="213"/>
      <c r="AEX7" s="213"/>
      <c r="AEY7" s="213"/>
      <c r="AEZ7" s="213"/>
      <c r="AFA7" s="213"/>
      <c r="AFB7" s="213"/>
      <c r="AFC7" s="213"/>
      <c r="AFD7" s="213"/>
      <c r="AFE7" s="213"/>
      <c r="AFF7" s="213"/>
      <c r="AFG7" s="213"/>
      <c r="AFH7" s="213"/>
      <c r="AFI7" s="213"/>
      <c r="AFJ7" s="213"/>
      <c r="AFK7" s="213"/>
      <c r="AFL7" s="213"/>
      <c r="AFM7" s="213"/>
      <c r="AFN7" s="213"/>
      <c r="AFO7" s="213"/>
      <c r="AFP7" s="213"/>
      <c r="AFQ7" s="213"/>
      <c r="AFR7" s="213"/>
      <c r="AFS7" s="213"/>
      <c r="AFT7" s="213"/>
      <c r="AFU7" s="213"/>
      <c r="AFV7" s="213"/>
      <c r="AFW7" s="213"/>
      <c r="AFX7" s="213"/>
      <c r="AFY7" s="213"/>
      <c r="AFZ7" s="213"/>
      <c r="AGA7" s="213"/>
      <c r="AGB7" s="213"/>
      <c r="AGC7" s="213"/>
      <c r="AGD7" s="213"/>
      <c r="AGE7" s="213"/>
      <c r="AGF7" s="213"/>
      <c r="AGG7" s="213"/>
      <c r="AGH7" s="213"/>
      <c r="AGI7" s="213"/>
      <c r="AGJ7" s="213"/>
      <c r="AGK7" s="213"/>
      <c r="AGL7" s="213"/>
      <c r="AGM7" s="213"/>
      <c r="AGN7" s="213"/>
      <c r="AGO7" s="213"/>
      <c r="AGP7" s="213"/>
      <c r="AGQ7" s="213"/>
      <c r="AGR7" s="213"/>
      <c r="AGS7" s="213"/>
      <c r="AGT7" s="213"/>
      <c r="AGU7" s="213"/>
      <c r="AGV7" s="213"/>
      <c r="AGW7" s="213"/>
      <c r="AGX7" s="213"/>
      <c r="AGY7" s="213"/>
      <c r="AGZ7" s="213"/>
      <c r="AHA7" s="213"/>
      <c r="AHB7" s="213"/>
      <c r="AHC7" s="213"/>
      <c r="AHD7" s="213"/>
      <c r="AHE7" s="213"/>
      <c r="AHF7" s="213"/>
      <c r="AHG7" s="213"/>
      <c r="AHH7" s="213"/>
      <c r="AHI7" s="213"/>
      <c r="AHJ7" s="213"/>
      <c r="AHK7" s="213"/>
      <c r="AHL7" s="213"/>
      <c r="AHM7" s="213"/>
      <c r="AHN7" s="213"/>
      <c r="AHO7" s="213"/>
      <c r="AHP7" s="213"/>
      <c r="AHQ7" s="213"/>
      <c r="AHR7" s="213"/>
      <c r="AHS7" s="213"/>
      <c r="AHT7" s="213"/>
      <c r="AHU7" s="213"/>
      <c r="AHV7" s="213"/>
      <c r="AHW7" s="213"/>
      <c r="AHX7" s="213"/>
      <c r="AHY7" s="213"/>
      <c r="AHZ7" s="213"/>
      <c r="AIA7" s="213"/>
      <c r="AIB7" s="213"/>
      <c r="AIC7" s="213"/>
      <c r="AID7" s="213"/>
      <c r="AIE7" s="213"/>
      <c r="AIF7" s="213"/>
      <c r="AIG7" s="213"/>
      <c r="AIH7" s="213"/>
      <c r="AII7" s="213"/>
      <c r="AIJ7" s="213"/>
      <c r="AIK7" s="213"/>
      <c r="AIL7" s="213"/>
      <c r="AIM7" s="213"/>
      <c r="AIN7" s="213"/>
      <c r="AIO7" s="213"/>
      <c r="AIP7" s="213"/>
      <c r="AIQ7" s="213"/>
      <c r="AIR7" s="213"/>
      <c r="AIS7" s="213"/>
      <c r="AIT7" s="213"/>
      <c r="AIU7" s="213"/>
      <c r="AIV7" s="213"/>
      <c r="AIW7" s="213"/>
      <c r="AIX7" s="213"/>
      <c r="AIY7" s="213"/>
      <c r="AIZ7" s="213"/>
      <c r="AJA7" s="213"/>
      <c r="AJB7" s="213"/>
      <c r="AJC7" s="213"/>
      <c r="AJD7" s="213"/>
      <c r="AJE7" s="213"/>
      <c r="AJF7" s="213"/>
      <c r="AJG7" s="213"/>
      <c r="AJH7" s="213"/>
      <c r="AJI7" s="213"/>
      <c r="AJJ7" s="213"/>
      <c r="AJK7" s="213"/>
      <c r="AJL7" s="213"/>
      <c r="AJM7" s="213"/>
      <c r="AJN7" s="213"/>
      <c r="AJO7" s="213"/>
      <c r="AJP7" s="213"/>
      <c r="AJQ7" s="213"/>
      <c r="AJR7" s="213"/>
      <c r="AJS7" s="213"/>
      <c r="AJT7" s="213"/>
      <c r="AJU7" s="213"/>
      <c r="AJV7" s="213"/>
      <c r="AJW7" s="213"/>
      <c r="AJX7" s="213"/>
      <c r="AJY7" s="213"/>
      <c r="AJZ7" s="213"/>
      <c r="AKA7" s="213"/>
      <c r="AKB7" s="213"/>
      <c r="AKC7" s="213"/>
      <c r="AKD7" s="213"/>
      <c r="AKE7" s="213"/>
      <c r="AKF7" s="213"/>
      <c r="AKG7" s="213"/>
      <c r="AKH7" s="213"/>
      <c r="AKI7" s="213"/>
      <c r="AKJ7" s="213"/>
      <c r="AKK7" s="213"/>
      <c r="AKL7" s="213"/>
      <c r="AKM7" s="213"/>
      <c r="AKN7" s="213"/>
      <c r="AKO7" s="213"/>
      <c r="AKP7" s="213"/>
      <c r="AKQ7" s="213"/>
      <c r="AKR7" s="213"/>
      <c r="AKS7" s="213"/>
      <c r="AKT7" s="213"/>
      <c r="AKU7" s="213"/>
      <c r="AKV7" s="213"/>
      <c r="AKW7" s="213"/>
      <c r="AKX7" s="213"/>
      <c r="AKY7" s="213"/>
      <c r="AKZ7" s="213"/>
      <c r="ALA7" s="213"/>
      <c r="ALB7" s="213"/>
      <c r="ALC7" s="213"/>
      <c r="ALD7" s="213"/>
      <c r="ALE7" s="213"/>
      <c r="ALF7" s="213"/>
      <c r="ALG7" s="213"/>
      <c r="ALH7" s="213"/>
      <c r="ALI7" s="213"/>
      <c r="ALJ7" s="213"/>
      <c r="ALK7" s="213"/>
      <c r="ALL7" s="213"/>
      <c r="ALM7" s="213"/>
      <c r="ALN7" s="213"/>
      <c r="ALO7" s="213"/>
      <c r="ALP7" s="213"/>
      <c r="ALQ7" s="213"/>
      <c r="ALR7" s="213"/>
      <c r="ALS7" s="213"/>
      <c r="ALT7" s="213"/>
      <c r="ALU7" s="213"/>
      <c r="ALV7" s="213"/>
      <c r="ALW7" s="213"/>
      <c r="ALX7" s="213"/>
      <c r="ALY7" s="213"/>
      <c r="ALZ7" s="213"/>
      <c r="AMA7" s="213"/>
      <c r="AMB7" s="213"/>
      <c r="AMC7" s="213"/>
      <c r="AMD7" s="213"/>
      <c r="AME7" s="213"/>
      <c r="AMF7" s="213"/>
      <c r="AMG7" s="213"/>
      <c r="AMH7" s="213"/>
      <c r="AMI7" s="213"/>
      <c r="AMJ7" s="213"/>
      <c r="AMK7" s="213"/>
      <c r="AML7" s="213"/>
    </row>
    <row r="8" spans="2:1026" s="726" customFormat="1" ht="19.5" x14ac:dyDescent="0.25">
      <c r="B8" s="214"/>
      <c r="C8" s="216"/>
      <c r="D8" s="216"/>
      <c r="E8" s="296"/>
      <c r="F8" s="700"/>
      <c r="G8" s="215"/>
      <c r="H8" s="215"/>
      <c r="I8" s="215"/>
      <c r="J8" s="215"/>
      <c r="K8" s="215"/>
      <c r="L8" s="215"/>
      <c r="M8" s="213"/>
      <c r="N8" s="213"/>
      <c r="O8" s="213"/>
      <c r="P8" s="213"/>
      <c r="Q8" s="213"/>
      <c r="R8" s="213"/>
      <c r="S8" s="213"/>
      <c r="T8" s="213"/>
      <c r="U8" s="213"/>
      <c r="V8" s="213"/>
      <c r="W8" s="213"/>
      <c r="X8" s="213"/>
      <c r="Y8" s="213"/>
      <c r="Z8" s="213"/>
      <c r="AA8" s="213"/>
      <c r="AB8" s="213"/>
      <c r="AC8" s="213"/>
      <c r="AD8" s="213"/>
      <c r="AE8" s="213"/>
      <c r="AF8" s="213"/>
      <c r="AG8" s="213"/>
      <c r="AH8" s="213"/>
      <c r="AI8" s="213"/>
      <c r="AJ8" s="213"/>
      <c r="AK8" s="213"/>
      <c r="AL8" s="213"/>
      <c r="AM8" s="213"/>
      <c r="AN8" s="213"/>
      <c r="AO8" s="213"/>
      <c r="AP8" s="213"/>
      <c r="AQ8" s="213"/>
      <c r="AR8" s="213"/>
      <c r="AS8" s="213"/>
      <c r="AT8" s="213"/>
      <c r="AU8" s="213"/>
      <c r="AV8" s="213"/>
      <c r="AW8" s="213"/>
      <c r="AX8" s="213"/>
      <c r="AY8" s="213"/>
      <c r="AZ8" s="213"/>
      <c r="BA8" s="213"/>
      <c r="BB8" s="213"/>
      <c r="BC8" s="213"/>
      <c r="BD8" s="213"/>
      <c r="BE8" s="213"/>
      <c r="BF8" s="213"/>
      <c r="BG8" s="213"/>
      <c r="BH8" s="213"/>
      <c r="BI8" s="213"/>
      <c r="BJ8" s="213"/>
      <c r="BK8" s="213"/>
      <c r="BL8" s="213"/>
      <c r="BM8" s="213"/>
      <c r="BN8" s="213"/>
      <c r="BO8" s="213"/>
      <c r="BP8" s="213"/>
      <c r="BQ8" s="213"/>
      <c r="BR8" s="213"/>
      <c r="BS8" s="213"/>
      <c r="BT8" s="213"/>
      <c r="BU8" s="213"/>
      <c r="BV8" s="213"/>
      <c r="BW8" s="213"/>
      <c r="BX8" s="213"/>
      <c r="BY8" s="213"/>
      <c r="BZ8" s="213"/>
      <c r="CA8" s="213"/>
      <c r="CB8" s="213"/>
      <c r="CC8" s="213"/>
      <c r="CD8" s="213"/>
      <c r="CE8" s="213"/>
      <c r="CF8" s="213"/>
      <c r="CG8" s="213"/>
      <c r="CH8" s="213"/>
      <c r="CI8" s="213"/>
      <c r="CJ8" s="213"/>
      <c r="CK8" s="213"/>
      <c r="CL8" s="213"/>
      <c r="CM8" s="213"/>
      <c r="CN8" s="213"/>
      <c r="CO8" s="213"/>
      <c r="CP8" s="213"/>
      <c r="CQ8" s="213"/>
      <c r="CR8" s="213"/>
      <c r="CS8" s="213"/>
      <c r="CT8" s="213"/>
      <c r="CU8" s="213"/>
      <c r="CV8" s="213"/>
      <c r="CW8" s="213"/>
      <c r="CX8" s="213"/>
      <c r="CY8" s="213"/>
      <c r="CZ8" s="213"/>
      <c r="DA8" s="213"/>
      <c r="DB8" s="213"/>
      <c r="DC8" s="213"/>
      <c r="DD8" s="213"/>
      <c r="DE8" s="213"/>
      <c r="DF8" s="213"/>
      <c r="DG8" s="213"/>
      <c r="DH8" s="213"/>
      <c r="DI8" s="213"/>
      <c r="DJ8" s="213"/>
      <c r="DK8" s="213"/>
      <c r="DL8" s="213"/>
      <c r="DM8" s="213"/>
      <c r="DN8" s="213"/>
      <c r="DO8" s="213"/>
      <c r="DP8" s="213"/>
      <c r="DQ8" s="213"/>
      <c r="DR8" s="213"/>
      <c r="DS8" s="213"/>
      <c r="DT8" s="213"/>
      <c r="DU8" s="213"/>
      <c r="DV8" s="213"/>
      <c r="DW8" s="213"/>
      <c r="DX8" s="213"/>
      <c r="DY8" s="213"/>
      <c r="DZ8" s="213"/>
      <c r="EA8" s="213"/>
      <c r="EB8" s="213"/>
      <c r="EC8" s="213"/>
      <c r="ED8" s="213"/>
      <c r="EE8" s="213"/>
      <c r="EF8" s="213"/>
      <c r="EG8" s="213"/>
      <c r="EH8" s="213"/>
      <c r="EI8" s="213"/>
      <c r="EJ8" s="213"/>
      <c r="EK8" s="213"/>
      <c r="EL8" s="213"/>
      <c r="EM8" s="213"/>
      <c r="EN8" s="213"/>
      <c r="EO8" s="213"/>
      <c r="EP8" s="213"/>
      <c r="EQ8" s="213"/>
      <c r="ER8" s="213"/>
      <c r="ES8" s="213"/>
      <c r="ET8" s="213"/>
      <c r="EU8" s="213"/>
      <c r="EV8" s="213"/>
      <c r="EW8" s="213"/>
      <c r="EX8" s="213"/>
      <c r="EY8" s="213"/>
      <c r="EZ8" s="213"/>
      <c r="FA8" s="213"/>
      <c r="FB8" s="213"/>
      <c r="FC8" s="213"/>
      <c r="FD8" s="213"/>
      <c r="FE8" s="213"/>
      <c r="FF8" s="213"/>
      <c r="FG8" s="213"/>
      <c r="FH8" s="213"/>
      <c r="FI8" s="213"/>
      <c r="FJ8" s="213"/>
      <c r="FK8" s="213"/>
      <c r="FL8" s="213"/>
      <c r="FM8" s="213"/>
      <c r="FN8" s="213"/>
      <c r="FO8" s="213"/>
      <c r="FP8" s="213"/>
      <c r="FQ8" s="213"/>
      <c r="FR8" s="213"/>
      <c r="FS8" s="213"/>
      <c r="FT8" s="213"/>
      <c r="FU8" s="213"/>
      <c r="FV8" s="213"/>
      <c r="FW8" s="213"/>
      <c r="FX8" s="213"/>
      <c r="FY8" s="213"/>
      <c r="FZ8" s="213"/>
      <c r="GA8" s="213"/>
      <c r="GB8" s="213"/>
      <c r="GC8" s="213"/>
      <c r="GD8" s="213"/>
      <c r="GE8" s="213"/>
      <c r="GF8" s="213"/>
      <c r="GG8" s="213"/>
      <c r="GH8" s="213"/>
      <c r="GI8" s="213"/>
      <c r="GJ8" s="213"/>
      <c r="GK8" s="213"/>
      <c r="GL8" s="213"/>
      <c r="GM8" s="213"/>
      <c r="GN8" s="213"/>
      <c r="GO8" s="213"/>
      <c r="GP8" s="213"/>
      <c r="GQ8" s="213"/>
      <c r="GR8" s="213"/>
      <c r="GS8" s="213"/>
      <c r="GT8" s="213"/>
      <c r="GU8" s="213"/>
      <c r="GV8" s="213"/>
      <c r="GW8" s="213"/>
      <c r="GX8" s="213"/>
      <c r="GY8" s="213"/>
      <c r="GZ8" s="213"/>
      <c r="HA8" s="213"/>
      <c r="HB8" s="213"/>
      <c r="HC8" s="213"/>
      <c r="HD8" s="213"/>
      <c r="HE8" s="213"/>
      <c r="HF8" s="213"/>
      <c r="HG8" s="213"/>
      <c r="HH8" s="213"/>
      <c r="HI8" s="213"/>
      <c r="HJ8" s="213"/>
      <c r="HK8" s="213"/>
      <c r="HL8" s="213"/>
      <c r="HM8" s="213"/>
      <c r="HN8" s="213"/>
      <c r="HO8" s="213"/>
      <c r="HP8" s="213"/>
      <c r="HQ8" s="213"/>
      <c r="HR8" s="213"/>
      <c r="HS8" s="213"/>
      <c r="HT8" s="213"/>
      <c r="HU8" s="213"/>
      <c r="HV8" s="213"/>
      <c r="HW8" s="213"/>
      <c r="HX8" s="213"/>
      <c r="HY8" s="213"/>
      <c r="HZ8" s="213"/>
      <c r="IA8" s="213"/>
      <c r="IB8" s="213"/>
      <c r="IC8" s="213"/>
      <c r="ID8" s="213"/>
      <c r="IE8" s="213"/>
      <c r="IF8" s="213"/>
      <c r="IG8" s="213"/>
      <c r="IH8" s="213"/>
      <c r="II8" s="213"/>
      <c r="IJ8" s="213"/>
      <c r="IK8" s="213"/>
      <c r="IL8" s="213"/>
      <c r="IM8" s="213"/>
      <c r="IN8" s="213"/>
      <c r="IO8" s="213"/>
      <c r="IP8" s="213"/>
      <c r="IQ8" s="213"/>
      <c r="IR8" s="213"/>
      <c r="IS8" s="213"/>
      <c r="IT8" s="213"/>
      <c r="IU8" s="213"/>
      <c r="IV8" s="213"/>
      <c r="IW8" s="213"/>
      <c r="IX8" s="213"/>
      <c r="IY8" s="213"/>
      <c r="IZ8" s="213"/>
      <c r="JA8" s="213"/>
      <c r="JB8" s="213"/>
      <c r="JC8" s="213"/>
      <c r="JD8" s="213"/>
      <c r="JE8" s="213"/>
      <c r="JF8" s="213"/>
      <c r="JG8" s="213"/>
      <c r="JH8" s="213"/>
      <c r="JI8" s="213"/>
      <c r="JJ8" s="213"/>
      <c r="JK8" s="213"/>
      <c r="JL8" s="213"/>
      <c r="JM8" s="213"/>
      <c r="JN8" s="213"/>
      <c r="JO8" s="213"/>
      <c r="JP8" s="213"/>
      <c r="JQ8" s="213"/>
      <c r="JR8" s="213"/>
      <c r="JS8" s="213"/>
      <c r="JT8" s="213"/>
      <c r="JU8" s="213"/>
      <c r="JV8" s="213"/>
      <c r="JW8" s="213"/>
      <c r="JX8" s="213"/>
      <c r="JY8" s="213"/>
      <c r="JZ8" s="213"/>
      <c r="KA8" s="213"/>
      <c r="KB8" s="213"/>
      <c r="KC8" s="213"/>
      <c r="KD8" s="213"/>
      <c r="KE8" s="213"/>
      <c r="KF8" s="213"/>
      <c r="KG8" s="213"/>
      <c r="KH8" s="213"/>
      <c r="KI8" s="213"/>
      <c r="KJ8" s="213"/>
      <c r="KK8" s="213"/>
      <c r="KL8" s="213"/>
      <c r="KM8" s="213"/>
      <c r="KN8" s="213"/>
      <c r="KO8" s="213"/>
      <c r="KP8" s="213"/>
      <c r="KQ8" s="213"/>
      <c r="KR8" s="213"/>
      <c r="KS8" s="213"/>
      <c r="KT8" s="213"/>
      <c r="KU8" s="213"/>
      <c r="KV8" s="213"/>
      <c r="KW8" s="213"/>
      <c r="KX8" s="213"/>
      <c r="KY8" s="213"/>
      <c r="KZ8" s="213"/>
      <c r="LA8" s="213"/>
      <c r="LB8" s="213"/>
      <c r="LC8" s="213"/>
      <c r="LD8" s="213"/>
      <c r="LE8" s="213"/>
      <c r="LF8" s="213"/>
      <c r="LG8" s="213"/>
      <c r="LH8" s="213"/>
      <c r="LI8" s="213"/>
      <c r="LJ8" s="213"/>
      <c r="LK8" s="213"/>
      <c r="LL8" s="213"/>
      <c r="LM8" s="213"/>
      <c r="LN8" s="213"/>
      <c r="LO8" s="213"/>
      <c r="LP8" s="213"/>
      <c r="LQ8" s="213"/>
      <c r="LR8" s="213"/>
      <c r="LS8" s="213"/>
      <c r="LT8" s="213"/>
      <c r="LU8" s="213"/>
      <c r="LV8" s="213"/>
      <c r="LW8" s="213"/>
      <c r="LX8" s="213"/>
      <c r="LY8" s="213"/>
      <c r="LZ8" s="213"/>
      <c r="MA8" s="213"/>
      <c r="MB8" s="213"/>
      <c r="MC8" s="213"/>
      <c r="MD8" s="213"/>
      <c r="ME8" s="213"/>
      <c r="MF8" s="213"/>
      <c r="MG8" s="213"/>
      <c r="MH8" s="213"/>
      <c r="MI8" s="213"/>
      <c r="MJ8" s="213"/>
      <c r="MK8" s="213"/>
      <c r="ML8" s="213"/>
      <c r="MM8" s="213"/>
      <c r="MN8" s="213"/>
      <c r="MO8" s="213"/>
      <c r="MP8" s="213"/>
      <c r="MQ8" s="213"/>
      <c r="MR8" s="213"/>
      <c r="MS8" s="213"/>
      <c r="MT8" s="213"/>
      <c r="MU8" s="213"/>
      <c r="MV8" s="213"/>
      <c r="MW8" s="213"/>
      <c r="MX8" s="213"/>
      <c r="MY8" s="213"/>
      <c r="MZ8" s="213"/>
      <c r="NA8" s="213"/>
      <c r="NB8" s="213"/>
      <c r="NC8" s="213"/>
      <c r="ND8" s="213"/>
      <c r="NE8" s="213"/>
      <c r="NF8" s="213"/>
      <c r="NG8" s="213"/>
      <c r="NH8" s="213"/>
      <c r="NI8" s="213"/>
      <c r="NJ8" s="213"/>
      <c r="NK8" s="213"/>
      <c r="NL8" s="213"/>
      <c r="NM8" s="213"/>
      <c r="NN8" s="213"/>
      <c r="NO8" s="213"/>
      <c r="NP8" s="213"/>
      <c r="NQ8" s="213"/>
      <c r="NR8" s="213"/>
      <c r="NS8" s="213"/>
      <c r="NT8" s="213"/>
      <c r="NU8" s="213"/>
      <c r="NV8" s="213"/>
      <c r="NW8" s="213"/>
      <c r="NX8" s="213"/>
      <c r="NY8" s="213"/>
      <c r="NZ8" s="213"/>
      <c r="OA8" s="213"/>
      <c r="OB8" s="213"/>
      <c r="OC8" s="213"/>
      <c r="OD8" s="213"/>
      <c r="OE8" s="213"/>
      <c r="OF8" s="213"/>
      <c r="OG8" s="213"/>
      <c r="OH8" s="213"/>
      <c r="OI8" s="213"/>
      <c r="OJ8" s="213"/>
      <c r="OK8" s="213"/>
      <c r="OL8" s="213"/>
      <c r="OM8" s="213"/>
      <c r="ON8" s="213"/>
      <c r="OO8" s="213"/>
      <c r="OP8" s="213"/>
      <c r="OQ8" s="213"/>
      <c r="OR8" s="213"/>
      <c r="OS8" s="213"/>
      <c r="OT8" s="213"/>
      <c r="OU8" s="213"/>
      <c r="OV8" s="213"/>
      <c r="OW8" s="213"/>
      <c r="OX8" s="213"/>
      <c r="OY8" s="213"/>
      <c r="OZ8" s="213"/>
      <c r="PA8" s="213"/>
      <c r="PB8" s="213"/>
      <c r="PC8" s="213"/>
      <c r="PD8" s="213"/>
      <c r="PE8" s="213"/>
      <c r="PF8" s="213"/>
      <c r="PG8" s="213"/>
      <c r="PH8" s="213"/>
      <c r="PI8" s="213"/>
      <c r="PJ8" s="213"/>
      <c r="PK8" s="213"/>
      <c r="PL8" s="213"/>
      <c r="PM8" s="213"/>
      <c r="PN8" s="213"/>
      <c r="PO8" s="213"/>
      <c r="PP8" s="213"/>
      <c r="PQ8" s="213"/>
      <c r="PR8" s="213"/>
      <c r="PS8" s="213"/>
      <c r="PT8" s="213"/>
      <c r="PU8" s="213"/>
      <c r="PV8" s="213"/>
      <c r="PW8" s="213"/>
      <c r="PX8" s="213"/>
      <c r="PY8" s="213"/>
      <c r="PZ8" s="213"/>
      <c r="QA8" s="213"/>
      <c r="QB8" s="213"/>
      <c r="QC8" s="213"/>
      <c r="QD8" s="213"/>
      <c r="QE8" s="213"/>
      <c r="QF8" s="213"/>
      <c r="QG8" s="213"/>
      <c r="QH8" s="213"/>
      <c r="QI8" s="213"/>
      <c r="QJ8" s="213"/>
      <c r="QK8" s="213"/>
      <c r="QL8" s="213"/>
      <c r="QM8" s="213"/>
      <c r="QN8" s="213"/>
      <c r="QO8" s="213"/>
      <c r="QP8" s="213"/>
      <c r="QQ8" s="213"/>
      <c r="QR8" s="213"/>
      <c r="QS8" s="213"/>
      <c r="QT8" s="213"/>
      <c r="QU8" s="213"/>
      <c r="QV8" s="213"/>
      <c r="QW8" s="213"/>
      <c r="QX8" s="213"/>
      <c r="QY8" s="213"/>
      <c r="QZ8" s="213"/>
      <c r="RA8" s="213"/>
      <c r="RB8" s="213"/>
      <c r="RC8" s="213"/>
      <c r="RD8" s="213"/>
      <c r="RE8" s="213"/>
      <c r="RF8" s="213"/>
      <c r="RG8" s="213"/>
      <c r="RH8" s="213"/>
      <c r="RI8" s="213"/>
      <c r="RJ8" s="213"/>
      <c r="RK8" s="213"/>
      <c r="RL8" s="213"/>
      <c r="RM8" s="213"/>
      <c r="RN8" s="213"/>
      <c r="RO8" s="213"/>
      <c r="RP8" s="213"/>
      <c r="RQ8" s="213"/>
      <c r="RR8" s="213"/>
      <c r="RS8" s="213"/>
      <c r="RT8" s="213"/>
      <c r="RU8" s="213"/>
      <c r="RV8" s="213"/>
      <c r="RW8" s="213"/>
      <c r="RX8" s="213"/>
      <c r="RY8" s="213"/>
      <c r="RZ8" s="213"/>
      <c r="SA8" s="213"/>
      <c r="SB8" s="213"/>
      <c r="SC8" s="213"/>
      <c r="SD8" s="213"/>
      <c r="SE8" s="213"/>
      <c r="SF8" s="213"/>
      <c r="SG8" s="213"/>
      <c r="SH8" s="213"/>
      <c r="SI8" s="213"/>
      <c r="SJ8" s="213"/>
      <c r="SK8" s="213"/>
      <c r="SL8" s="213"/>
      <c r="SM8" s="213"/>
      <c r="SN8" s="213"/>
      <c r="SO8" s="213"/>
      <c r="SP8" s="213"/>
      <c r="SQ8" s="213"/>
      <c r="SR8" s="213"/>
      <c r="SS8" s="213"/>
      <c r="ST8" s="213"/>
      <c r="SU8" s="213"/>
      <c r="SV8" s="213"/>
      <c r="SW8" s="213"/>
      <c r="SX8" s="213"/>
      <c r="SY8" s="213"/>
      <c r="SZ8" s="213"/>
      <c r="TA8" s="213"/>
      <c r="TB8" s="213"/>
      <c r="TC8" s="213"/>
      <c r="TD8" s="213"/>
      <c r="TE8" s="213"/>
      <c r="TF8" s="213"/>
      <c r="TG8" s="213"/>
      <c r="TH8" s="213"/>
      <c r="TI8" s="213"/>
      <c r="TJ8" s="213"/>
      <c r="TK8" s="213"/>
      <c r="TL8" s="213"/>
      <c r="TM8" s="213"/>
      <c r="TN8" s="213"/>
      <c r="TO8" s="213"/>
      <c r="TP8" s="213"/>
      <c r="TQ8" s="213"/>
      <c r="TR8" s="213"/>
      <c r="TS8" s="213"/>
      <c r="TT8" s="213"/>
      <c r="TU8" s="213"/>
      <c r="TV8" s="213"/>
      <c r="TW8" s="213"/>
      <c r="TX8" s="213"/>
      <c r="TY8" s="213"/>
      <c r="TZ8" s="213"/>
      <c r="UA8" s="213"/>
      <c r="UB8" s="213"/>
      <c r="UC8" s="213"/>
      <c r="UD8" s="213"/>
      <c r="UE8" s="213"/>
      <c r="UF8" s="213"/>
      <c r="UG8" s="213"/>
      <c r="UH8" s="213"/>
      <c r="UI8" s="213"/>
      <c r="UJ8" s="213"/>
      <c r="UK8" s="213"/>
      <c r="UL8" s="213"/>
      <c r="UM8" s="213"/>
      <c r="UN8" s="213"/>
      <c r="UO8" s="213"/>
      <c r="UP8" s="213"/>
      <c r="UQ8" s="213"/>
      <c r="UR8" s="213"/>
      <c r="US8" s="213"/>
      <c r="UT8" s="213"/>
      <c r="UU8" s="213"/>
      <c r="UV8" s="213"/>
      <c r="UW8" s="213"/>
      <c r="UX8" s="213"/>
      <c r="UY8" s="213"/>
      <c r="UZ8" s="213"/>
      <c r="VA8" s="213"/>
      <c r="VB8" s="213"/>
      <c r="VC8" s="213"/>
      <c r="VD8" s="213"/>
      <c r="VE8" s="213"/>
      <c r="VF8" s="213"/>
      <c r="VG8" s="213"/>
      <c r="VH8" s="213"/>
      <c r="VI8" s="213"/>
      <c r="VJ8" s="213"/>
      <c r="VK8" s="213"/>
      <c r="VL8" s="213"/>
      <c r="VM8" s="213"/>
      <c r="VN8" s="213"/>
      <c r="VO8" s="213"/>
      <c r="VP8" s="213"/>
      <c r="VQ8" s="213"/>
      <c r="VR8" s="213"/>
      <c r="VS8" s="213"/>
      <c r="VT8" s="213"/>
      <c r="VU8" s="213"/>
      <c r="VV8" s="213"/>
      <c r="VW8" s="213"/>
      <c r="VX8" s="213"/>
      <c r="VY8" s="213"/>
      <c r="VZ8" s="213"/>
      <c r="WA8" s="213"/>
      <c r="WB8" s="213"/>
      <c r="WC8" s="213"/>
      <c r="WD8" s="213"/>
      <c r="WE8" s="213"/>
      <c r="WF8" s="213"/>
      <c r="WG8" s="213"/>
      <c r="WH8" s="213"/>
      <c r="WI8" s="213"/>
      <c r="WJ8" s="213"/>
      <c r="WK8" s="213"/>
      <c r="WL8" s="213"/>
      <c r="WM8" s="213"/>
      <c r="WN8" s="213"/>
      <c r="WO8" s="213"/>
      <c r="WP8" s="213"/>
      <c r="WQ8" s="213"/>
      <c r="WR8" s="213"/>
      <c r="WS8" s="213"/>
      <c r="WT8" s="213"/>
      <c r="WU8" s="213"/>
      <c r="WV8" s="213"/>
      <c r="WW8" s="213"/>
      <c r="WX8" s="213"/>
      <c r="WY8" s="213"/>
      <c r="WZ8" s="213"/>
      <c r="XA8" s="213"/>
      <c r="XB8" s="213"/>
      <c r="XC8" s="213"/>
      <c r="XD8" s="213"/>
      <c r="XE8" s="213"/>
      <c r="XF8" s="213"/>
      <c r="XG8" s="213"/>
      <c r="XH8" s="213"/>
      <c r="XI8" s="213"/>
      <c r="XJ8" s="213"/>
      <c r="XK8" s="213"/>
      <c r="XL8" s="213"/>
      <c r="XM8" s="213"/>
      <c r="XN8" s="213"/>
      <c r="XO8" s="213"/>
      <c r="XP8" s="213"/>
      <c r="XQ8" s="213"/>
      <c r="XR8" s="213"/>
      <c r="XS8" s="213"/>
      <c r="XT8" s="213"/>
      <c r="XU8" s="213"/>
      <c r="XV8" s="213"/>
      <c r="XW8" s="213"/>
      <c r="XX8" s="213"/>
      <c r="XY8" s="213"/>
      <c r="XZ8" s="213"/>
      <c r="YA8" s="213"/>
      <c r="YB8" s="213"/>
      <c r="YC8" s="213"/>
      <c r="YD8" s="213"/>
      <c r="YE8" s="213"/>
      <c r="YF8" s="213"/>
      <c r="YG8" s="213"/>
      <c r="YH8" s="213"/>
      <c r="YI8" s="213"/>
      <c r="YJ8" s="213"/>
      <c r="YK8" s="213"/>
      <c r="YL8" s="213"/>
      <c r="YM8" s="213"/>
      <c r="YN8" s="213"/>
      <c r="YO8" s="213"/>
      <c r="YP8" s="213"/>
      <c r="YQ8" s="213"/>
      <c r="YR8" s="213"/>
      <c r="YS8" s="213"/>
      <c r="YT8" s="213"/>
      <c r="YU8" s="213"/>
      <c r="YV8" s="213"/>
      <c r="YW8" s="213"/>
      <c r="YX8" s="213"/>
      <c r="YY8" s="213"/>
      <c r="YZ8" s="213"/>
      <c r="ZA8" s="213"/>
      <c r="ZB8" s="213"/>
      <c r="ZC8" s="213"/>
      <c r="ZD8" s="213"/>
      <c r="ZE8" s="213"/>
      <c r="ZF8" s="213"/>
      <c r="ZG8" s="213"/>
      <c r="ZH8" s="213"/>
      <c r="ZI8" s="213"/>
      <c r="ZJ8" s="213"/>
      <c r="ZK8" s="213"/>
      <c r="ZL8" s="213"/>
      <c r="ZM8" s="213"/>
      <c r="ZN8" s="213"/>
      <c r="ZO8" s="213"/>
      <c r="ZP8" s="213"/>
      <c r="ZQ8" s="213"/>
      <c r="ZR8" s="213"/>
      <c r="ZS8" s="213"/>
      <c r="ZT8" s="213"/>
      <c r="ZU8" s="213"/>
      <c r="ZV8" s="213"/>
      <c r="ZW8" s="213"/>
      <c r="ZX8" s="213"/>
      <c r="ZY8" s="213"/>
      <c r="ZZ8" s="213"/>
      <c r="AAA8" s="213"/>
      <c r="AAB8" s="213"/>
      <c r="AAC8" s="213"/>
      <c r="AAD8" s="213"/>
      <c r="AAE8" s="213"/>
      <c r="AAF8" s="213"/>
      <c r="AAG8" s="213"/>
      <c r="AAH8" s="213"/>
      <c r="AAI8" s="213"/>
      <c r="AAJ8" s="213"/>
      <c r="AAK8" s="213"/>
      <c r="AAL8" s="213"/>
      <c r="AAM8" s="213"/>
      <c r="AAN8" s="213"/>
      <c r="AAO8" s="213"/>
      <c r="AAP8" s="213"/>
      <c r="AAQ8" s="213"/>
      <c r="AAR8" s="213"/>
      <c r="AAS8" s="213"/>
      <c r="AAT8" s="213"/>
      <c r="AAU8" s="213"/>
      <c r="AAV8" s="213"/>
      <c r="AAW8" s="213"/>
      <c r="AAX8" s="213"/>
      <c r="AAY8" s="213"/>
      <c r="AAZ8" s="213"/>
      <c r="ABA8" s="213"/>
      <c r="ABB8" s="213"/>
      <c r="ABC8" s="213"/>
      <c r="ABD8" s="213"/>
      <c r="ABE8" s="213"/>
      <c r="ABF8" s="213"/>
      <c r="ABG8" s="213"/>
      <c r="ABH8" s="213"/>
      <c r="ABI8" s="213"/>
      <c r="ABJ8" s="213"/>
      <c r="ABK8" s="213"/>
      <c r="ABL8" s="213"/>
      <c r="ABM8" s="213"/>
      <c r="ABN8" s="213"/>
      <c r="ABO8" s="213"/>
      <c r="ABP8" s="213"/>
      <c r="ABQ8" s="213"/>
      <c r="ABR8" s="213"/>
      <c r="ABS8" s="213"/>
      <c r="ABT8" s="213"/>
      <c r="ABU8" s="213"/>
      <c r="ABV8" s="213"/>
      <c r="ABW8" s="213"/>
      <c r="ABX8" s="213"/>
      <c r="ABY8" s="213"/>
      <c r="ABZ8" s="213"/>
      <c r="ACA8" s="213"/>
      <c r="ACB8" s="213"/>
      <c r="ACC8" s="213"/>
      <c r="ACD8" s="213"/>
      <c r="ACE8" s="213"/>
      <c r="ACF8" s="213"/>
      <c r="ACG8" s="213"/>
      <c r="ACH8" s="213"/>
      <c r="ACI8" s="213"/>
      <c r="ACJ8" s="213"/>
      <c r="ACK8" s="213"/>
      <c r="ACL8" s="213"/>
      <c r="ACM8" s="213"/>
      <c r="ACN8" s="213"/>
      <c r="ACO8" s="213"/>
      <c r="ACP8" s="213"/>
      <c r="ACQ8" s="213"/>
      <c r="ACR8" s="213"/>
      <c r="ACS8" s="213"/>
      <c r="ACT8" s="213"/>
      <c r="ACU8" s="213"/>
      <c r="ACV8" s="213"/>
      <c r="ACW8" s="213"/>
      <c r="ACX8" s="213"/>
      <c r="ACY8" s="213"/>
      <c r="ACZ8" s="213"/>
      <c r="ADA8" s="213"/>
      <c r="ADB8" s="213"/>
      <c r="ADC8" s="213"/>
      <c r="ADD8" s="213"/>
      <c r="ADE8" s="213"/>
      <c r="ADF8" s="213"/>
      <c r="ADG8" s="213"/>
      <c r="ADH8" s="213"/>
      <c r="ADI8" s="213"/>
      <c r="ADJ8" s="213"/>
      <c r="ADK8" s="213"/>
      <c r="ADL8" s="213"/>
      <c r="ADM8" s="213"/>
      <c r="ADN8" s="213"/>
      <c r="ADO8" s="213"/>
      <c r="ADP8" s="213"/>
      <c r="ADQ8" s="213"/>
      <c r="ADR8" s="213"/>
      <c r="ADS8" s="213"/>
      <c r="ADT8" s="213"/>
      <c r="ADU8" s="213"/>
      <c r="ADV8" s="213"/>
      <c r="ADW8" s="213"/>
      <c r="ADX8" s="213"/>
      <c r="ADY8" s="213"/>
      <c r="ADZ8" s="213"/>
      <c r="AEA8" s="213"/>
      <c r="AEB8" s="213"/>
      <c r="AEC8" s="213"/>
      <c r="AED8" s="213"/>
      <c r="AEE8" s="213"/>
      <c r="AEF8" s="213"/>
      <c r="AEG8" s="213"/>
      <c r="AEH8" s="213"/>
      <c r="AEI8" s="213"/>
      <c r="AEJ8" s="213"/>
      <c r="AEK8" s="213"/>
      <c r="AEL8" s="213"/>
      <c r="AEM8" s="213"/>
      <c r="AEN8" s="213"/>
      <c r="AEO8" s="213"/>
      <c r="AEP8" s="213"/>
      <c r="AEQ8" s="213"/>
      <c r="AER8" s="213"/>
      <c r="AES8" s="213"/>
      <c r="AET8" s="213"/>
      <c r="AEU8" s="213"/>
      <c r="AEV8" s="213"/>
      <c r="AEW8" s="213"/>
      <c r="AEX8" s="213"/>
      <c r="AEY8" s="213"/>
      <c r="AEZ8" s="213"/>
      <c r="AFA8" s="213"/>
      <c r="AFB8" s="213"/>
      <c r="AFC8" s="213"/>
      <c r="AFD8" s="213"/>
      <c r="AFE8" s="213"/>
      <c r="AFF8" s="213"/>
      <c r="AFG8" s="213"/>
      <c r="AFH8" s="213"/>
      <c r="AFI8" s="213"/>
      <c r="AFJ8" s="213"/>
      <c r="AFK8" s="213"/>
      <c r="AFL8" s="213"/>
      <c r="AFM8" s="213"/>
      <c r="AFN8" s="213"/>
      <c r="AFO8" s="213"/>
      <c r="AFP8" s="213"/>
      <c r="AFQ8" s="213"/>
      <c r="AFR8" s="213"/>
      <c r="AFS8" s="213"/>
      <c r="AFT8" s="213"/>
      <c r="AFU8" s="213"/>
      <c r="AFV8" s="213"/>
      <c r="AFW8" s="213"/>
      <c r="AFX8" s="213"/>
      <c r="AFY8" s="213"/>
      <c r="AFZ8" s="213"/>
      <c r="AGA8" s="213"/>
      <c r="AGB8" s="213"/>
      <c r="AGC8" s="213"/>
      <c r="AGD8" s="213"/>
      <c r="AGE8" s="213"/>
      <c r="AGF8" s="213"/>
      <c r="AGG8" s="213"/>
      <c r="AGH8" s="213"/>
      <c r="AGI8" s="213"/>
      <c r="AGJ8" s="213"/>
      <c r="AGK8" s="213"/>
      <c r="AGL8" s="213"/>
      <c r="AGM8" s="213"/>
      <c r="AGN8" s="213"/>
      <c r="AGO8" s="213"/>
      <c r="AGP8" s="213"/>
      <c r="AGQ8" s="213"/>
      <c r="AGR8" s="213"/>
      <c r="AGS8" s="213"/>
      <c r="AGT8" s="213"/>
      <c r="AGU8" s="213"/>
      <c r="AGV8" s="213"/>
      <c r="AGW8" s="213"/>
      <c r="AGX8" s="213"/>
      <c r="AGY8" s="213"/>
      <c r="AGZ8" s="213"/>
      <c r="AHA8" s="213"/>
      <c r="AHB8" s="213"/>
      <c r="AHC8" s="213"/>
      <c r="AHD8" s="213"/>
      <c r="AHE8" s="213"/>
      <c r="AHF8" s="213"/>
      <c r="AHG8" s="213"/>
      <c r="AHH8" s="213"/>
      <c r="AHI8" s="213"/>
      <c r="AHJ8" s="213"/>
      <c r="AHK8" s="213"/>
      <c r="AHL8" s="213"/>
      <c r="AHM8" s="213"/>
      <c r="AHN8" s="213"/>
      <c r="AHO8" s="213"/>
      <c r="AHP8" s="213"/>
      <c r="AHQ8" s="213"/>
      <c r="AHR8" s="213"/>
      <c r="AHS8" s="213"/>
      <c r="AHT8" s="213"/>
      <c r="AHU8" s="213"/>
      <c r="AHV8" s="213"/>
      <c r="AHW8" s="213"/>
      <c r="AHX8" s="213"/>
      <c r="AHY8" s="213"/>
      <c r="AHZ8" s="213"/>
      <c r="AIA8" s="213"/>
      <c r="AIB8" s="213"/>
      <c r="AIC8" s="213"/>
      <c r="AID8" s="213"/>
      <c r="AIE8" s="213"/>
      <c r="AIF8" s="213"/>
      <c r="AIG8" s="213"/>
      <c r="AIH8" s="213"/>
      <c r="AII8" s="213"/>
      <c r="AIJ8" s="213"/>
      <c r="AIK8" s="213"/>
      <c r="AIL8" s="213"/>
      <c r="AIM8" s="213"/>
      <c r="AIN8" s="213"/>
      <c r="AIO8" s="213"/>
      <c r="AIP8" s="213"/>
      <c r="AIQ8" s="213"/>
      <c r="AIR8" s="213"/>
      <c r="AIS8" s="213"/>
      <c r="AIT8" s="213"/>
      <c r="AIU8" s="213"/>
      <c r="AIV8" s="213"/>
      <c r="AIW8" s="213"/>
      <c r="AIX8" s="213"/>
      <c r="AIY8" s="213"/>
      <c r="AIZ8" s="213"/>
      <c r="AJA8" s="213"/>
      <c r="AJB8" s="213"/>
      <c r="AJC8" s="213"/>
      <c r="AJD8" s="213"/>
      <c r="AJE8" s="213"/>
      <c r="AJF8" s="213"/>
      <c r="AJG8" s="213"/>
      <c r="AJH8" s="213"/>
      <c r="AJI8" s="213"/>
      <c r="AJJ8" s="213"/>
      <c r="AJK8" s="213"/>
      <c r="AJL8" s="213"/>
      <c r="AJM8" s="213"/>
      <c r="AJN8" s="213"/>
      <c r="AJO8" s="213"/>
      <c r="AJP8" s="213"/>
      <c r="AJQ8" s="213"/>
      <c r="AJR8" s="213"/>
      <c r="AJS8" s="213"/>
      <c r="AJT8" s="213"/>
      <c r="AJU8" s="213"/>
      <c r="AJV8" s="213"/>
      <c r="AJW8" s="213"/>
      <c r="AJX8" s="213"/>
      <c r="AJY8" s="213"/>
      <c r="AJZ8" s="213"/>
      <c r="AKA8" s="213"/>
      <c r="AKB8" s="213"/>
      <c r="AKC8" s="213"/>
      <c r="AKD8" s="213"/>
      <c r="AKE8" s="213"/>
      <c r="AKF8" s="213"/>
      <c r="AKG8" s="213"/>
      <c r="AKH8" s="213"/>
      <c r="AKI8" s="213"/>
      <c r="AKJ8" s="213"/>
      <c r="AKK8" s="213"/>
      <c r="AKL8" s="213"/>
      <c r="AKM8" s="213"/>
      <c r="AKN8" s="213"/>
      <c r="AKO8" s="213"/>
      <c r="AKP8" s="213"/>
      <c r="AKQ8" s="213"/>
      <c r="AKR8" s="213"/>
      <c r="AKS8" s="213"/>
      <c r="AKT8" s="213"/>
      <c r="AKU8" s="213"/>
      <c r="AKV8" s="213"/>
      <c r="AKW8" s="213"/>
      <c r="AKX8" s="213"/>
      <c r="AKY8" s="213"/>
      <c r="AKZ8" s="213"/>
      <c r="ALA8" s="213"/>
      <c r="ALB8" s="213"/>
      <c r="ALC8" s="213"/>
      <c r="ALD8" s="213"/>
      <c r="ALE8" s="213"/>
      <c r="ALF8" s="213"/>
      <c r="ALG8" s="213"/>
      <c r="ALH8" s="213"/>
      <c r="ALI8" s="213"/>
      <c r="ALJ8" s="213"/>
      <c r="ALK8" s="213"/>
      <c r="ALL8" s="213"/>
      <c r="ALM8" s="213"/>
      <c r="ALN8" s="213"/>
      <c r="ALO8" s="213"/>
      <c r="ALP8" s="213"/>
      <c r="ALQ8" s="213"/>
      <c r="ALR8" s="213"/>
      <c r="ALS8" s="213"/>
      <c r="ALT8" s="213"/>
      <c r="ALU8" s="213"/>
      <c r="ALV8" s="213"/>
      <c r="ALW8" s="213"/>
      <c r="ALX8" s="213"/>
      <c r="ALY8" s="213"/>
      <c r="ALZ8" s="213"/>
      <c r="AMA8" s="213"/>
      <c r="AMB8" s="213"/>
      <c r="AMC8" s="213"/>
      <c r="AMD8" s="213"/>
      <c r="AME8" s="213"/>
      <c r="AMF8" s="213"/>
      <c r="AMG8" s="213"/>
      <c r="AMH8" s="213"/>
      <c r="AMI8" s="213"/>
      <c r="AMJ8" s="213"/>
      <c r="AMK8" s="213"/>
      <c r="AML8" s="213"/>
    </row>
    <row r="9" spans="2:1026" ht="19.5" x14ac:dyDescent="0.25">
      <c r="B9" s="904" t="s">
        <v>113</v>
      </c>
      <c r="C9" s="904"/>
      <c r="D9" s="904"/>
      <c r="E9" s="904"/>
      <c r="F9" s="904"/>
      <c r="G9" s="215"/>
      <c r="H9" s="215"/>
      <c r="I9" s="215"/>
      <c r="J9" s="215"/>
      <c r="K9" s="215"/>
      <c r="L9" s="215"/>
    </row>
    <row r="10" spans="2:1026" ht="18" x14ac:dyDescent="0.25">
      <c r="B10" s="217"/>
      <c r="C10" s="218"/>
      <c r="D10" s="218"/>
      <c r="E10" s="297"/>
      <c r="F10" s="701"/>
      <c r="G10" s="215"/>
      <c r="H10" s="215"/>
      <c r="I10" s="215"/>
      <c r="J10" s="215"/>
      <c r="K10" s="215"/>
      <c r="L10" s="215"/>
    </row>
    <row r="11" spans="2:1026" ht="9.75" customHeight="1" x14ac:dyDescent="0.2">
      <c r="C11" s="215"/>
      <c r="D11" s="215"/>
      <c r="E11" s="298"/>
      <c r="F11" s="702"/>
      <c r="G11" s="215"/>
      <c r="H11" s="215"/>
      <c r="I11" s="215"/>
      <c r="J11" s="215"/>
      <c r="K11" s="215"/>
      <c r="L11" s="215"/>
    </row>
    <row r="12" spans="2:1026" x14ac:dyDescent="0.2">
      <c r="B12" s="907"/>
      <c r="C12" s="907"/>
      <c r="D12" s="219"/>
      <c r="E12" s="854" t="s">
        <v>427</v>
      </c>
      <c r="F12" s="854"/>
    </row>
    <row r="13" spans="2:1026" ht="12.75" customHeight="1" x14ac:dyDescent="0.2">
      <c r="B13" s="220"/>
      <c r="C13" s="221" t="s">
        <v>182</v>
      </c>
      <c r="D13" s="222"/>
      <c r="E13" s="299">
        <v>2020</v>
      </c>
      <c r="F13" s="703">
        <v>2019</v>
      </c>
    </row>
    <row r="14" spans="2:1026" x14ac:dyDescent="0.2">
      <c r="B14" s="223"/>
      <c r="C14" s="224"/>
      <c r="D14" s="225"/>
      <c r="E14" s="396"/>
      <c r="F14" s="704"/>
    </row>
    <row r="15" spans="2:1026" x14ac:dyDescent="0.2">
      <c r="B15" s="226"/>
      <c r="C15" s="227"/>
      <c r="D15" s="228"/>
      <c r="E15" s="301"/>
      <c r="F15" s="705"/>
    </row>
    <row r="16" spans="2:1026" x14ac:dyDescent="0.2">
      <c r="B16" s="226"/>
      <c r="C16" s="227" t="s">
        <v>114</v>
      </c>
      <c r="D16" s="228"/>
      <c r="E16" s="301">
        <f>+RESULTADO!D12/1000</f>
        <v>9397364.9790000003</v>
      </c>
      <c r="F16" s="581">
        <v>9421414.4069999997</v>
      </c>
    </row>
    <row r="17" spans="1:1026" x14ac:dyDescent="0.2">
      <c r="B17" s="226"/>
      <c r="C17" s="227"/>
      <c r="D17" s="228"/>
      <c r="E17" s="301"/>
      <c r="F17" s="705"/>
    </row>
    <row r="18" spans="1:1026" x14ac:dyDescent="0.2">
      <c r="B18" s="226"/>
      <c r="C18" s="227" t="s">
        <v>115</v>
      </c>
      <c r="D18" s="228"/>
      <c r="E18" s="582">
        <v>63</v>
      </c>
      <c r="F18" s="705">
        <v>64</v>
      </c>
    </row>
    <row r="19" spans="1:1026" x14ac:dyDescent="0.2">
      <c r="B19" s="226"/>
      <c r="C19" s="227"/>
      <c r="D19" s="228"/>
      <c r="E19" s="301"/>
      <c r="F19" s="705"/>
    </row>
    <row r="20" spans="1:1026" x14ac:dyDescent="0.2">
      <c r="B20" s="226"/>
      <c r="C20" s="227" t="s">
        <v>116</v>
      </c>
      <c r="D20" s="228"/>
      <c r="E20" s="581">
        <v>33514</v>
      </c>
      <c r="F20" s="581">
        <v>24578</v>
      </c>
      <c r="H20" s="583"/>
    </row>
    <row r="21" spans="1:1026" x14ac:dyDescent="0.2">
      <c r="B21" s="226"/>
      <c r="C21" s="227"/>
      <c r="D21" s="228"/>
      <c r="E21" s="301"/>
      <c r="F21" s="705"/>
    </row>
    <row r="22" spans="1:1026" x14ac:dyDescent="0.2">
      <c r="B22" s="226"/>
      <c r="C22" s="227" t="s">
        <v>117</v>
      </c>
      <c r="D22" s="228"/>
      <c r="E22" s="556">
        <v>4</v>
      </c>
      <c r="F22" s="706">
        <v>3</v>
      </c>
    </row>
    <row r="23" spans="1:1026" x14ac:dyDescent="0.2">
      <c r="B23" s="226"/>
      <c r="C23" s="227"/>
      <c r="D23" s="228"/>
      <c r="E23" s="397"/>
      <c r="F23" s="707"/>
    </row>
    <row r="24" spans="1:1026" hidden="1" x14ac:dyDescent="0.2">
      <c r="B24" s="226"/>
      <c r="C24" s="227" t="s">
        <v>95</v>
      </c>
      <c r="D24" s="228"/>
      <c r="E24" s="300">
        <v>0</v>
      </c>
      <c r="F24" s="708">
        <v>0</v>
      </c>
    </row>
    <row r="25" spans="1:1026" x14ac:dyDescent="0.2">
      <c r="B25" s="220"/>
      <c r="C25" s="229"/>
      <c r="D25" s="230"/>
      <c r="E25" s="398"/>
      <c r="F25" s="709"/>
    </row>
    <row r="27" spans="1:1026" s="416" customFormat="1" x14ac:dyDescent="0.2">
      <c r="B27" s="213"/>
      <c r="C27" s="213"/>
      <c r="D27" s="213"/>
      <c r="E27" s="302"/>
      <c r="F27" s="309"/>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c r="BQ27" s="213"/>
      <c r="BR27" s="213"/>
      <c r="BS27" s="213"/>
      <c r="BT27" s="213"/>
      <c r="BU27" s="213"/>
      <c r="BV27" s="213"/>
      <c r="BW27" s="213"/>
      <c r="BX27" s="213"/>
      <c r="BY27" s="213"/>
      <c r="BZ27" s="213"/>
      <c r="CA27" s="213"/>
      <c r="CB27" s="213"/>
      <c r="CC27" s="213"/>
      <c r="CD27" s="213"/>
      <c r="CE27" s="213"/>
      <c r="CF27" s="213"/>
      <c r="CG27" s="213"/>
      <c r="CH27" s="213"/>
      <c r="CI27" s="213"/>
      <c r="CJ27" s="213"/>
      <c r="CK27" s="213"/>
      <c r="CL27" s="213"/>
      <c r="CM27" s="213"/>
      <c r="CN27" s="213"/>
      <c r="CO27" s="213"/>
      <c r="CP27" s="213"/>
      <c r="CQ27" s="213"/>
      <c r="CR27" s="213"/>
      <c r="CS27" s="213"/>
      <c r="CT27" s="213"/>
      <c r="CU27" s="213"/>
      <c r="CV27" s="213"/>
      <c r="CW27" s="213"/>
      <c r="CX27" s="213"/>
      <c r="CY27" s="213"/>
      <c r="CZ27" s="213"/>
      <c r="DA27" s="213"/>
      <c r="DB27" s="213"/>
      <c r="DC27" s="213"/>
      <c r="DD27" s="213"/>
      <c r="DE27" s="213"/>
      <c r="DF27" s="213"/>
      <c r="DG27" s="213"/>
      <c r="DH27" s="213"/>
      <c r="DI27" s="213"/>
      <c r="DJ27" s="213"/>
      <c r="DK27" s="213"/>
      <c r="DL27" s="213"/>
      <c r="DM27" s="213"/>
      <c r="DN27" s="213"/>
      <c r="DO27" s="213"/>
      <c r="DP27" s="213"/>
      <c r="DQ27" s="213"/>
      <c r="DR27" s="213"/>
      <c r="DS27" s="213"/>
      <c r="DT27" s="213"/>
      <c r="DU27" s="213"/>
      <c r="DV27" s="213"/>
      <c r="DW27" s="213"/>
      <c r="DX27" s="213"/>
      <c r="DY27" s="213"/>
      <c r="DZ27" s="213"/>
      <c r="EA27" s="213"/>
      <c r="EB27" s="213"/>
      <c r="EC27" s="213"/>
      <c r="ED27" s="213"/>
      <c r="EE27" s="213"/>
      <c r="EF27" s="213"/>
      <c r="EG27" s="213"/>
      <c r="EH27" s="213"/>
      <c r="EI27" s="213"/>
      <c r="EJ27" s="213"/>
      <c r="EK27" s="213"/>
      <c r="EL27" s="213"/>
      <c r="EM27" s="213"/>
      <c r="EN27" s="213"/>
      <c r="EO27" s="213"/>
      <c r="EP27" s="213"/>
      <c r="EQ27" s="213"/>
      <c r="ER27" s="213"/>
      <c r="ES27" s="213"/>
      <c r="ET27" s="213"/>
      <c r="EU27" s="213"/>
      <c r="EV27" s="213"/>
      <c r="EW27" s="213"/>
      <c r="EX27" s="213"/>
      <c r="EY27" s="213"/>
      <c r="EZ27" s="213"/>
      <c r="FA27" s="213"/>
      <c r="FB27" s="213"/>
      <c r="FC27" s="213"/>
      <c r="FD27" s="213"/>
      <c r="FE27" s="213"/>
      <c r="FF27" s="213"/>
      <c r="FG27" s="213"/>
      <c r="FH27" s="213"/>
      <c r="FI27" s="213"/>
      <c r="FJ27" s="213"/>
      <c r="FK27" s="213"/>
      <c r="FL27" s="213"/>
      <c r="FM27" s="213"/>
      <c r="FN27" s="213"/>
      <c r="FO27" s="213"/>
      <c r="FP27" s="213"/>
      <c r="FQ27" s="213"/>
      <c r="FR27" s="213"/>
      <c r="FS27" s="213"/>
      <c r="FT27" s="213"/>
      <c r="FU27" s="213"/>
      <c r="FV27" s="213"/>
      <c r="FW27" s="213"/>
      <c r="FX27" s="213"/>
      <c r="FY27" s="213"/>
      <c r="FZ27" s="213"/>
      <c r="GA27" s="213"/>
      <c r="GB27" s="213"/>
      <c r="GC27" s="213"/>
      <c r="GD27" s="213"/>
      <c r="GE27" s="213"/>
      <c r="GF27" s="213"/>
      <c r="GG27" s="213"/>
      <c r="GH27" s="213"/>
      <c r="GI27" s="213"/>
      <c r="GJ27" s="213"/>
      <c r="GK27" s="213"/>
      <c r="GL27" s="213"/>
      <c r="GM27" s="213"/>
      <c r="GN27" s="213"/>
      <c r="GO27" s="213"/>
      <c r="GP27" s="213"/>
      <c r="GQ27" s="213"/>
      <c r="GR27" s="213"/>
      <c r="GS27" s="213"/>
      <c r="GT27" s="213"/>
      <c r="GU27" s="213"/>
      <c r="GV27" s="213"/>
      <c r="GW27" s="213"/>
      <c r="GX27" s="213"/>
      <c r="GY27" s="213"/>
      <c r="GZ27" s="213"/>
      <c r="HA27" s="213"/>
      <c r="HB27" s="213"/>
      <c r="HC27" s="213"/>
      <c r="HD27" s="213"/>
      <c r="HE27" s="213"/>
      <c r="HF27" s="213"/>
      <c r="HG27" s="213"/>
      <c r="HH27" s="213"/>
      <c r="HI27" s="213"/>
      <c r="HJ27" s="213"/>
      <c r="HK27" s="213"/>
      <c r="HL27" s="213"/>
      <c r="HM27" s="213"/>
      <c r="HN27" s="213"/>
      <c r="HO27" s="213"/>
      <c r="HP27" s="213"/>
      <c r="HQ27" s="213"/>
      <c r="HR27" s="213"/>
      <c r="HS27" s="213"/>
      <c r="HT27" s="213"/>
      <c r="HU27" s="213"/>
      <c r="HV27" s="213"/>
      <c r="HW27" s="213"/>
      <c r="HX27" s="213"/>
      <c r="HY27" s="213"/>
      <c r="HZ27" s="213"/>
      <c r="IA27" s="213"/>
      <c r="IB27" s="213"/>
      <c r="IC27" s="213"/>
      <c r="ID27" s="213"/>
      <c r="IE27" s="213"/>
      <c r="IF27" s="213"/>
      <c r="IG27" s="213"/>
      <c r="IH27" s="213"/>
      <c r="II27" s="213"/>
      <c r="IJ27" s="213"/>
      <c r="IK27" s="213"/>
      <c r="IL27" s="213"/>
      <c r="IM27" s="213"/>
      <c r="IN27" s="213"/>
      <c r="IO27" s="213"/>
      <c r="IP27" s="213"/>
      <c r="IQ27" s="213"/>
      <c r="IR27" s="213"/>
      <c r="IS27" s="213"/>
      <c r="IT27" s="213"/>
      <c r="IU27" s="213"/>
      <c r="IV27" s="213"/>
      <c r="IW27" s="213"/>
      <c r="IX27" s="213"/>
      <c r="IY27" s="213"/>
      <c r="IZ27" s="213"/>
      <c r="JA27" s="213"/>
      <c r="JB27" s="213"/>
      <c r="JC27" s="213"/>
      <c r="JD27" s="213"/>
      <c r="JE27" s="213"/>
      <c r="JF27" s="213"/>
      <c r="JG27" s="213"/>
      <c r="JH27" s="213"/>
      <c r="JI27" s="213"/>
      <c r="JJ27" s="213"/>
      <c r="JK27" s="213"/>
      <c r="JL27" s="213"/>
      <c r="JM27" s="213"/>
      <c r="JN27" s="213"/>
      <c r="JO27" s="213"/>
      <c r="JP27" s="213"/>
      <c r="JQ27" s="213"/>
      <c r="JR27" s="213"/>
      <c r="JS27" s="213"/>
      <c r="JT27" s="213"/>
      <c r="JU27" s="213"/>
      <c r="JV27" s="213"/>
      <c r="JW27" s="213"/>
      <c r="JX27" s="213"/>
      <c r="JY27" s="213"/>
      <c r="JZ27" s="213"/>
      <c r="KA27" s="213"/>
      <c r="KB27" s="213"/>
      <c r="KC27" s="213"/>
      <c r="KD27" s="213"/>
      <c r="KE27" s="213"/>
      <c r="KF27" s="213"/>
      <c r="KG27" s="213"/>
      <c r="KH27" s="213"/>
      <c r="KI27" s="213"/>
      <c r="KJ27" s="213"/>
      <c r="KK27" s="213"/>
      <c r="KL27" s="213"/>
      <c r="KM27" s="213"/>
      <c r="KN27" s="213"/>
      <c r="KO27" s="213"/>
      <c r="KP27" s="213"/>
      <c r="KQ27" s="213"/>
      <c r="KR27" s="213"/>
      <c r="KS27" s="213"/>
      <c r="KT27" s="213"/>
      <c r="KU27" s="213"/>
      <c r="KV27" s="213"/>
      <c r="KW27" s="213"/>
      <c r="KX27" s="213"/>
      <c r="KY27" s="213"/>
      <c r="KZ27" s="213"/>
      <c r="LA27" s="213"/>
      <c r="LB27" s="213"/>
      <c r="LC27" s="213"/>
      <c r="LD27" s="213"/>
      <c r="LE27" s="213"/>
      <c r="LF27" s="213"/>
      <c r="LG27" s="213"/>
      <c r="LH27" s="213"/>
      <c r="LI27" s="213"/>
      <c r="LJ27" s="213"/>
      <c r="LK27" s="213"/>
      <c r="LL27" s="213"/>
      <c r="LM27" s="213"/>
      <c r="LN27" s="213"/>
      <c r="LO27" s="213"/>
      <c r="LP27" s="213"/>
      <c r="LQ27" s="213"/>
      <c r="LR27" s="213"/>
      <c r="LS27" s="213"/>
      <c r="LT27" s="213"/>
      <c r="LU27" s="213"/>
      <c r="LV27" s="213"/>
      <c r="LW27" s="213"/>
      <c r="LX27" s="213"/>
      <c r="LY27" s="213"/>
      <c r="LZ27" s="213"/>
      <c r="MA27" s="213"/>
      <c r="MB27" s="213"/>
      <c r="MC27" s="213"/>
      <c r="MD27" s="213"/>
      <c r="ME27" s="213"/>
      <c r="MF27" s="213"/>
      <c r="MG27" s="213"/>
      <c r="MH27" s="213"/>
      <c r="MI27" s="213"/>
      <c r="MJ27" s="213"/>
      <c r="MK27" s="213"/>
      <c r="ML27" s="213"/>
      <c r="MM27" s="213"/>
      <c r="MN27" s="213"/>
      <c r="MO27" s="213"/>
      <c r="MP27" s="213"/>
      <c r="MQ27" s="213"/>
      <c r="MR27" s="213"/>
      <c r="MS27" s="213"/>
      <c r="MT27" s="213"/>
      <c r="MU27" s="213"/>
      <c r="MV27" s="213"/>
      <c r="MW27" s="213"/>
      <c r="MX27" s="213"/>
      <c r="MY27" s="213"/>
      <c r="MZ27" s="213"/>
      <c r="NA27" s="213"/>
      <c r="NB27" s="213"/>
      <c r="NC27" s="213"/>
      <c r="ND27" s="213"/>
      <c r="NE27" s="213"/>
      <c r="NF27" s="213"/>
      <c r="NG27" s="213"/>
      <c r="NH27" s="213"/>
      <c r="NI27" s="213"/>
      <c r="NJ27" s="213"/>
      <c r="NK27" s="213"/>
      <c r="NL27" s="213"/>
      <c r="NM27" s="213"/>
      <c r="NN27" s="213"/>
      <c r="NO27" s="213"/>
      <c r="NP27" s="213"/>
      <c r="NQ27" s="213"/>
      <c r="NR27" s="213"/>
      <c r="NS27" s="213"/>
      <c r="NT27" s="213"/>
      <c r="NU27" s="213"/>
      <c r="NV27" s="213"/>
      <c r="NW27" s="213"/>
      <c r="NX27" s="213"/>
      <c r="NY27" s="213"/>
      <c r="NZ27" s="213"/>
      <c r="OA27" s="213"/>
      <c r="OB27" s="213"/>
      <c r="OC27" s="213"/>
      <c r="OD27" s="213"/>
      <c r="OE27" s="213"/>
      <c r="OF27" s="213"/>
      <c r="OG27" s="213"/>
      <c r="OH27" s="213"/>
      <c r="OI27" s="213"/>
      <c r="OJ27" s="213"/>
      <c r="OK27" s="213"/>
      <c r="OL27" s="213"/>
      <c r="OM27" s="213"/>
      <c r="ON27" s="213"/>
      <c r="OO27" s="213"/>
      <c r="OP27" s="213"/>
      <c r="OQ27" s="213"/>
      <c r="OR27" s="213"/>
      <c r="OS27" s="213"/>
      <c r="OT27" s="213"/>
      <c r="OU27" s="213"/>
      <c r="OV27" s="213"/>
      <c r="OW27" s="213"/>
      <c r="OX27" s="213"/>
      <c r="OY27" s="213"/>
      <c r="OZ27" s="213"/>
      <c r="PA27" s="213"/>
      <c r="PB27" s="213"/>
      <c r="PC27" s="213"/>
      <c r="PD27" s="213"/>
      <c r="PE27" s="213"/>
      <c r="PF27" s="213"/>
      <c r="PG27" s="213"/>
      <c r="PH27" s="213"/>
      <c r="PI27" s="213"/>
      <c r="PJ27" s="213"/>
      <c r="PK27" s="213"/>
      <c r="PL27" s="213"/>
      <c r="PM27" s="213"/>
      <c r="PN27" s="213"/>
      <c r="PO27" s="213"/>
      <c r="PP27" s="213"/>
      <c r="PQ27" s="213"/>
      <c r="PR27" s="213"/>
      <c r="PS27" s="213"/>
      <c r="PT27" s="213"/>
      <c r="PU27" s="213"/>
      <c r="PV27" s="213"/>
      <c r="PW27" s="213"/>
      <c r="PX27" s="213"/>
      <c r="PY27" s="213"/>
      <c r="PZ27" s="213"/>
      <c r="QA27" s="213"/>
      <c r="QB27" s="213"/>
      <c r="QC27" s="213"/>
      <c r="QD27" s="213"/>
      <c r="QE27" s="213"/>
      <c r="QF27" s="213"/>
      <c r="QG27" s="213"/>
      <c r="QH27" s="213"/>
      <c r="QI27" s="213"/>
      <c r="QJ27" s="213"/>
      <c r="QK27" s="213"/>
      <c r="QL27" s="213"/>
      <c r="QM27" s="213"/>
      <c r="QN27" s="213"/>
      <c r="QO27" s="213"/>
      <c r="QP27" s="213"/>
      <c r="QQ27" s="213"/>
      <c r="QR27" s="213"/>
      <c r="QS27" s="213"/>
      <c r="QT27" s="213"/>
      <c r="QU27" s="213"/>
      <c r="QV27" s="213"/>
      <c r="QW27" s="213"/>
      <c r="QX27" s="213"/>
      <c r="QY27" s="213"/>
      <c r="QZ27" s="213"/>
      <c r="RA27" s="213"/>
      <c r="RB27" s="213"/>
      <c r="RC27" s="213"/>
      <c r="RD27" s="213"/>
      <c r="RE27" s="213"/>
      <c r="RF27" s="213"/>
      <c r="RG27" s="213"/>
      <c r="RH27" s="213"/>
      <c r="RI27" s="213"/>
      <c r="RJ27" s="213"/>
      <c r="RK27" s="213"/>
      <c r="RL27" s="213"/>
      <c r="RM27" s="213"/>
      <c r="RN27" s="213"/>
      <c r="RO27" s="213"/>
      <c r="RP27" s="213"/>
      <c r="RQ27" s="213"/>
      <c r="RR27" s="213"/>
      <c r="RS27" s="213"/>
      <c r="RT27" s="213"/>
      <c r="RU27" s="213"/>
      <c r="RV27" s="213"/>
      <c r="RW27" s="213"/>
      <c r="RX27" s="213"/>
      <c r="RY27" s="213"/>
      <c r="RZ27" s="213"/>
      <c r="SA27" s="213"/>
      <c r="SB27" s="213"/>
      <c r="SC27" s="213"/>
      <c r="SD27" s="213"/>
      <c r="SE27" s="213"/>
      <c r="SF27" s="213"/>
      <c r="SG27" s="213"/>
      <c r="SH27" s="213"/>
      <c r="SI27" s="213"/>
      <c r="SJ27" s="213"/>
      <c r="SK27" s="213"/>
      <c r="SL27" s="213"/>
      <c r="SM27" s="213"/>
      <c r="SN27" s="213"/>
      <c r="SO27" s="213"/>
      <c r="SP27" s="213"/>
      <c r="SQ27" s="213"/>
      <c r="SR27" s="213"/>
      <c r="SS27" s="213"/>
      <c r="ST27" s="213"/>
      <c r="SU27" s="213"/>
      <c r="SV27" s="213"/>
      <c r="SW27" s="213"/>
      <c r="SX27" s="213"/>
      <c r="SY27" s="213"/>
      <c r="SZ27" s="213"/>
      <c r="TA27" s="213"/>
      <c r="TB27" s="213"/>
      <c r="TC27" s="213"/>
      <c r="TD27" s="213"/>
      <c r="TE27" s="213"/>
      <c r="TF27" s="213"/>
      <c r="TG27" s="213"/>
      <c r="TH27" s="213"/>
      <c r="TI27" s="213"/>
      <c r="TJ27" s="213"/>
      <c r="TK27" s="213"/>
      <c r="TL27" s="213"/>
      <c r="TM27" s="213"/>
      <c r="TN27" s="213"/>
      <c r="TO27" s="213"/>
      <c r="TP27" s="213"/>
      <c r="TQ27" s="213"/>
      <c r="TR27" s="213"/>
      <c r="TS27" s="213"/>
      <c r="TT27" s="213"/>
      <c r="TU27" s="213"/>
      <c r="TV27" s="213"/>
      <c r="TW27" s="213"/>
      <c r="TX27" s="213"/>
      <c r="TY27" s="213"/>
      <c r="TZ27" s="213"/>
      <c r="UA27" s="213"/>
      <c r="UB27" s="213"/>
      <c r="UC27" s="213"/>
      <c r="UD27" s="213"/>
      <c r="UE27" s="213"/>
      <c r="UF27" s="213"/>
      <c r="UG27" s="213"/>
      <c r="UH27" s="213"/>
      <c r="UI27" s="213"/>
      <c r="UJ27" s="213"/>
      <c r="UK27" s="213"/>
      <c r="UL27" s="213"/>
      <c r="UM27" s="213"/>
      <c r="UN27" s="213"/>
      <c r="UO27" s="213"/>
      <c r="UP27" s="213"/>
      <c r="UQ27" s="213"/>
      <c r="UR27" s="213"/>
      <c r="US27" s="213"/>
      <c r="UT27" s="213"/>
      <c r="UU27" s="213"/>
      <c r="UV27" s="213"/>
      <c r="UW27" s="213"/>
      <c r="UX27" s="213"/>
      <c r="UY27" s="213"/>
      <c r="UZ27" s="213"/>
      <c r="VA27" s="213"/>
      <c r="VB27" s="213"/>
      <c r="VC27" s="213"/>
      <c r="VD27" s="213"/>
      <c r="VE27" s="213"/>
      <c r="VF27" s="213"/>
      <c r="VG27" s="213"/>
      <c r="VH27" s="213"/>
      <c r="VI27" s="213"/>
      <c r="VJ27" s="213"/>
      <c r="VK27" s="213"/>
      <c r="VL27" s="213"/>
      <c r="VM27" s="213"/>
      <c r="VN27" s="213"/>
      <c r="VO27" s="213"/>
      <c r="VP27" s="213"/>
      <c r="VQ27" s="213"/>
      <c r="VR27" s="213"/>
      <c r="VS27" s="213"/>
      <c r="VT27" s="213"/>
      <c r="VU27" s="213"/>
      <c r="VV27" s="213"/>
      <c r="VW27" s="213"/>
      <c r="VX27" s="213"/>
      <c r="VY27" s="213"/>
      <c r="VZ27" s="213"/>
      <c r="WA27" s="213"/>
      <c r="WB27" s="213"/>
      <c r="WC27" s="213"/>
      <c r="WD27" s="213"/>
      <c r="WE27" s="213"/>
      <c r="WF27" s="213"/>
      <c r="WG27" s="213"/>
      <c r="WH27" s="213"/>
      <c r="WI27" s="213"/>
      <c r="WJ27" s="213"/>
      <c r="WK27" s="213"/>
      <c r="WL27" s="213"/>
      <c r="WM27" s="213"/>
      <c r="WN27" s="213"/>
      <c r="WO27" s="213"/>
      <c r="WP27" s="213"/>
      <c r="WQ27" s="213"/>
      <c r="WR27" s="213"/>
      <c r="WS27" s="213"/>
      <c r="WT27" s="213"/>
      <c r="WU27" s="213"/>
      <c r="WV27" s="213"/>
      <c r="WW27" s="213"/>
      <c r="WX27" s="213"/>
      <c r="WY27" s="213"/>
      <c r="WZ27" s="213"/>
      <c r="XA27" s="213"/>
      <c r="XB27" s="213"/>
      <c r="XC27" s="213"/>
      <c r="XD27" s="213"/>
      <c r="XE27" s="213"/>
      <c r="XF27" s="213"/>
      <c r="XG27" s="213"/>
      <c r="XH27" s="213"/>
      <c r="XI27" s="213"/>
      <c r="XJ27" s="213"/>
      <c r="XK27" s="213"/>
      <c r="XL27" s="213"/>
      <c r="XM27" s="213"/>
      <c r="XN27" s="213"/>
      <c r="XO27" s="213"/>
      <c r="XP27" s="213"/>
      <c r="XQ27" s="213"/>
      <c r="XR27" s="213"/>
      <c r="XS27" s="213"/>
      <c r="XT27" s="213"/>
      <c r="XU27" s="213"/>
      <c r="XV27" s="213"/>
      <c r="XW27" s="213"/>
      <c r="XX27" s="213"/>
      <c r="XY27" s="213"/>
      <c r="XZ27" s="213"/>
      <c r="YA27" s="213"/>
      <c r="YB27" s="213"/>
      <c r="YC27" s="213"/>
      <c r="YD27" s="213"/>
      <c r="YE27" s="213"/>
      <c r="YF27" s="213"/>
      <c r="YG27" s="213"/>
      <c r="YH27" s="213"/>
      <c r="YI27" s="213"/>
      <c r="YJ27" s="213"/>
      <c r="YK27" s="213"/>
      <c r="YL27" s="213"/>
      <c r="YM27" s="213"/>
      <c r="YN27" s="213"/>
      <c r="YO27" s="213"/>
      <c r="YP27" s="213"/>
      <c r="YQ27" s="213"/>
      <c r="YR27" s="213"/>
      <c r="YS27" s="213"/>
      <c r="YT27" s="213"/>
      <c r="YU27" s="213"/>
      <c r="YV27" s="213"/>
      <c r="YW27" s="213"/>
      <c r="YX27" s="213"/>
      <c r="YY27" s="213"/>
      <c r="YZ27" s="213"/>
      <c r="ZA27" s="213"/>
      <c r="ZB27" s="213"/>
      <c r="ZC27" s="213"/>
      <c r="ZD27" s="213"/>
      <c r="ZE27" s="213"/>
      <c r="ZF27" s="213"/>
      <c r="ZG27" s="213"/>
      <c r="ZH27" s="213"/>
      <c r="ZI27" s="213"/>
      <c r="ZJ27" s="213"/>
      <c r="ZK27" s="213"/>
      <c r="ZL27" s="213"/>
      <c r="ZM27" s="213"/>
      <c r="ZN27" s="213"/>
      <c r="ZO27" s="213"/>
      <c r="ZP27" s="213"/>
      <c r="ZQ27" s="213"/>
      <c r="ZR27" s="213"/>
      <c r="ZS27" s="213"/>
      <c r="ZT27" s="213"/>
      <c r="ZU27" s="213"/>
      <c r="ZV27" s="213"/>
      <c r="ZW27" s="213"/>
      <c r="ZX27" s="213"/>
      <c r="ZY27" s="213"/>
      <c r="ZZ27" s="213"/>
      <c r="AAA27" s="213"/>
      <c r="AAB27" s="213"/>
      <c r="AAC27" s="213"/>
      <c r="AAD27" s="213"/>
      <c r="AAE27" s="213"/>
      <c r="AAF27" s="213"/>
      <c r="AAG27" s="213"/>
      <c r="AAH27" s="213"/>
      <c r="AAI27" s="213"/>
      <c r="AAJ27" s="213"/>
      <c r="AAK27" s="213"/>
      <c r="AAL27" s="213"/>
      <c r="AAM27" s="213"/>
      <c r="AAN27" s="213"/>
      <c r="AAO27" s="213"/>
      <c r="AAP27" s="213"/>
      <c r="AAQ27" s="213"/>
      <c r="AAR27" s="213"/>
      <c r="AAS27" s="213"/>
      <c r="AAT27" s="213"/>
      <c r="AAU27" s="213"/>
      <c r="AAV27" s="213"/>
      <c r="AAW27" s="213"/>
      <c r="AAX27" s="213"/>
      <c r="AAY27" s="213"/>
      <c r="AAZ27" s="213"/>
      <c r="ABA27" s="213"/>
      <c r="ABB27" s="213"/>
      <c r="ABC27" s="213"/>
      <c r="ABD27" s="213"/>
      <c r="ABE27" s="213"/>
      <c r="ABF27" s="213"/>
      <c r="ABG27" s="213"/>
      <c r="ABH27" s="213"/>
      <c r="ABI27" s="213"/>
      <c r="ABJ27" s="213"/>
      <c r="ABK27" s="213"/>
      <c r="ABL27" s="213"/>
      <c r="ABM27" s="213"/>
      <c r="ABN27" s="213"/>
      <c r="ABO27" s="213"/>
      <c r="ABP27" s="213"/>
      <c r="ABQ27" s="213"/>
      <c r="ABR27" s="213"/>
      <c r="ABS27" s="213"/>
      <c r="ABT27" s="213"/>
      <c r="ABU27" s="213"/>
      <c r="ABV27" s="213"/>
      <c r="ABW27" s="213"/>
      <c r="ABX27" s="213"/>
      <c r="ABY27" s="213"/>
      <c r="ABZ27" s="213"/>
      <c r="ACA27" s="213"/>
      <c r="ACB27" s="213"/>
      <c r="ACC27" s="213"/>
      <c r="ACD27" s="213"/>
      <c r="ACE27" s="213"/>
      <c r="ACF27" s="213"/>
      <c r="ACG27" s="213"/>
      <c r="ACH27" s="213"/>
      <c r="ACI27" s="213"/>
      <c r="ACJ27" s="213"/>
      <c r="ACK27" s="213"/>
      <c r="ACL27" s="213"/>
      <c r="ACM27" s="213"/>
      <c r="ACN27" s="213"/>
      <c r="ACO27" s="213"/>
      <c r="ACP27" s="213"/>
      <c r="ACQ27" s="213"/>
      <c r="ACR27" s="213"/>
      <c r="ACS27" s="213"/>
      <c r="ACT27" s="213"/>
      <c r="ACU27" s="213"/>
      <c r="ACV27" s="213"/>
      <c r="ACW27" s="213"/>
      <c r="ACX27" s="213"/>
      <c r="ACY27" s="213"/>
      <c r="ACZ27" s="213"/>
      <c r="ADA27" s="213"/>
      <c r="ADB27" s="213"/>
      <c r="ADC27" s="213"/>
      <c r="ADD27" s="213"/>
      <c r="ADE27" s="213"/>
      <c r="ADF27" s="213"/>
      <c r="ADG27" s="213"/>
      <c r="ADH27" s="213"/>
      <c r="ADI27" s="213"/>
      <c r="ADJ27" s="213"/>
      <c r="ADK27" s="213"/>
      <c r="ADL27" s="213"/>
      <c r="ADM27" s="213"/>
      <c r="ADN27" s="213"/>
      <c r="ADO27" s="213"/>
      <c r="ADP27" s="213"/>
      <c r="ADQ27" s="213"/>
      <c r="ADR27" s="213"/>
      <c r="ADS27" s="213"/>
      <c r="ADT27" s="213"/>
      <c r="ADU27" s="213"/>
      <c r="ADV27" s="213"/>
      <c r="ADW27" s="213"/>
      <c r="ADX27" s="213"/>
      <c r="ADY27" s="213"/>
      <c r="ADZ27" s="213"/>
      <c r="AEA27" s="213"/>
      <c r="AEB27" s="213"/>
      <c r="AEC27" s="213"/>
      <c r="AED27" s="213"/>
      <c r="AEE27" s="213"/>
      <c r="AEF27" s="213"/>
      <c r="AEG27" s="213"/>
      <c r="AEH27" s="213"/>
      <c r="AEI27" s="213"/>
      <c r="AEJ27" s="213"/>
      <c r="AEK27" s="213"/>
      <c r="AEL27" s="213"/>
      <c r="AEM27" s="213"/>
      <c r="AEN27" s="213"/>
      <c r="AEO27" s="213"/>
      <c r="AEP27" s="213"/>
      <c r="AEQ27" s="213"/>
      <c r="AER27" s="213"/>
      <c r="AES27" s="213"/>
      <c r="AET27" s="213"/>
      <c r="AEU27" s="213"/>
      <c r="AEV27" s="213"/>
      <c r="AEW27" s="213"/>
      <c r="AEX27" s="213"/>
      <c r="AEY27" s="213"/>
      <c r="AEZ27" s="213"/>
      <c r="AFA27" s="213"/>
      <c r="AFB27" s="213"/>
      <c r="AFC27" s="213"/>
      <c r="AFD27" s="213"/>
      <c r="AFE27" s="213"/>
      <c r="AFF27" s="213"/>
      <c r="AFG27" s="213"/>
      <c r="AFH27" s="213"/>
      <c r="AFI27" s="213"/>
      <c r="AFJ27" s="213"/>
      <c r="AFK27" s="213"/>
      <c r="AFL27" s="213"/>
      <c r="AFM27" s="213"/>
      <c r="AFN27" s="213"/>
      <c r="AFO27" s="213"/>
      <c r="AFP27" s="213"/>
      <c r="AFQ27" s="213"/>
      <c r="AFR27" s="213"/>
      <c r="AFS27" s="213"/>
      <c r="AFT27" s="213"/>
      <c r="AFU27" s="213"/>
      <c r="AFV27" s="213"/>
      <c r="AFW27" s="213"/>
      <c r="AFX27" s="213"/>
      <c r="AFY27" s="213"/>
      <c r="AFZ27" s="213"/>
      <c r="AGA27" s="213"/>
      <c r="AGB27" s="213"/>
      <c r="AGC27" s="213"/>
      <c r="AGD27" s="213"/>
      <c r="AGE27" s="213"/>
      <c r="AGF27" s="213"/>
      <c r="AGG27" s="213"/>
      <c r="AGH27" s="213"/>
      <c r="AGI27" s="213"/>
      <c r="AGJ27" s="213"/>
      <c r="AGK27" s="213"/>
      <c r="AGL27" s="213"/>
      <c r="AGM27" s="213"/>
      <c r="AGN27" s="213"/>
      <c r="AGO27" s="213"/>
      <c r="AGP27" s="213"/>
      <c r="AGQ27" s="213"/>
      <c r="AGR27" s="213"/>
      <c r="AGS27" s="213"/>
      <c r="AGT27" s="213"/>
      <c r="AGU27" s="213"/>
      <c r="AGV27" s="213"/>
      <c r="AGW27" s="213"/>
      <c r="AGX27" s="213"/>
      <c r="AGY27" s="213"/>
      <c r="AGZ27" s="213"/>
      <c r="AHA27" s="213"/>
      <c r="AHB27" s="213"/>
      <c r="AHC27" s="213"/>
      <c r="AHD27" s="213"/>
      <c r="AHE27" s="213"/>
      <c r="AHF27" s="213"/>
      <c r="AHG27" s="213"/>
      <c r="AHH27" s="213"/>
      <c r="AHI27" s="213"/>
      <c r="AHJ27" s="213"/>
      <c r="AHK27" s="213"/>
      <c r="AHL27" s="213"/>
      <c r="AHM27" s="213"/>
      <c r="AHN27" s="213"/>
      <c r="AHO27" s="213"/>
      <c r="AHP27" s="213"/>
      <c r="AHQ27" s="213"/>
      <c r="AHR27" s="213"/>
      <c r="AHS27" s="213"/>
      <c r="AHT27" s="213"/>
      <c r="AHU27" s="213"/>
      <c r="AHV27" s="213"/>
      <c r="AHW27" s="213"/>
      <c r="AHX27" s="213"/>
      <c r="AHY27" s="213"/>
      <c r="AHZ27" s="213"/>
      <c r="AIA27" s="213"/>
      <c r="AIB27" s="213"/>
      <c r="AIC27" s="213"/>
      <c r="AID27" s="213"/>
      <c r="AIE27" s="213"/>
      <c r="AIF27" s="213"/>
      <c r="AIG27" s="213"/>
      <c r="AIH27" s="213"/>
      <c r="AII27" s="213"/>
      <c r="AIJ27" s="213"/>
      <c r="AIK27" s="213"/>
      <c r="AIL27" s="213"/>
      <c r="AIM27" s="213"/>
      <c r="AIN27" s="213"/>
      <c r="AIO27" s="213"/>
      <c r="AIP27" s="213"/>
      <c r="AIQ27" s="213"/>
      <c r="AIR27" s="213"/>
      <c r="AIS27" s="213"/>
      <c r="AIT27" s="213"/>
      <c r="AIU27" s="213"/>
      <c r="AIV27" s="213"/>
      <c r="AIW27" s="213"/>
      <c r="AIX27" s="213"/>
      <c r="AIY27" s="213"/>
      <c r="AIZ27" s="213"/>
      <c r="AJA27" s="213"/>
      <c r="AJB27" s="213"/>
      <c r="AJC27" s="213"/>
      <c r="AJD27" s="213"/>
      <c r="AJE27" s="213"/>
      <c r="AJF27" s="213"/>
      <c r="AJG27" s="213"/>
      <c r="AJH27" s="213"/>
      <c r="AJI27" s="213"/>
      <c r="AJJ27" s="213"/>
      <c r="AJK27" s="213"/>
      <c r="AJL27" s="213"/>
      <c r="AJM27" s="213"/>
      <c r="AJN27" s="213"/>
      <c r="AJO27" s="213"/>
      <c r="AJP27" s="213"/>
      <c r="AJQ27" s="213"/>
      <c r="AJR27" s="213"/>
      <c r="AJS27" s="213"/>
      <c r="AJT27" s="213"/>
      <c r="AJU27" s="213"/>
      <c r="AJV27" s="213"/>
      <c r="AJW27" s="213"/>
      <c r="AJX27" s="213"/>
      <c r="AJY27" s="213"/>
      <c r="AJZ27" s="213"/>
      <c r="AKA27" s="213"/>
      <c r="AKB27" s="213"/>
      <c r="AKC27" s="213"/>
      <c r="AKD27" s="213"/>
      <c r="AKE27" s="213"/>
      <c r="AKF27" s="213"/>
      <c r="AKG27" s="213"/>
      <c r="AKH27" s="213"/>
      <c r="AKI27" s="213"/>
      <c r="AKJ27" s="213"/>
      <c r="AKK27" s="213"/>
      <c r="AKL27" s="213"/>
      <c r="AKM27" s="213"/>
      <c r="AKN27" s="213"/>
      <c r="AKO27" s="213"/>
      <c r="AKP27" s="213"/>
      <c r="AKQ27" s="213"/>
      <c r="AKR27" s="213"/>
      <c r="AKS27" s="213"/>
      <c r="AKT27" s="213"/>
      <c r="AKU27" s="213"/>
      <c r="AKV27" s="213"/>
      <c r="AKW27" s="213"/>
      <c r="AKX27" s="213"/>
      <c r="AKY27" s="213"/>
      <c r="AKZ27" s="213"/>
      <c r="ALA27" s="213"/>
      <c r="ALB27" s="213"/>
      <c r="ALC27" s="213"/>
      <c r="ALD27" s="213"/>
      <c r="ALE27" s="213"/>
      <c r="ALF27" s="213"/>
      <c r="ALG27" s="213"/>
      <c r="ALH27" s="213"/>
      <c r="ALI27" s="213"/>
      <c r="ALJ27" s="213"/>
      <c r="ALK27" s="213"/>
      <c r="ALL27" s="213"/>
      <c r="ALM27" s="213"/>
      <c r="ALN27" s="213"/>
      <c r="ALO27" s="213"/>
      <c r="ALP27" s="213"/>
      <c r="ALQ27" s="213"/>
      <c r="ALR27" s="213"/>
      <c r="ALS27" s="213"/>
      <c r="ALT27" s="213"/>
      <c r="ALU27" s="213"/>
      <c r="ALV27" s="213"/>
      <c r="ALW27" s="213"/>
      <c r="ALX27" s="213"/>
      <c r="ALY27" s="213"/>
      <c r="ALZ27" s="213"/>
      <c r="AMA27" s="213"/>
      <c r="AMB27" s="213"/>
      <c r="AMC27" s="213"/>
      <c r="AMD27" s="213"/>
      <c r="AME27" s="213"/>
      <c r="AMF27" s="213"/>
      <c r="AMG27" s="213"/>
      <c r="AMH27" s="213"/>
      <c r="AMI27" s="213"/>
      <c r="AMJ27" s="213"/>
      <c r="AMK27" s="213"/>
      <c r="AML27" s="213"/>
    </row>
    <row r="28" spans="1:1026" s="349" customFormat="1" x14ac:dyDescent="0.2">
      <c r="A28" s="385"/>
      <c r="B28" s="797" t="s">
        <v>508</v>
      </c>
      <c r="C28" s="797"/>
      <c r="D28" s="797"/>
      <c r="E28" s="797"/>
      <c r="F28" s="797"/>
      <c r="G28" s="360"/>
      <c r="H28" s="360"/>
      <c r="I28" s="360"/>
      <c r="J28" s="360"/>
      <c r="K28" s="213"/>
      <c r="L28" s="213"/>
      <c r="M28" s="213"/>
      <c r="N28" s="213"/>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c r="BH28" s="213"/>
      <c r="BI28" s="213"/>
      <c r="BJ28" s="213"/>
      <c r="BK28" s="213"/>
      <c r="BL28" s="213"/>
      <c r="BM28" s="213"/>
      <c r="BN28" s="213"/>
      <c r="BO28" s="213"/>
      <c r="BP28" s="213"/>
      <c r="BQ28" s="213"/>
      <c r="BR28" s="213"/>
      <c r="BS28" s="213"/>
      <c r="BT28" s="213"/>
      <c r="BU28" s="213"/>
      <c r="BV28" s="213"/>
      <c r="BW28" s="213"/>
      <c r="BX28" s="213"/>
      <c r="BY28" s="213"/>
      <c r="BZ28" s="213"/>
      <c r="CA28" s="213"/>
      <c r="CB28" s="213"/>
      <c r="CC28" s="213"/>
      <c r="CD28" s="213"/>
      <c r="CE28" s="213"/>
      <c r="CF28" s="213"/>
      <c r="CG28" s="213"/>
      <c r="CH28" s="213"/>
      <c r="CI28" s="213"/>
      <c r="CJ28" s="213"/>
      <c r="CK28" s="213"/>
      <c r="CL28" s="213"/>
      <c r="CM28" s="213"/>
      <c r="CN28" s="213"/>
      <c r="CO28" s="213"/>
      <c r="CP28" s="213"/>
      <c r="CQ28" s="213"/>
      <c r="CR28" s="213"/>
      <c r="CS28" s="213"/>
      <c r="CT28" s="213"/>
      <c r="CU28" s="213"/>
      <c r="CV28" s="213"/>
      <c r="CW28" s="213"/>
      <c r="CX28" s="213"/>
      <c r="CY28" s="213"/>
      <c r="CZ28" s="213"/>
      <c r="DA28" s="213"/>
      <c r="DB28" s="213"/>
      <c r="DC28" s="213"/>
      <c r="DD28" s="213"/>
      <c r="DE28" s="213"/>
      <c r="DF28" s="213"/>
      <c r="DG28" s="213"/>
      <c r="DH28" s="213"/>
      <c r="DI28" s="213"/>
      <c r="DJ28" s="213"/>
      <c r="DK28" s="213"/>
      <c r="DL28" s="213"/>
      <c r="DM28" s="213"/>
      <c r="DN28" s="213"/>
      <c r="DO28" s="213"/>
      <c r="DP28" s="213"/>
      <c r="DQ28" s="213"/>
      <c r="DR28" s="213"/>
      <c r="DS28" s="213"/>
      <c r="DT28" s="213"/>
      <c r="DU28" s="213"/>
      <c r="DV28" s="213"/>
      <c r="DW28" s="213"/>
      <c r="DX28" s="213"/>
      <c r="DY28" s="213"/>
      <c r="DZ28" s="213"/>
      <c r="EA28" s="213"/>
      <c r="EB28" s="213"/>
      <c r="EC28" s="213"/>
      <c r="ED28" s="213"/>
      <c r="EE28" s="213"/>
      <c r="EF28" s="213"/>
      <c r="EG28" s="213"/>
      <c r="EH28" s="213"/>
      <c r="EI28" s="213"/>
      <c r="EJ28" s="213"/>
      <c r="EK28" s="213"/>
      <c r="EL28" s="213"/>
      <c r="EM28" s="213"/>
      <c r="EN28" s="213"/>
      <c r="EO28" s="213"/>
      <c r="EP28" s="213"/>
      <c r="EQ28" s="213"/>
      <c r="ER28" s="213"/>
      <c r="ES28" s="213"/>
      <c r="ET28" s="213"/>
      <c r="EU28" s="213"/>
      <c r="EV28" s="213"/>
      <c r="EW28" s="213"/>
      <c r="EX28" s="213"/>
      <c r="EY28" s="213"/>
      <c r="EZ28" s="213"/>
      <c r="FA28" s="213"/>
      <c r="FB28" s="213"/>
      <c r="FC28" s="213"/>
      <c r="FD28" s="213"/>
      <c r="FE28" s="213"/>
      <c r="FF28" s="213"/>
      <c r="FG28" s="213"/>
      <c r="FH28" s="213"/>
      <c r="FI28" s="213"/>
      <c r="FJ28" s="213"/>
      <c r="FK28" s="213"/>
      <c r="FL28" s="213"/>
      <c r="FM28" s="213"/>
      <c r="FN28" s="213"/>
      <c r="FO28" s="213"/>
      <c r="FP28" s="213"/>
      <c r="FQ28" s="213"/>
      <c r="FR28" s="213"/>
      <c r="FS28" s="213"/>
      <c r="FT28" s="213"/>
      <c r="FU28" s="213"/>
      <c r="FV28" s="213"/>
      <c r="FW28" s="213"/>
      <c r="FX28" s="213"/>
      <c r="FY28" s="213"/>
      <c r="FZ28" s="213"/>
      <c r="GA28" s="213"/>
      <c r="GB28" s="213"/>
      <c r="GC28" s="213"/>
      <c r="GD28" s="213"/>
      <c r="GE28" s="213"/>
      <c r="GF28" s="213"/>
      <c r="GG28" s="213"/>
      <c r="GH28" s="213"/>
      <c r="GI28" s="213"/>
      <c r="GJ28" s="213"/>
      <c r="GK28" s="213"/>
      <c r="GL28" s="213"/>
      <c r="GM28" s="213"/>
      <c r="GN28" s="213"/>
      <c r="GO28" s="213"/>
      <c r="GP28" s="213"/>
      <c r="GQ28" s="213"/>
      <c r="GR28" s="213"/>
      <c r="GS28" s="213"/>
      <c r="GT28" s="213"/>
      <c r="GU28" s="213"/>
      <c r="GV28" s="213"/>
      <c r="GW28" s="213"/>
      <c r="GX28" s="213"/>
      <c r="GY28" s="213"/>
      <c r="GZ28" s="213"/>
      <c r="HA28" s="213"/>
      <c r="HB28" s="213"/>
      <c r="HC28" s="213"/>
      <c r="HD28" s="213"/>
      <c r="HE28" s="213"/>
      <c r="HF28" s="213"/>
      <c r="HG28" s="213"/>
      <c r="HH28" s="213"/>
      <c r="HI28" s="213"/>
      <c r="HJ28" s="213"/>
      <c r="HK28" s="213"/>
      <c r="HL28" s="213"/>
      <c r="HM28" s="213"/>
      <c r="HN28" s="213"/>
      <c r="HO28" s="213"/>
      <c r="HP28" s="213"/>
      <c r="HQ28" s="213"/>
      <c r="HR28" s="213"/>
      <c r="HS28" s="213"/>
      <c r="HT28" s="213"/>
      <c r="HU28" s="213"/>
      <c r="HV28" s="213"/>
      <c r="HW28" s="213"/>
      <c r="HX28" s="213"/>
      <c r="HY28" s="213"/>
      <c r="HZ28" s="213"/>
      <c r="IA28" s="213"/>
      <c r="IB28" s="213"/>
      <c r="IC28" s="213"/>
      <c r="ID28" s="213"/>
      <c r="IE28" s="213"/>
      <c r="IF28" s="213"/>
      <c r="IG28" s="213"/>
      <c r="IH28" s="213"/>
      <c r="II28" s="213"/>
      <c r="IJ28" s="213"/>
      <c r="IK28" s="213"/>
      <c r="IL28" s="213"/>
      <c r="IM28" s="213"/>
      <c r="IN28" s="213"/>
      <c r="IO28" s="213"/>
      <c r="IP28" s="213"/>
      <c r="IQ28" s="213"/>
      <c r="IR28" s="213"/>
      <c r="IS28" s="213"/>
      <c r="IT28" s="213"/>
      <c r="IU28" s="213"/>
      <c r="IV28" s="213"/>
      <c r="IW28" s="213"/>
      <c r="IX28" s="213"/>
      <c r="IY28" s="213"/>
      <c r="IZ28" s="213"/>
      <c r="JA28" s="213"/>
      <c r="JB28" s="213"/>
      <c r="JC28" s="213"/>
      <c r="JD28" s="213"/>
      <c r="JE28" s="213"/>
      <c r="JF28" s="213"/>
      <c r="JG28" s="213"/>
      <c r="JH28" s="213"/>
      <c r="JI28" s="213"/>
      <c r="JJ28" s="213"/>
      <c r="JK28" s="213"/>
      <c r="JL28" s="213"/>
      <c r="JM28" s="213"/>
      <c r="JN28" s="213"/>
      <c r="JO28" s="213"/>
      <c r="JP28" s="213"/>
      <c r="JQ28" s="213"/>
      <c r="JR28" s="213"/>
      <c r="JS28" s="213"/>
      <c r="JT28" s="213"/>
      <c r="JU28" s="213"/>
      <c r="JV28" s="213"/>
      <c r="JW28" s="213"/>
      <c r="JX28" s="213"/>
      <c r="JY28" s="213"/>
      <c r="JZ28" s="213"/>
      <c r="KA28" s="213"/>
      <c r="KB28" s="213"/>
      <c r="KC28" s="213"/>
      <c r="KD28" s="213"/>
      <c r="KE28" s="213"/>
      <c r="KF28" s="213"/>
      <c r="KG28" s="213"/>
      <c r="KH28" s="213"/>
      <c r="KI28" s="213"/>
      <c r="KJ28" s="213"/>
      <c r="KK28" s="213"/>
      <c r="KL28" s="213"/>
      <c r="KM28" s="213"/>
      <c r="KN28" s="213"/>
      <c r="KO28" s="213"/>
      <c r="KP28" s="213"/>
      <c r="KQ28" s="213"/>
      <c r="KR28" s="213"/>
      <c r="KS28" s="213"/>
      <c r="KT28" s="213"/>
      <c r="KU28" s="213"/>
      <c r="KV28" s="213"/>
      <c r="KW28" s="213"/>
      <c r="KX28" s="213"/>
      <c r="KY28" s="213"/>
      <c r="KZ28" s="213"/>
      <c r="LA28" s="213"/>
      <c r="LB28" s="213"/>
      <c r="LC28" s="213"/>
      <c r="LD28" s="213"/>
      <c r="LE28" s="213"/>
      <c r="LF28" s="213"/>
      <c r="LG28" s="213"/>
      <c r="LH28" s="213"/>
      <c r="LI28" s="213"/>
      <c r="LJ28" s="213"/>
      <c r="LK28" s="213"/>
      <c r="LL28" s="213"/>
      <c r="LM28" s="213"/>
      <c r="LN28" s="213"/>
      <c r="LO28" s="213"/>
      <c r="LP28" s="213"/>
      <c r="LQ28" s="213"/>
      <c r="LR28" s="213"/>
      <c r="LS28" s="213"/>
      <c r="LT28" s="213"/>
      <c r="LU28" s="213"/>
      <c r="LV28" s="213"/>
      <c r="LW28" s="213"/>
      <c r="LX28" s="213"/>
      <c r="LY28" s="213"/>
      <c r="LZ28" s="213"/>
      <c r="MA28" s="213"/>
      <c r="MB28" s="213"/>
      <c r="MC28" s="213"/>
      <c r="MD28" s="213"/>
      <c r="ME28" s="213"/>
      <c r="MF28" s="213"/>
      <c r="MG28" s="213"/>
      <c r="MH28" s="213"/>
      <c r="MI28" s="213"/>
      <c r="MJ28" s="213"/>
      <c r="MK28" s="213"/>
      <c r="ML28" s="213"/>
      <c r="MM28" s="213"/>
      <c r="MN28" s="213"/>
      <c r="MO28" s="213"/>
      <c r="MP28" s="213"/>
      <c r="MQ28" s="213"/>
      <c r="MR28" s="213"/>
      <c r="MS28" s="213"/>
      <c r="MT28" s="213"/>
      <c r="MU28" s="213"/>
      <c r="MV28" s="213"/>
      <c r="MW28" s="213"/>
      <c r="MX28" s="213"/>
      <c r="MY28" s="213"/>
      <c r="MZ28" s="213"/>
      <c r="NA28" s="213"/>
      <c r="NB28" s="213"/>
      <c r="NC28" s="213"/>
      <c r="ND28" s="213"/>
      <c r="NE28" s="213"/>
      <c r="NF28" s="213"/>
      <c r="NG28" s="213"/>
      <c r="NH28" s="213"/>
      <c r="NI28" s="213"/>
      <c r="NJ28" s="213"/>
      <c r="NK28" s="213"/>
      <c r="NL28" s="213"/>
      <c r="NM28" s="213"/>
      <c r="NN28" s="213"/>
      <c r="NO28" s="213"/>
      <c r="NP28" s="213"/>
      <c r="NQ28" s="213"/>
      <c r="NR28" s="213"/>
      <c r="NS28" s="213"/>
      <c r="NT28" s="213"/>
      <c r="NU28" s="213"/>
      <c r="NV28" s="213"/>
      <c r="NW28" s="213"/>
      <c r="NX28" s="213"/>
      <c r="NY28" s="213"/>
      <c r="NZ28" s="213"/>
      <c r="OA28" s="213"/>
      <c r="OB28" s="213"/>
      <c r="OC28" s="213"/>
      <c r="OD28" s="213"/>
      <c r="OE28" s="213"/>
      <c r="OF28" s="213"/>
      <c r="OG28" s="213"/>
      <c r="OH28" s="213"/>
      <c r="OI28" s="213"/>
      <c r="OJ28" s="213"/>
      <c r="OK28" s="213"/>
      <c r="OL28" s="213"/>
      <c r="OM28" s="213"/>
      <c r="ON28" s="213"/>
      <c r="OO28" s="213"/>
      <c r="OP28" s="213"/>
      <c r="OQ28" s="213"/>
      <c r="OR28" s="213"/>
      <c r="OS28" s="213"/>
      <c r="OT28" s="213"/>
      <c r="OU28" s="213"/>
      <c r="OV28" s="213"/>
      <c r="OW28" s="213"/>
      <c r="OX28" s="213"/>
      <c r="OY28" s="213"/>
      <c r="OZ28" s="213"/>
      <c r="PA28" s="213"/>
      <c r="PB28" s="213"/>
      <c r="PC28" s="213"/>
      <c r="PD28" s="213"/>
      <c r="PE28" s="213"/>
      <c r="PF28" s="213"/>
      <c r="PG28" s="213"/>
      <c r="PH28" s="213"/>
      <c r="PI28" s="213"/>
      <c r="PJ28" s="213"/>
      <c r="PK28" s="213"/>
      <c r="PL28" s="213"/>
      <c r="PM28" s="213"/>
      <c r="PN28" s="213"/>
      <c r="PO28" s="213"/>
      <c r="PP28" s="213"/>
      <c r="PQ28" s="213"/>
      <c r="PR28" s="213"/>
      <c r="PS28" s="213"/>
      <c r="PT28" s="213"/>
      <c r="PU28" s="213"/>
      <c r="PV28" s="213"/>
      <c r="PW28" s="213"/>
      <c r="PX28" s="213"/>
      <c r="PY28" s="213"/>
      <c r="PZ28" s="213"/>
      <c r="QA28" s="213"/>
      <c r="QB28" s="213"/>
      <c r="QC28" s="213"/>
      <c r="QD28" s="213"/>
      <c r="QE28" s="213"/>
      <c r="QF28" s="213"/>
      <c r="QG28" s="213"/>
      <c r="QH28" s="213"/>
      <c r="QI28" s="213"/>
      <c r="QJ28" s="213"/>
      <c r="QK28" s="213"/>
      <c r="QL28" s="213"/>
      <c r="QM28" s="213"/>
      <c r="QN28" s="213"/>
      <c r="QO28" s="213"/>
      <c r="QP28" s="213"/>
      <c r="QQ28" s="213"/>
      <c r="QR28" s="213"/>
      <c r="QS28" s="213"/>
      <c r="QT28" s="213"/>
      <c r="QU28" s="213"/>
      <c r="QV28" s="213"/>
      <c r="QW28" s="213"/>
      <c r="QX28" s="213"/>
      <c r="QY28" s="213"/>
      <c r="QZ28" s="213"/>
      <c r="RA28" s="213"/>
      <c r="RB28" s="213"/>
      <c r="RC28" s="213"/>
      <c r="RD28" s="213"/>
      <c r="RE28" s="213"/>
      <c r="RF28" s="213"/>
      <c r="RG28" s="213"/>
      <c r="RH28" s="213"/>
      <c r="RI28" s="213"/>
      <c r="RJ28" s="213"/>
      <c r="RK28" s="213"/>
      <c r="RL28" s="213"/>
      <c r="RM28" s="213"/>
      <c r="RN28" s="213"/>
      <c r="RO28" s="213"/>
      <c r="RP28" s="213"/>
      <c r="RQ28" s="213"/>
      <c r="RR28" s="213"/>
      <c r="RS28" s="213"/>
      <c r="RT28" s="213"/>
      <c r="RU28" s="213"/>
      <c r="RV28" s="213"/>
      <c r="RW28" s="213"/>
      <c r="RX28" s="213"/>
      <c r="RY28" s="213"/>
      <c r="RZ28" s="213"/>
      <c r="SA28" s="213"/>
      <c r="SB28" s="213"/>
      <c r="SC28" s="213"/>
      <c r="SD28" s="213"/>
      <c r="SE28" s="213"/>
      <c r="SF28" s="213"/>
      <c r="SG28" s="213"/>
      <c r="SH28" s="213"/>
      <c r="SI28" s="213"/>
      <c r="SJ28" s="213"/>
      <c r="SK28" s="213"/>
      <c r="SL28" s="213"/>
      <c r="SM28" s="213"/>
      <c r="SN28" s="213"/>
      <c r="SO28" s="213"/>
      <c r="SP28" s="213"/>
      <c r="SQ28" s="213"/>
      <c r="SR28" s="213"/>
      <c r="SS28" s="213"/>
      <c r="ST28" s="213"/>
      <c r="SU28" s="213"/>
      <c r="SV28" s="213"/>
      <c r="SW28" s="213"/>
      <c r="SX28" s="213"/>
      <c r="SY28" s="213"/>
      <c r="SZ28" s="213"/>
      <c r="TA28" s="213"/>
      <c r="TB28" s="213"/>
      <c r="TC28" s="213"/>
      <c r="TD28" s="213"/>
      <c r="TE28" s="213"/>
      <c r="TF28" s="213"/>
      <c r="TG28" s="213"/>
      <c r="TH28" s="213"/>
      <c r="TI28" s="213"/>
      <c r="TJ28" s="213"/>
      <c r="TK28" s="213"/>
      <c r="TL28" s="213"/>
      <c r="TM28" s="213"/>
      <c r="TN28" s="213"/>
      <c r="TO28" s="213"/>
      <c r="TP28" s="213"/>
      <c r="TQ28" s="213"/>
      <c r="TR28" s="213"/>
      <c r="TS28" s="213"/>
      <c r="TT28" s="213"/>
      <c r="TU28" s="213"/>
      <c r="TV28" s="213"/>
      <c r="TW28" s="213"/>
      <c r="TX28" s="213"/>
      <c r="TY28" s="213"/>
      <c r="TZ28" s="213"/>
      <c r="UA28" s="213"/>
      <c r="UB28" s="213"/>
      <c r="UC28" s="213"/>
      <c r="UD28" s="213"/>
      <c r="UE28" s="213"/>
      <c r="UF28" s="213"/>
      <c r="UG28" s="213"/>
      <c r="UH28" s="213"/>
      <c r="UI28" s="213"/>
      <c r="UJ28" s="213"/>
      <c r="UK28" s="213"/>
      <c r="UL28" s="213"/>
      <c r="UM28" s="213"/>
      <c r="UN28" s="213"/>
      <c r="UO28" s="213"/>
      <c r="UP28" s="213"/>
      <c r="UQ28" s="213"/>
      <c r="UR28" s="213"/>
      <c r="US28" s="213"/>
      <c r="UT28" s="213"/>
      <c r="UU28" s="213"/>
      <c r="UV28" s="213"/>
      <c r="UW28" s="213"/>
      <c r="UX28" s="213"/>
      <c r="UY28" s="213"/>
      <c r="UZ28" s="213"/>
      <c r="VA28" s="213"/>
      <c r="VB28" s="213"/>
      <c r="VC28" s="213"/>
      <c r="VD28" s="213"/>
      <c r="VE28" s="213"/>
      <c r="VF28" s="213"/>
      <c r="VG28" s="213"/>
      <c r="VH28" s="213"/>
      <c r="VI28" s="213"/>
      <c r="VJ28" s="213"/>
      <c r="VK28" s="213"/>
      <c r="VL28" s="213"/>
      <c r="VM28" s="213"/>
      <c r="VN28" s="213"/>
      <c r="VO28" s="213"/>
      <c r="VP28" s="213"/>
      <c r="VQ28" s="213"/>
      <c r="VR28" s="213"/>
      <c r="VS28" s="213"/>
      <c r="VT28" s="213"/>
      <c r="VU28" s="213"/>
      <c r="VV28" s="213"/>
      <c r="VW28" s="213"/>
      <c r="VX28" s="213"/>
      <c r="VY28" s="213"/>
      <c r="VZ28" s="213"/>
      <c r="WA28" s="213"/>
      <c r="WB28" s="213"/>
      <c r="WC28" s="213"/>
      <c r="WD28" s="213"/>
      <c r="WE28" s="213"/>
      <c r="WF28" s="213"/>
      <c r="WG28" s="213"/>
      <c r="WH28" s="213"/>
      <c r="WI28" s="213"/>
      <c r="WJ28" s="213"/>
      <c r="WK28" s="213"/>
      <c r="WL28" s="213"/>
      <c r="WM28" s="213"/>
      <c r="WN28" s="213"/>
      <c r="WO28" s="213"/>
      <c r="WP28" s="213"/>
      <c r="WQ28" s="213"/>
      <c r="WR28" s="213"/>
      <c r="WS28" s="213"/>
      <c r="WT28" s="213"/>
      <c r="WU28" s="213"/>
      <c r="WV28" s="213"/>
      <c r="WW28" s="213"/>
      <c r="WX28" s="213"/>
      <c r="WY28" s="213"/>
      <c r="WZ28" s="213"/>
      <c r="XA28" s="213"/>
      <c r="XB28" s="213"/>
      <c r="XC28" s="213"/>
      <c r="XD28" s="213"/>
      <c r="XE28" s="213"/>
      <c r="XF28" s="213"/>
      <c r="XG28" s="213"/>
      <c r="XH28" s="213"/>
      <c r="XI28" s="213"/>
      <c r="XJ28" s="213"/>
      <c r="XK28" s="213"/>
      <c r="XL28" s="213"/>
      <c r="XM28" s="213"/>
      <c r="XN28" s="213"/>
      <c r="XO28" s="213"/>
      <c r="XP28" s="213"/>
      <c r="XQ28" s="213"/>
      <c r="XR28" s="213"/>
      <c r="XS28" s="213"/>
      <c r="XT28" s="213"/>
      <c r="XU28" s="213"/>
      <c r="XV28" s="213"/>
      <c r="XW28" s="213"/>
      <c r="XX28" s="213"/>
      <c r="XY28" s="213"/>
      <c r="XZ28" s="213"/>
      <c r="YA28" s="213"/>
      <c r="YB28" s="213"/>
      <c r="YC28" s="213"/>
      <c r="YD28" s="213"/>
      <c r="YE28" s="213"/>
      <c r="YF28" s="213"/>
      <c r="YG28" s="213"/>
      <c r="YH28" s="213"/>
      <c r="YI28" s="213"/>
      <c r="YJ28" s="213"/>
      <c r="YK28" s="213"/>
      <c r="YL28" s="213"/>
      <c r="YM28" s="213"/>
      <c r="YN28" s="213"/>
      <c r="YO28" s="213"/>
      <c r="YP28" s="213"/>
      <c r="YQ28" s="213"/>
      <c r="YR28" s="213"/>
      <c r="YS28" s="213"/>
      <c r="YT28" s="213"/>
      <c r="YU28" s="213"/>
      <c r="YV28" s="213"/>
      <c r="YW28" s="213"/>
      <c r="YX28" s="213"/>
      <c r="YY28" s="213"/>
      <c r="YZ28" s="213"/>
      <c r="ZA28" s="213"/>
      <c r="ZB28" s="213"/>
      <c r="ZC28" s="213"/>
      <c r="ZD28" s="213"/>
      <c r="ZE28" s="213"/>
      <c r="ZF28" s="213"/>
      <c r="ZG28" s="213"/>
      <c r="ZH28" s="213"/>
      <c r="ZI28" s="213"/>
      <c r="ZJ28" s="213"/>
      <c r="ZK28" s="213"/>
      <c r="ZL28" s="213"/>
      <c r="ZM28" s="213"/>
      <c r="ZN28" s="213"/>
      <c r="ZO28" s="213"/>
      <c r="ZP28" s="213"/>
      <c r="ZQ28" s="213"/>
      <c r="ZR28" s="213"/>
      <c r="ZS28" s="213"/>
      <c r="ZT28" s="213"/>
      <c r="ZU28" s="213"/>
      <c r="ZV28" s="213"/>
      <c r="ZW28" s="213"/>
      <c r="ZX28" s="213"/>
      <c r="ZY28" s="213"/>
      <c r="ZZ28" s="213"/>
      <c r="AAA28" s="213"/>
      <c r="AAB28" s="213"/>
      <c r="AAC28" s="213"/>
      <c r="AAD28" s="213"/>
      <c r="AAE28" s="213"/>
      <c r="AAF28" s="213"/>
      <c r="AAG28" s="213"/>
      <c r="AAH28" s="213"/>
      <c r="AAI28" s="213"/>
      <c r="AAJ28" s="213"/>
      <c r="AAK28" s="213"/>
      <c r="AAL28" s="213"/>
      <c r="AAM28" s="213"/>
      <c r="AAN28" s="213"/>
      <c r="AAO28" s="213"/>
      <c r="AAP28" s="213"/>
      <c r="AAQ28" s="213"/>
      <c r="AAR28" s="213"/>
      <c r="AAS28" s="213"/>
      <c r="AAT28" s="213"/>
      <c r="AAU28" s="213"/>
      <c r="AAV28" s="213"/>
      <c r="AAW28" s="213"/>
      <c r="AAX28" s="213"/>
      <c r="AAY28" s="213"/>
      <c r="AAZ28" s="213"/>
      <c r="ABA28" s="213"/>
      <c r="ABB28" s="213"/>
      <c r="ABC28" s="213"/>
      <c r="ABD28" s="213"/>
      <c r="ABE28" s="213"/>
      <c r="ABF28" s="213"/>
      <c r="ABG28" s="213"/>
      <c r="ABH28" s="213"/>
      <c r="ABI28" s="213"/>
      <c r="ABJ28" s="213"/>
      <c r="ABK28" s="213"/>
      <c r="ABL28" s="213"/>
      <c r="ABM28" s="213"/>
      <c r="ABN28" s="213"/>
      <c r="ABO28" s="213"/>
      <c r="ABP28" s="213"/>
      <c r="ABQ28" s="213"/>
      <c r="ABR28" s="213"/>
      <c r="ABS28" s="213"/>
      <c r="ABT28" s="213"/>
      <c r="ABU28" s="213"/>
      <c r="ABV28" s="213"/>
      <c r="ABW28" s="213"/>
      <c r="ABX28" s="213"/>
      <c r="ABY28" s="213"/>
      <c r="ABZ28" s="213"/>
      <c r="ACA28" s="213"/>
      <c r="ACB28" s="213"/>
      <c r="ACC28" s="213"/>
      <c r="ACD28" s="213"/>
      <c r="ACE28" s="213"/>
      <c r="ACF28" s="213"/>
      <c r="ACG28" s="213"/>
      <c r="ACH28" s="213"/>
      <c r="ACI28" s="213"/>
      <c r="ACJ28" s="213"/>
      <c r="ACK28" s="213"/>
      <c r="ACL28" s="213"/>
      <c r="ACM28" s="213"/>
      <c r="ACN28" s="213"/>
      <c r="ACO28" s="213"/>
      <c r="ACP28" s="213"/>
      <c r="ACQ28" s="213"/>
      <c r="ACR28" s="213"/>
      <c r="ACS28" s="213"/>
      <c r="ACT28" s="213"/>
      <c r="ACU28" s="213"/>
      <c r="ACV28" s="213"/>
      <c r="ACW28" s="213"/>
      <c r="ACX28" s="213"/>
      <c r="ACY28" s="213"/>
      <c r="ACZ28" s="213"/>
      <c r="ADA28" s="213"/>
      <c r="ADB28" s="213"/>
      <c r="ADC28" s="213"/>
      <c r="ADD28" s="213"/>
      <c r="ADE28" s="213"/>
      <c r="ADF28" s="213"/>
      <c r="ADG28" s="213"/>
      <c r="ADH28" s="213"/>
      <c r="ADI28" s="213"/>
      <c r="ADJ28" s="213"/>
      <c r="ADK28" s="213"/>
      <c r="ADL28" s="213"/>
      <c r="ADM28" s="213"/>
      <c r="ADN28" s="213"/>
      <c r="ADO28" s="213"/>
      <c r="ADP28" s="213"/>
      <c r="ADQ28" s="213"/>
      <c r="ADR28" s="213"/>
      <c r="ADS28" s="213"/>
      <c r="ADT28" s="213"/>
      <c r="ADU28" s="213"/>
      <c r="ADV28" s="213"/>
      <c r="ADW28" s="213"/>
      <c r="ADX28" s="213"/>
      <c r="ADY28" s="213"/>
      <c r="ADZ28" s="213"/>
      <c r="AEA28" s="213"/>
      <c r="AEB28" s="213"/>
      <c r="AEC28" s="213"/>
      <c r="AED28" s="213"/>
      <c r="AEE28" s="213"/>
      <c r="AEF28" s="213"/>
      <c r="AEG28" s="213"/>
      <c r="AEH28" s="213"/>
      <c r="AEI28" s="213"/>
      <c r="AEJ28" s="213"/>
      <c r="AEK28" s="213"/>
      <c r="AEL28" s="213"/>
      <c r="AEM28" s="213"/>
      <c r="AEN28" s="213"/>
      <c r="AEO28" s="213"/>
      <c r="AEP28" s="213"/>
      <c r="AEQ28" s="213"/>
      <c r="AER28" s="213"/>
      <c r="AES28" s="213"/>
      <c r="AET28" s="213"/>
      <c r="AEU28" s="213"/>
      <c r="AEV28" s="213"/>
      <c r="AEW28" s="213"/>
      <c r="AEX28" s="213"/>
      <c r="AEY28" s="213"/>
      <c r="AEZ28" s="213"/>
      <c r="AFA28" s="213"/>
      <c r="AFB28" s="213"/>
      <c r="AFC28" s="213"/>
      <c r="AFD28" s="213"/>
      <c r="AFE28" s="213"/>
      <c r="AFF28" s="213"/>
      <c r="AFG28" s="213"/>
      <c r="AFH28" s="213"/>
      <c r="AFI28" s="213"/>
      <c r="AFJ28" s="213"/>
      <c r="AFK28" s="213"/>
      <c r="AFL28" s="213"/>
      <c r="AFM28" s="213"/>
      <c r="AFN28" s="213"/>
      <c r="AFO28" s="213"/>
      <c r="AFP28" s="213"/>
      <c r="AFQ28" s="213"/>
      <c r="AFR28" s="213"/>
      <c r="AFS28" s="213"/>
      <c r="AFT28" s="213"/>
      <c r="AFU28" s="213"/>
      <c r="AFV28" s="213"/>
      <c r="AFW28" s="213"/>
      <c r="AFX28" s="213"/>
      <c r="AFY28" s="213"/>
      <c r="AFZ28" s="213"/>
      <c r="AGA28" s="213"/>
      <c r="AGB28" s="213"/>
      <c r="AGC28" s="213"/>
      <c r="AGD28" s="213"/>
      <c r="AGE28" s="213"/>
      <c r="AGF28" s="213"/>
      <c r="AGG28" s="213"/>
      <c r="AGH28" s="213"/>
      <c r="AGI28" s="213"/>
      <c r="AGJ28" s="213"/>
      <c r="AGK28" s="213"/>
      <c r="AGL28" s="213"/>
      <c r="AGM28" s="213"/>
      <c r="AGN28" s="213"/>
      <c r="AGO28" s="213"/>
      <c r="AGP28" s="213"/>
      <c r="AGQ28" s="213"/>
      <c r="AGR28" s="213"/>
      <c r="AGS28" s="213"/>
      <c r="AGT28" s="213"/>
      <c r="AGU28" s="213"/>
      <c r="AGV28" s="213"/>
      <c r="AGW28" s="213"/>
      <c r="AGX28" s="213"/>
      <c r="AGY28" s="213"/>
      <c r="AGZ28" s="213"/>
      <c r="AHA28" s="213"/>
      <c r="AHB28" s="213"/>
      <c r="AHC28" s="213"/>
      <c r="AHD28" s="213"/>
      <c r="AHE28" s="213"/>
      <c r="AHF28" s="213"/>
      <c r="AHG28" s="213"/>
      <c r="AHH28" s="213"/>
      <c r="AHI28" s="213"/>
      <c r="AHJ28" s="213"/>
      <c r="AHK28" s="213"/>
      <c r="AHL28" s="213"/>
      <c r="AHM28" s="213"/>
      <c r="AHN28" s="213"/>
      <c r="AHO28" s="213"/>
      <c r="AHP28" s="213"/>
      <c r="AHQ28" s="213"/>
      <c r="AHR28" s="213"/>
      <c r="AHS28" s="213"/>
      <c r="AHT28" s="213"/>
      <c r="AHU28" s="213"/>
      <c r="AHV28" s="213"/>
      <c r="AHW28" s="213"/>
      <c r="AHX28" s="213"/>
      <c r="AHY28" s="213"/>
      <c r="AHZ28" s="213"/>
      <c r="AIA28" s="213"/>
      <c r="AIB28" s="213"/>
      <c r="AIC28" s="213"/>
      <c r="AID28" s="213"/>
      <c r="AIE28" s="213"/>
      <c r="AIF28" s="213"/>
      <c r="AIG28" s="213"/>
      <c r="AIH28" s="213"/>
      <c r="AII28" s="213"/>
      <c r="AIJ28" s="213"/>
      <c r="AIK28" s="213"/>
      <c r="AIL28" s="213"/>
      <c r="AIM28" s="213"/>
      <c r="AIN28" s="213"/>
      <c r="AIO28" s="213"/>
      <c r="AIP28" s="213"/>
      <c r="AIQ28" s="213"/>
      <c r="AIR28" s="213"/>
      <c r="AIS28" s="213"/>
      <c r="AIT28" s="213"/>
      <c r="AIU28" s="213"/>
      <c r="AIV28" s="213"/>
      <c r="AIW28" s="213"/>
      <c r="AIX28" s="213"/>
      <c r="AIY28" s="213"/>
      <c r="AIZ28" s="213"/>
      <c r="AJA28" s="213"/>
      <c r="AJB28" s="213"/>
      <c r="AJC28" s="213"/>
      <c r="AJD28" s="213"/>
      <c r="AJE28" s="213"/>
      <c r="AJF28" s="213"/>
      <c r="AJG28" s="213"/>
      <c r="AJH28" s="213"/>
      <c r="AJI28" s="213"/>
      <c r="AJJ28" s="213"/>
      <c r="AJK28" s="213"/>
      <c r="AJL28" s="213"/>
      <c r="AJM28" s="213"/>
      <c r="AJN28" s="213"/>
      <c r="AJO28" s="213"/>
      <c r="AJP28" s="213"/>
      <c r="AJQ28" s="213"/>
      <c r="AJR28" s="213"/>
      <c r="AJS28" s="213"/>
      <c r="AJT28" s="213"/>
      <c r="AJU28" s="213"/>
      <c r="AJV28" s="213"/>
      <c r="AJW28" s="213"/>
      <c r="AJX28" s="213"/>
      <c r="AJY28" s="213"/>
      <c r="AJZ28" s="213"/>
      <c r="AKA28" s="213"/>
      <c r="AKB28" s="213"/>
      <c r="AKC28" s="213"/>
      <c r="AKD28" s="213"/>
      <c r="AKE28" s="213"/>
      <c r="AKF28" s="213"/>
      <c r="AKG28" s="213"/>
      <c r="AKH28" s="213"/>
      <c r="AKI28" s="213"/>
      <c r="AKJ28" s="213"/>
      <c r="AKK28" s="213"/>
      <c r="AKL28" s="213"/>
      <c r="AKM28" s="213"/>
      <c r="AKN28" s="213"/>
      <c r="AKO28" s="213"/>
      <c r="AKP28" s="213"/>
      <c r="AKQ28" s="213"/>
      <c r="AKR28" s="213"/>
      <c r="AKS28" s="213"/>
      <c r="AKT28" s="213"/>
      <c r="AKU28" s="213"/>
      <c r="AKV28" s="213"/>
      <c r="AKW28" s="213"/>
      <c r="AKX28" s="213"/>
      <c r="AKY28" s="213"/>
      <c r="AKZ28" s="213"/>
      <c r="ALA28" s="213"/>
      <c r="ALB28" s="213"/>
      <c r="ALC28" s="213"/>
      <c r="ALD28" s="213"/>
      <c r="ALE28" s="213"/>
      <c r="ALF28" s="213"/>
      <c r="ALG28" s="213"/>
      <c r="ALH28" s="213"/>
      <c r="ALI28" s="213"/>
      <c r="ALJ28" s="213"/>
      <c r="ALK28" s="213"/>
      <c r="ALL28" s="213"/>
      <c r="ALM28" s="213"/>
      <c r="ALN28" s="213"/>
      <c r="ALO28" s="213"/>
      <c r="ALP28" s="213"/>
      <c r="ALQ28" s="213"/>
      <c r="ALR28" s="213"/>
      <c r="ALS28" s="213"/>
      <c r="ALT28" s="213"/>
      <c r="ALU28" s="213"/>
      <c r="ALV28" s="213"/>
      <c r="ALW28" s="213"/>
      <c r="ALX28" s="213"/>
      <c r="ALY28" s="213"/>
      <c r="ALZ28" s="213"/>
      <c r="AMA28" s="213"/>
      <c r="AMB28" s="213"/>
      <c r="AMC28" s="213"/>
      <c r="AMD28" s="213"/>
      <c r="AME28" s="213"/>
      <c r="AMF28" s="213"/>
      <c r="AMG28" s="213"/>
      <c r="AMH28" s="213"/>
      <c r="AMI28" s="213"/>
      <c r="AMJ28" s="213"/>
      <c r="AMK28" s="213"/>
      <c r="AML28" s="213"/>
    </row>
    <row r="30" spans="1:1026" s="349" customFormat="1" x14ac:dyDescent="0.2">
      <c r="A30" s="385"/>
      <c r="B30" s="213"/>
      <c r="C30" s="213"/>
      <c r="D30" s="213"/>
      <c r="E30" s="302"/>
      <c r="F30" s="309"/>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c r="BQ30" s="213"/>
      <c r="BR30" s="213"/>
      <c r="BS30" s="213"/>
      <c r="BT30" s="213"/>
      <c r="BU30" s="213"/>
      <c r="BV30" s="213"/>
      <c r="BW30" s="213"/>
      <c r="BX30" s="213"/>
      <c r="BY30" s="213"/>
      <c r="BZ30" s="213"/>
      <c r="CA30" s="213"/>
      <c r="CB30" s="213"/>
      <c r="CC30" s="213"/>
      <c r="CD30" s="213"/>
      <c r="CE30" s="213"/>
      <c r="CF30" s="213"/>
      <c r="CG30" s="213"/>
      <c r="CH30" s="213"/>
      <c r="CI30" s="213"/>
      <c r="CJ30" s="213"/>
      <c r="CK30" s="213"/>
      <c r="CL30" s="213"/>
      <c r="CM30" s="213"/>
      <c r="CN30" s="213"/>
      <c r="CO30" s="213"/>
      <c r="CP30" s="213"/>
      <c r="CQ30" s="213"/>
      <c r="CR30" s="213"/>
      <c r="CS30" s="213"/>
      <c r="CT30" s="213"/>
      <c r="CU30" s="213"/>
      <c r="CV30" s="213"/>
      <c r="CW30" s="213"/>
      <c r="CX30" s="213"/>
      <c r="CY30" s="213"/>
      <c r="CZ30" s="213"/>
      <c r="DA30" s="213"/>
      <c r="DB30" s="213"/>
      <c r="DC30" s="213"/>
      <c r="DD30" s="213"/>
      <c r="DE30" s="213"/>
      <c r="DF30" s="213"/>
      <c r="DG30" s="213"/>
      <c r="DH30" s="213"/>
      <c r="DI30" s="213"/>
      <c r="DJ30" s="213"/>
      <c r="DK30" s="213"/>
      <c r="DL30" s="213"/>
      <c r="DM30" s="213"/>
      <c r="DN30" s="213"/>
      <c r="DO30" s="213"/>
      <c r="DP30" s="213"/>
      <c r="DQ30" s="213"/>
      <c r="DR30" s="213"/>
      <c r="DS30" s="213"/>
      <c r="DT30" s="213"/>
      <c r="DU30" s="213"/>
      <c r="DV30" s="213"/>
      <c r="DW30" s="213"/>
      <c r="DX30" s="213"/>
      <c r="DY30" s="213"/>
      <c r="DZ30" s="213"/>
      <c r="EA30" s="213"/>
      <c r="EB30" s="213"/>
      <c r="EC30" s="213"/>
      <c r="ED30" s="213"/>
      <c r="EE30" s="213"/>
      <c r="EF30" s="213"/>
      <c r="EG30" s="213"/>
      <c r="EH30" s="213"/>
      <c r="EI30" s="213"/>
      <c r="EJ30" s="213"/>
      <c r="EK30" s="213"/>
      <c r="EL30" s="213"/>
      <c r="EM30" s="213"/>
      <c r="EN30" s="213"/>
      <c r="EO30" s="213"/>
      <c r="EP30" s="213"/>
      <c r="EQ30" s="213"/>
      <c r="ER30" s="213"/>
      <c r="ES30" s="213"/>
      <c r="ET30" s="213"/>
      <c r="EU30" s="213"/>
      <c r="EV30" s="213"/>
      <c r="EW30" s="213"/>
      <c r="EX30" s="213"/>
      <c r="EY30" s="213"/>
      <c r="EZ30" s="213"/>
      <c r="FA30" s="213"/>
      <c r="FB30" s="213"/>
      <c r="FC30" s="213"/>
      <c r="FD30" s="213"/>
      <c r="FE30" s="213"/>
      <c r="FF30" s="213"/>
      <c r="FG30" s="213"/>
      <c r="FH30" s="213"/>
      <c r="FI30" s="213"/>
      <c r="FJ30" s="213"/>
      <c r="FK30" s="213"/>
      <c r="FL30" s="213"/>
      <c r="FM30" s="213"/>
      <c r="FN30" s="213"/>
      <c r="FO30" s="213"/>
      <c r="FP30" s="213"/>
      <c r="FQ30" s="213"/>
      <c r="FR30" s="213"/>
      <c r="FS30" s="213"/>
      <c r="FT30" s="213"/>
      <c r="FU30" s="213"/>
      <c r="FV30" s="213"/>
      <c r="FW30" s="213"/>
      <c r="FX30" s="213"/>
      <c r="FY30" s="213"/>
      <c r="FZ30" s="213"/>
      <c r="GA30" s="213"/>
      <c r="GB30" s="213"/>
      <c r="GC30" s="213"/>
      <c r="GD30" s="213"/>
      <c r="GE30" s="213"/>
      <c r="GF30" s="213"/>
      <c r="GG30" s="213"/>
      <c r="GH30" s="213"/>
      <c r="GI30" s="213"/>
      <c r="GJ30" s="213"/>
      <c r="GK30" s="213"/>
      <c r="GL30" s="213"/>
      <c r="GM30" s="213"/>
      <c r="GN30" s="213"/>
      <c r="GO30" s="213"/>
      <c r="GP30" s="213"/>
      <c r="GQ30" s="213"/>
      <c r="GR30" s="213"/>
      <c r="GS30" s="213"/>
      <c r="GT30" s="213"/>
      <c r="GU30" s="213"/>
      <c r="GV30" s="213"/>
      <c r="GW30" s="213"/>
      <c r="GX30" s="213"/>
      <c r="GY30" s="213"/>
      <c r="GZ30" s="213"/>
      <c r="HA30" s="213"/>
      <c r="HB30" s="213"/>
      <c r="HC30" s="213"/>
      <c r="HD30" s="213"/>
      <c r="HE30" s="213"/>
      <c r="HF30" s="213"/>
      <c r="HG30" s="213"/>
      <c r="HH30" s="213"/>
      <c r="HI30" s="213"/>
      <c r="HJ30" s="213"/>
      <c r="HK30" s="213"/>
      <c r="HL30" s="213"/>
      <c r="HM30" s="213"/>
      <c r="HN30" s="213"/>
      <c r="HO30" s="213"/>
      <c r="HP30" s="213"/>
      <c r="HQ30" s="213"/>
      <c r="HR30" s="213"/>
      <c r="HS30" s="213"/>
      <c r="HT30" s="213"/>
      <c r="HU30" s="213"/>
      <c r="HV30" s="213"/>
      <c r="HW30" s="213"/>
      <c r="HX30" s="213"/>
      <c r="HY30" s="213"/>
      <c r="HZ30" s="213"/>
      <c r="IA30" s="213"/>
      <c r="IB30" s="213"/>
      <c r="IC30" s="213"/>
      <c r="ID30" s="213"/>
      <c r="IE30" s="213"/>
      <c r="IF30" s="213"/>
      <c r="IG30" s="213"/>
      <c r="IH30" s="213"/>
      <c r="II30" s="213"/>
      <c r="IJ30" s="213"/>
      <c r="IK30" s="213"/>
      <c r="IL30" s="213"/>
      <c r="IM30" s="213"/>
      <c r="IN30" s="213"/>
      <c r="IO30" s="213"/>
      <c r="IP30" s="213"/>
      <c r="IQ30" s="213"/>
      <c r="IR30" s="213"/>
      <c r="IS30" s="213"/>
      <c r="IT30" s="213"/>
      <c r="IU30" s="213"/>
      <c r="IV30" s="213"/>
      <c r="IW30" s="213"/>
      <c r="IX30" s="213"/>
      <c r="IY30" s="213"/>
      <c r="IZ30" s="213"/>
      <c r="JA30" s="213"/>
      <c r="JB30" s="213"/>
      <c r="JC30" s="213"/>
      <c r="JD30" s="213"/>
      <c r="JE30" s="213"/>
      <c r="JF30" s="213"/>
      <c r="JG30" s="213"/>
      <c r="JH30" s="213"/>
      <c r="JI30" s="213"/>
      <c r="JJ30" s="213"/>
      <c r="JK30" s="213"/>
      <c r="JL30" s="213"/>
      <c r="JM30" s="213"/>
      <c r="JN30" s="213"/>
      <c r="JO30" s="213"/>
      <c r="JP30" s="213"/>
      <c r="JQ30" s="213"/>
      <c r="JR30" s="213"/>
      <c r="JS30" s="213"/>
      <c r="JT30" s="213"/>
      <c r="JU30" s="213"/>
      <c r="JV30" s="213"/>
      <c r="JW30" s="213"/>
      <c r="JX30" s="213"/>
      <c r="JY30" s="213"/>
      <c r="JZ30" s="213"/>
      <c r="KA30" s="213"/>
      <c r="KB30" s="213"/>
      <c r="KC30" s="213"/>
      <c r="KD30" s="213"/>
      <c r="KE30" s="213"/>
      <c r="KF30" s="213"/>
      <c r="KG30" s="213"/>
      <c r="KH30" s="213"/>
      <c r="KI30" s="213"/>
      <c r="KJ30" s="213"/>
      <c r="KK30" s="213"/>
      <c r="KL30" s="213"/>
      <c r="KM30" s="213"/>
      <c r="KN30" s="213"/>
      <c r="KO30" s="213"/>
      <c r="KP30" s="213"/>
      <c r="KQ30" s="213"/>
      <c r="KR30" s="213"/>
      <c r="KS30" s="213"/>
      <c r="KT30" s="213"/>
      <c r="KU30" s="213"/>
      <c r="KV30" s="213"/>
      <c r="KW30" s="213"/>
      <c r="KX30" s="213"/>
      <c r="KY30" s="213"/>
      <c r="KZ30" s="213"/>
      <c r="LA30" s="213"/>
      <c r="LB30" s="213"/>
      <c r="LC30" s="213"/>
      <c r="LD30" s="213"/>
      <c r="LE30" s="213"/>
      <c r="LF30" s="213"/>
      <c r="LG30" s="213"/>
      <c r="LH30" s="213"/>
      <c r="LI30" s="213"/>
      <c r="LJ30" s="213"/>
      <c r="LK30" s="213"/>
      <c r="LL30" s="213"/>
      <c r="LM30" s="213"/>
      <c r="LN30" s="213"/>
      <c r="LO30" s="213"/>
      <c r="LP30" s="213"/>
      <c r="LQ30" s="213"/>
      <c r="LR30" s="213"/>
      <c r="LS30" s="213"/>
      <c r="LT30" s="213"/>
      <c r="LU30" s="213"/>
      <c r="LV30" s="213"/>
      <c r="LW30" s="213"/>
      <c r="LX30" s="213"/>
      <c r="LY30" s="213"/>
      <c r="LZ30" s="213"/>
      <c r="MA30" s="213"/>
      <c r="MB30" s="213"/>
      <c r="MC30" s="213"/>
      <c r="MD30" s="213"/>
      <c r="ME30" s="213"/>
      <c r="MF30" s="213"/>
      <c r="MG30" s="213"/>
      <c r="MH30" s="213"/>
      <c r="MI30" s="213"/>
      <c r="MJ30" s="213"/>
      <c r="MK30" s="213"/>
      <c r="ML30" s="213"/>
      <c r="MM30" s="213"/>
      <c r="MN30" s="213"/>
      <c r="MO30" s="213"/>
      <c r="MP30" s="213"/>
      <c r="MQ30" s="213"/>
      <c r="MR30" s="213"/>
      <c r="MS30" s="213"/>
      <c r="MT30" s="213"/>
      <c r="MU30" s="213"/>
      <c r="MV30" s="213"/>
      <c r="MW30" s="213"/>
      <c r="MX30" s="213"/>
      <c r="MY30" s="213"/>
      <c r="MZ30" s="213"/>
      <c r="NA30" s="213"/>
      <c r="NB30" s="213"/>
      <c r="NC30" s="213"/>
      <c r="ND30" s="213"/>
      <c r="NE30" s="213"/>
      <c r="NF30" s="213"/>
      <c r="NG30" s="213"/>
      <c r="NH30" s="213"/>
      <c r="NI30" s="213"/>
      <c r="NJ30" s="213"/>
      <c r="NK30" s="213"/>
      <c r="NL30" s="213"/>
      <c r="NM30" s="213"/>
      <c r="NN30" s="213"/>
      <c r="NO30" s="213"/>
      <c r="NP30" s="213"/>
      <c r="NQ30" s="213"/>
      <c r="NR30" s="213"/>
      <c r="NS30" s="213"/>
      <c r="NT30" s="213"/>
      <c r="NU30" s="213"/>
      <c r="NV30" s="213"/>
      <c r="NW30" s="213"/>
      <c r="NX30" s="213"/>
      <c r="NY30" s="213"/>
      <c r="NZ30" s="213"/>
      <c r="OA30" s="213"/>
      <c r="OB30" s="213"/>
      <c r="OC30" s="213"/>
      <c r="OD30" s="213"/>
      <c r="OE30" s="213"/>
      <c r="OF30" s="213"/>
      <c r="OG30" s="213"/>
      <c r="OH30" s="213"/>
      <c r="OI30" s="213"/>
      <c r="OJ30" s="213"/>
      <c r="OK30" s="213"/>
      <c r="OL30" s="213"/>
      <c r="OM30" s="213"/>
      <c r="ON30" s="213"/>
      <c r="OO30" s="213"/>
      <c r="OP30" s="213"/>
      <c r="OQ30" s="213"/>
      <c r="OR30" s="213"/>
      <c r="OS30" s="213"/>
      <c r="OT30" s="213"/>
      <c r="OU30" s="213"/>
      <c r="OV30" s="213"/>
      <c r="OW30" s="213"/>
      <c r="OX30" s="213"/>
      <c r="OY30" s="213"/>
      <c r="OZ30" s="213"/>
      <c r="PA30" s="213"/>
      <c r="PB30" s="213"/>
      <c r="PC30" s="213"/>
      <c r="PD30" s="213"/>
      <c r="PE30" s="213"/>
      <c r="PF30" s="213"/>
      <c r="PG30" s="213"/>
      <c r="PH30" s="213"/>
      <c r="PI30" s="213"/>
      <c r="PJ30" s="213"/>
      <c r="PK30" s="213"/>
      <c r="PL30" s="213"/>
      <c r="PM30" s="213"/>
      <c r="PN30" s="213"/>
      <c r="PO30" s="213"/>
      <c r="PP30" s="213"/>
      <c r="PQ30" s="213"/>
      <c r="PR30" s="213"/>
      <c r="PS30" s="213"/>
      <c r="PT30" s="213"/>
      <c r="PU30" s="213"/>
      <c r="PV30" s="213"/>
      <c r="PW30" s="213"/>
      <c r="PX30" s="213"/>
      <c r="PY30" s="213"/>
      <c r="PZ30" s="213"/>
      <c r="QA30" s="213"/>
      <c r="QB30" s="213"/>
      <c r="QC30" s="213"/>
      <c r="QD30" s="213"/>
      <c r="QE30" s="213"/>
      <c r="QF30" s="213"/>
      <c r="QG30" s="213"/>
      <c r="QH30" s="213"/>
      <c r="QI30" s="213"/>
      <c r="QJ30" s="213"/>
      <c r="QK30" s="213"/>
      <c r="QL30" s="213"/>
      <c r="QM30" s="213"/>
      <c r="QN30" s="213"/>
      <c r="QO30" s="213"/>
      <c r="QP30" s="213"/>
      <c r="QQ30" s="213"/>
      <c r="QR30" s="213"/>
      <c r="QS30" s="213"/>
      <c r="QT30" s="213"/>
      <c r="QU30" s="213"/>
      <c r="QV30" s="213"/>
      <c r="QW30" s="213"/>
      <c r="QX30" s="213"/>
      <c r="QY30" s="213"/>
      <c r="QZ30" s="213"/>
      <c r="RA30" s="213"/>
      <c r="RB30" s="213"/>
      <c r="RC30" s="213"/>
      <c r="RD30" s="213"/>
      <c r="RE30" s="213"/>
      <c r="RF30" s="213"/>
      <c r="RG30" s="213"/>
      <c r="RH30" s="213"/>
      <c r="RI30" s="213"/>
      <c r="RJ30" s="213"/>
      <c r="RK30" s="213"/>
      <c r="RL30" s="213"/>
      <c r="RM30" s="213"/>
      <c r="RN30" s="213"/>
      <c r="RO30" s="213"/>
      <c r="RP30" s="213"/>
      <c r="RQ30" s="213"/>
      <c r="RR30" s="213"/>
      <c r="RS30" s="213"/>
      <c r="RT30" s="213"/>
      <c r="RU30" s="213"/>
      <c r="RV30" s="213"/>
      <c r="RW30" s="213"/>
      <c r="RX30" s="213"/>
      <c r="RY30" s="213"/>
      <c r="RZ30" s="213"/>
      <c r="SA30" s="213"/>
      <c r="SB30" s="213"/>
      <c r="SC30" s="213"/>
      <c r="SD30" s="213"/>
      <c r="SE30" s="213"/>
      <c r="SF30" s="213"/>
      <c r="SG30" s="213"/>
      <c r="SH30" s="213"/>
      <c r="SI30" s="213"/>
      <c r="SJ30" s="213"/>
      <c r="SK30" s="213"/>
      <c r="SL30" s="213"/>
      <c r="SM30" s="213"/>
      <c r="SN30" s="213"/>
      <c r="SO30" s="213"/>
      <c r="SP30" s="213"/>
      <c r="SQ30" s="213"/>
      <c r="SR30" s="213"/>
      <c r="SS30" s="213"/>
      <c r="ST30" s="213"/>
      <c r="SU30" s="213"/>
      <c r="SV30" s="213"/>
      <c r="SW30" s="213"/>
      <c r="SX30" s="213"/>
      <c r="SY30" s="213"/>
      <c r="SZ30" s="213"/>
      <c r="TA30" s="213"/>
      <c r="TB30" s="213"/>
      <c r="TC30" s="213"/>
      <c r="TD30" s="213"/>
      <c r="TE30" s="213"/>
      <c r="TF30" s="213"/>
      <c r="TG30" s="213"/>
      <c r="TH30" s="213"/>
      <c r="TI30" s="213"/>
      <c r="TJ30" s="213"/>
      <c r="TK30" s="213"/>
      <c r="TL30" s="213"/>
      <c r="TM30" s="213"/>
      <c r="TN30" s="213"/>
      <c r="TO30" s="213"/>
      <c r="TP30" s="213"/>
      <c r="TQ30" s="213"/>
      <c r="TR30" s="213"/>
      <c r="TS30" s="213"/>
      <c r="TT30" s="213"/>
      <c r="TU30" s="213"/>
      <c r="TV30" s="213"/>
      <c r="TW30" s="213"/>
      <c r="TX30" s="213"/>
      <c r="TY30" s="213"/>
      <c r="TZ30" s="213"/>
      <c r="UA30" s="213"/>
      <c r="UB30" s="213"/>
      <c r="UC30" s="213"/>
      <c r="UD30" s="213"/>
      <c r="UE30" s="213"/>
      <c r="UF30" s="213"/>
      <c r="UG30" s="213"/>
      <c r="UH30" s="213"/>
      <c r="UI30" s="213"/>
      <c r="UJ30" s="213"/>
      <c r="UK30" s="213"/>
      <c r="UL30" s="213"/>
      <c r="UM30" s="213"/>
      <c r="UN30" s="213"/>
      <c r="UO30" s="213"/>
      <c r="UP30" s="213"/>
      <c r="UQ30" s="213"/>
      <c r="UR30" s="213"/>
      <c r="US30" s="213"/>
      <c r="UT30" s="213"/>
      <c r="UU30" s="213"/>
      <c r="UV30" s="213"/>
      <c r="UW30" s="213"/>
      <c r="UX30" s="213"/>
      <c r="UY30" s="213"/>
      <c r="UZ30" s="213"/>
      <c r="VA30" s="213"/>
      <c r="VB30" s="213"/>
      <c r="VC30" s="213"/>
      <c r="VD30" s="213"/>
      <c r="VE30" s="213"/>
      <c r="VF30" s="213"/>
      <c r="VG30" s="213"/>
      <c r="VH30" s="213"/>
      <c r="VI30" s="213"/>
      <c r="VJ30" s="213"/>
      <c r="VK30" s="213"/>
      <c r="VL30" s="213"/>
      <c r="VM30" s="213"/>
      <c r="VN30" s="213"/>
      <c r="VO30" s="213"/>
      <c r="VP30" s="213"/>
      <c r="VQ30" s="213"/>
      <c r="VR30" s="213"/>
      <c r="VS30" s="213"/>
      <c r="VT30" s="213"/>
      <c r="VU30" s="213"/>
      <c r="VV30" s="213"/>
      <c r="VW30" s="213"/>
      <c r="VX30" s="213"/>
      <c r="VY30" s="213"/>
      <c r="VZ30" s="213"/>
      <c r="WA30" s="213"/>
      <c r="WB30" s="213"/>
      <c r="WC30" s="213"/>
      <c r="WD30" s="213"/>
      <c r="WE30" s="213"/>
      <c r="WF30" s="213"/>
      <c r="WG30" s="213"/>
      <c r="WH30" s="213"/>
      <c r="WI30" s="213"/>
      <c r="WJ30" s="213"/>
      <c r="WK30" s="213"/>
      <c r="WL30" s="213"/>
      <c r="WM30" s="213"/>
      <c r="WN30" s="213"/>
      <c r="WO30" s="213"/>
      <c r="WP30" s="213"/>
      <c r="WQ30" s="213"/>
      <c r="WR30" s="213"/>
      <c r="WS30" s="213"/>
      <c r="WT30" s="213"/>
      <c r="WU30" s="213"/>
      <c r="WV30" s="213"/>
      <c r="WW30" s="213"/>
      <c r="WX30" s="213"/>
      <c r="WY30" s="213"/>
      <c r="WZ30" s="213"/>
      <c r="XA30" s="213"/>
      <c r="XB30" s="213"/>
      <c r="XC30" s="213"/>
      <c r="XD30" s="213"/>
      <c r="XE30" s="213"/>
      <c r="XF30" s="213"/>
      <c r="XG30" s="213"/>
      <c r="XH30" s="213"/>
      <c r="XI30" s="213"/>
      <c r="XJ30" s="213"/>
      <c r="XK30" s="213"/>
      <c r="XL30" s="213"/>
      <c r="XM30" s="213"/>
      <c r="XN30" s="213"/>
      <c r="XO30" s="213"/>
      <c r="XP30" s="213"/>
      <c r="XQ30" s="213"/>
      <c r="XR30" s="213"/>
      <c r="XS30" s="213"/>
      <c r="XT30" s="213"/>
      <c r="XU30" s="213"/>
      <c r="XV30" s="213"/>
      <c r="XW30" s="213"/>
      <c r="XX30" s="213"/>
      <c r="XY30" s="213"/>
      <c r="XZ30" s="213"/>
      <c r="YA30" s="213"/>
      <c r="YB30" s="213"/>
      <c r="YC30" s="213"/>
      <c r="YD30" s="213"/>
      <c r="YE30" s="213"/>
      <c r="YF30" s="213"/>
      <c r="YG30" s="213"/>
      <c r="YH30" s="213"/>
      <c r="YI30" s="213"/>
      <c r="YJ30" s="213"/>
      <c r="YK30" s="213"/>
      <c r="YL30" s="213"/>
      <c r="YM30" s="213"/>
      <c r="YN30" s="213"/>
      <c r="YO30" s="213"/>
      <c r="YP30" s="213"/>
      <c r="YQ30" s="213"/>
      <c r="YR30" s="213"/>
      <c r="YS30" s="213"/>
      <c r="YT30" s="213"/>
      <c r="YU30" s="213"/>
      <c r="YV30" s="213"/>
      <c r="YW30" s="213"/>
      <c r="YX30" s="213"/>
      <c r="YY30" s="213"/>
      <c r="YZ30" s="213"/>
      <c r="ZA30" s="213"/>
      <c r="ZB30" s="213"/>
      <c r="ZC30" s="213"/>
      <c r="ZD30" s="213"/>
      <c r="ZE30" s="213"/>
      <c r="ZF30" s="213"/>
      <c r="ZG30" s="213"/>
      <c r="ZH30" s="213"/>
      <c r="ZI30" s="213"/>
      <c r="ZJ30" s="213"/>
      <c r="ZK30" s="213"/>
      <c r="ZL30" s="213"/>
      <c r="ZM30" s="213"/>
      <c r="ZN30" s="213"/>
      <c r="ZO30" s="213"/>
      <c r="ZP30" s="213"/>
      <c r="ZQ30" s="213"/>
      <c r="ZR30" s="213"/>
      <c r="ZS30" s="213"/>
      <c r="ZT30" s="213"/>
      <c r="ZU30" s="213"/>
      <c r="ZV30" s="213"/>
      <c r="ZW30" s="213"/>
      <c r="ZX30" s="213"/>
      <c r="ZY30" s="213"/>
      <c r="ZZ30" s="213"/>
      <c r="AAA30" s="213"/>
      <c r="AAB30" s="213"/>
      <c r="AAC30" s="213"/>
      <c r="AAD30" s="213"/>
      <c r="AAE30" s="213"/>
      <c r="AAF30" s="213"/>
      <c r="AAG30" s="213"/>
      <c r="AAH30" s="213"/>
      <c r="AAI30" s="213"/>
      <c r="AAJ30" s="213"/>
      <c r="AAK30" s="213"/>
      <c r="AAL30" s="213"/>
      <c r="AAM30" s="213"/>
      <c r="AAN30" s="213"/>
      <c r="AAO30" s="213"/>
      <c r="AAP30" s="213"/>
      <c r="AAQ30" s="213"/>
      <c r="AAR30" s="213"/>
      <c r="AAS30" s="213"/>
      <c r="AAT30" s="213"/>
      <c r="AAU30" s="213"/>
      <c r="AAV30" s="213"/>
      <c r="AAW30" s="213"/>
      <c r="AAX30" s="213"/>
      <c r="AAY30" s="213"/>
      <c r="AAZ30" s="213"/>
      <c r="ABA30" s="213"/>
      <c r="ABB30" s="213"/>
      <c r="ABC30" s="213"/>
      <c r="ABD30" s="213"/>
      <c r="ABE30" s="213"/>
      <c r="ABF30" s="213"/>
      <c r="ABG30" s="213"/>
      <c r="ABH30" s="213"/>
      <c r="ABI30" s="213"/>
      <c r="ABJ30" s="213"/>
      <c r="ABK30" s="213"/>
      <c r="ABL30" s="213"/>
      <c r="ABM30" s="213"/>
      <c r="ABN30" s="213"/>
      <c r="ABO30" s="213"/>
      <c r="ABP30" s="213"/>
      <c r="ABQ30" s="213"/>
      <c r="ABR30" s="213"/>
      <c r="ABS30" s="213"/>
      <c r="ABT30" s="213"/>
      <c r="ABU30" s="213"/>
      <c r="ABV30" s="213"/>
      <c r="ABW30" s="213"/>
      <c r="ABX30" s="213"/>
      <c r="ABY30" s="213"/>
      <c r="ABZ30" s="213"/>
      <c r="ACA30" s="213"/>
      <c r="ACB30" s="213"/>
      <c r="ACC30" s="213"/>
      <c r="ACD30" s="213"/>
      <c r="ACE30" s="213"/>
      <c r="ACF30" s="213"/>
      <c r="ACG30" s="213"/>
      <c r="ACH30" s="213"/>
      <c r="ACI30" s="213"/>
      <c r="ACJ30" s="213"/>
      <c r="ACK30" s="213"/>
      <c r="ACL30" s="213"/>
      <c r="ACM30" s="213"/>
      <c r="ACN30" s="213"/>
      <c r="ACO30" s="213"/>
      <c r="ACP30" s="213"/>
      <c r="ACQ30" s="213"/>
      <c r="ACR30" s="213"/>
      <c r="ACS30" s="213"/>
      <c r="ACT30" s="213"/>
      <c r="ACU30" s="213"/>
      <c r="ACV30" s="213"/>
      <c r="ACW30" s="213"/>
      <c r="ACX30" s="213"/>
      <c r="ACY30" s="213"/>
      <c r="ACZ30" s="213"/>
      <c r="ADA30" s="213"/>
      <c r="ADB30" s="213"/>
      <c r="ADC30" s="213"/>
      <c r="ADD30" s="213"/>
      <c r="ADE30" s="213"/>
      <c r="ADF30" s="213"/>
      <c r="ADG30" s="213"/>
      <c r="ADH30" s="213"/>
      <c r="ADI30" s="213"/>
      <c r="ADJ30" s="213"/>
      <c r="ADK30" s="213"/>
      <c r="ADL30" s="213"/>
      <c r="ADM30" s="213"/>
      <c r="ADN30" s="213"/>
      <c r="ADO30" s="213"/>
      <c r="ADP30" s="213"/>
      <c r="ADQ30" s="213"/>
      <c r="ADR30" s="213"/>
      <c r="ADS30" s="213"/>
      <c r="ADT30" s="213"/>
      <c r="ADU30" s="213"/>
      <c r="ADV30" s="213"/>
      <c r="ADW30" s="213"/>
      <c r="ADX30" s="213"/>
      <c r="ADY30" s="213"/>
      <c r="ADZ30" s="213"/>
      <c r="AEA30" s="213"/>
      <c r="AEB30" s="213"/>
      <c r="AEC30" s="213"/>
      <c r="AED30" s="213"/>
      <c r="AEE30" s="213"/>
      <c r="AEF30" s="213"/>
      <c r="AEG30" s="213"/>
      <c r="AEH30" s="213"/>
      <c r="AEI30" s="213"/>
      <c r="AEJ30" s="213"/>
      <c r="AEK30" s="213"/>
      <c r="AEL30" s="213"/>
      <c r="AEM30" s="213"/>
      <c r="AEN30" s="213"/>
      <c r="AEO30" s="213"/>
      <c r="AEP30" s="213"/>
      <c r="AEQ30" s="213"/>
      <c r="AER30" s="213"/>
      <c r="AES30" s="213"/>
      <c r="AET30" s="213"/>
      <c r="AEU30" s="213"/>
      <c r="AEV30" s="213"/>
      <c r="AEW30" s="213"/>
      <c r="AEX30" s="213"/>
      <c r="AEY30" s="213"/>
      <c r="AEZ30" s="213"/>
      <c r="AFA30" s="213"/>
      <c r="AFB30" s="213"/>
      <c r="AFC30" s="213"/>
      <c r="AFD30" s="213"/>
      <c r="AFE30" s="213"/>
      <c r="AFF30" s="213"/>
      <c r="AFG30" s="213"/>
      <c r="AFH30" s="213"/>
      <c r="AFI30" s="213"/>
      <c r="AFJ30" s="213"/>
      <c r="AFK30" s="213"/>
      <c r="AFL30" s="213"/>
      <c r="AFM30" s="213"/>
      <c r="AFN30" s="213"/>
      <c r="AFO30" s="213"/>
      <c r="AFP30" s="213"/>
      <c r="AFQ30" s="213"/>
      <c r="AFR30" s="213"/>
      <c r="AFS30" s="213"/>
      <c r="AFT30" s="213"/>
      <c r="AFU30" s="213"/>
      <c r="AFV30" s="213"/>
      <c r="AFW30" s="213"/>
      <c r="AFX30" s="213"/>
      <c r="AFY30" s="213"/>
      <c r="AFZ30" s="213"/>
      <c r="AGA30" s="213"/>
      <c r="AGB30" s="213"/>
      <c r="AGC30" s="213"/>
      <c r="AGD30" s="213"/>
      <c r="AGE30" s="213"/>
      <c r="AGF30" s="213"/>
      <c r="AGG30" s="213"/>
      <c r="AGH30" s="213"/>
      <c r="AGI30" s="213"/>
      <c r="AGJ30" s="213"/>
      <c r="AGK30" s="213"/>
      <c r="AGL30" s="213"/>
      <c r="AGM30" s="213"/>
      <c r="AGN30" s="213"/>
      <c r="AGO30" s="213"/>
      <c r="AGP30" s="213"/>
      <c r="AGQ30" s="213"/>
      <c r="AGR30" s="213"/>
      <c r="AGS30" s="213"/>
      <c r="AGT30" s="213"/>
      <c r="AGU30" s="213"/>
      <c r="AGV30" s="213"/>
      <c r="AGW30" s="213"/>
      <c r="AGX30" s="213"/>
      <c r="AGY30" s="213"/>
      <c r="AGZ30" s="213"/>
      <c r="AHA30" s="213"/>
      <c r="AHB30" s="213"/>
      <c r="AHC30" s="213"/>
      <c r="AHD30" s="213"/>
      <c r="AHE30" s="213"/>
      <c r="AHF30" s="213"/>
      <c r="AHG30" s="213"/>
      <c r="AHH30" s="213"/>
      <c r="AHI30" s="213"/>
      <c r="AHJ30" s="213"/>
      <c r="AHK30" s="213"/>
      <c r="AHL30" s="213"/>
      <c r="AHM30" s="213"/>
      <c r="AHN30" s="213"/>
      <c r="AHO30" s="213"/>
      <c r="AHP30" s="213"/>
      <c r="AHQ30" s="213"/>
      <c r="AHR30" s="213"/>
      <c r="AHS30" s="213"/>
      <c r="AHT30" s="213"/>
      <c r="AHU30" s="213"/>
      <c r="AHV30" s="213"/>
      <c r="AHW30" s="213"/>
      <c r="AHX30" s="213"/>
      <c r="AHY30" s="213"/>
      <c r="AHZ30" s="213"/>
      <c r="AIA30" s="213"/>
      <c r="AIB30" s="213"/>
      <c r="AIC30" s="213"/>
      <c r="AID30" s="213"/>
      <c r="AIE30" s="213"/>
      <c r="AIF30" s="213"/>
      <c r="AIG30" s="213"/>
      <c r="AIH30" s="213"/>
      <c r="AII30" s="213"/>
      <c r="AIJ30" s="213"/>
      <c r="AIK30" s="213"/>
      <c r="AIL30" s="213"/>
      <c r="AIM30" s="213"/>
      <c r="AIN30" s="213"/>
      <c r="AIO30" s="213"/>
      <c r="AIP30" s="213"/>
      <c r="AIQ30" s="213"/>
      <c r="AIR30" s="213"/>
      <c r="AIS30" s="213"/>
      <c r="AIT30" s="213"/>
      <c r="AIU30" s="213"/>
      <c r="AIV30" s="213"/>
      <c r="AIW30" s="213"/>
      <c r="AIX30" s="213"/>
      <c r="AIY30" s="213"/>
      <c r="AIZ30" s="213"/>
      <c r="AJA30" s="213"/>
      <c r="AJB30" s="213"/>
      <c r="AJC30" s="213"/>
      <c r="AJD30" s="213"/>
      <c r="AJE30" s="213"/>
      <c r="AJF30" s="213"/>
      <c r="AJG30" s="213"/>
      <c r="AJH30" s="213"/>
      <c r="AJI30" s="213"/>
      <c r="AJJ30" s="213"/>
      <c r="AJK30" s="213"/>
      <c r="AJL30" s="213"/>
      <c r="AJM30" s="213"/>
      <c r="AJN30" s="213"/>
      <c r="AJO30" s="213"/>
      <c r="AJP30" s="213"/>
      <c r="AJQ30" s="213"/>
      <c r="AJR30" s="213"/>
      <c r="AJS30" s="213"/>
      <c r="AJT30" s="213"/>
      <c r="AJU30" s="213"/>
      <c r="AJV30" s="213"/>
      <c r="AJW30" s="213"/>
      <c r="AJX30" s="213"/>
      <c r="AJY30" s="213"/>
      <c r="AJZ30" s="213"/>
      <c r="AKA30" s="213"/>
      <c r="AKB30" s="213"/>
      <c r="AKC30" s="213"/>
      <c r="AKD30" s="213"/>
      <c r="AKE30" s="213"/>
      <c r="AKF30" s="213"/>
      <c r="AKG30" s="213"/>
      <c r="AKH30" s="213"/>
      <c r="AKI30" s="213"/>
      <c r="AKJ30" s="213"/>
      <c r="AKK30" s="213"/>
      <c r="AKL30" s="213"/>
      <c r="AKM30" s="213"/>
      <c r="AKN30" s="213"/>
      <c r="AKO30" s="213"/>
      <c r="AKP30" s="213"/>
      <c r="AKQ30" s="213"/>
      <c r="AKR30" s="213"/>
      <c r="AKS30" s="213"/>
      <c r="AKT30" s="213"/>
      <c r="AKU30" s="213"/>
      <c r="AKV30" s="213"/>
      <c r="AKW30" s="213"/>
      <c r="AKX30" s="213"/>
      <c r="AKY30" s="213"/>
      <c r="AKZ30" s="213"/>
      <c r="ALA30" s="213"/>
      <c r="ALB30" s="213"/>
      <c r="ALC30" s="213"/>
      <c r="ALD30" s="213"/>
      <c r="ALE30" s="213"/>
      <c r="ALF30" s="213"/>
      <c r="ALG30" s="213"/>
      <c r="ALH30" s="213"/>
      <c r="ALI30" s="213"/>
      <c r="ALJ30" s="213"/>
      <c r="ALK30" s="213"/>
      <c r="ALL30" s="213"/>
      <c r="ALM30" s="213"/>
      <c r="ALN30" s="213"/>
      <c r="ALO30" s="213"/>
      <c r="ALP30" s="213"/>
      <c r="ALQ30" s="213"/>
      <c r="ALR30" s="213"/>
      <c r="ALS30" s="213"/>
      <c r="ALT30" s="213"/>
      <c r="ALU30" s="213"/>
      <c r="ALV30" s="213"/>
      <c r="ALW30" s="213"/>
      <c r="ALX30" s="213"/>
      <c r="ALY30" s="213"/>
      <c r="ALZ30" s="213"/>
      <c r="AMA30" s="213"/>
      <c r="AMB30" s="213"/>
      <c r="AMC30" s="213"/>
      <c r="AMD30" s="213"/>
      <c r="AME30" s="213"/>
      <c r="AMF30" s="213"/>
      <c r="AMG30" s="213"/>
      <c r="AMH30" s="213"/>
      <c r="AMI30" s="213"/>
      <c r="AMJ30" s="213"/>
      <c r="AMK30" s="213"/>
      <c r="AML30" s="213"/>
    </row>
    <row r="31" spans="1:1026" s="349" customFormat="1" x14ac:dyDescent="0.2">
      <c r="A31" s="385"/>
      <c r="B31" s="213"/>
      <c r="C31" s="213"/>
      <c r="D31" s="213"/>
      <c r="E31" s="302"/>
      <c r="F31" s="309"/>
      <c r="G31" s="213"/>
      <c r="H31" s="213"/>
      <c r="I31" s="213"/>
      <c r="J31" s="213"/>
      <c r="K31" s="213"/>
      <c r="L31" s="213"/>
      <c r="M31" s="213"/>
      <c r="N31" s="213"/>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c r="BP31" s="213"/>
      <c r="BQ31" s="213"/>
      <c r="BR31" s="213"/>
      <c r="BS31" s="213"/>
      <c r="BT31" s="213"/>
      <c r="BU31" s="213"/>
      <c r="BV31" s="213"/>
      <c r="BW31" s="213"/>
      <c r="BX31" s="213"/>
      <c r="BY31" s="213"/>
      <c r="BZ31" s="213"/>
      <c r="CA31" s="213"/>
      <c r="CB31" s="213"/>
      <c r="CC31" s="213"/>
      <c r="CD31" s="213"/>
      <c r="CE31" s="213"/>
      <c r="CF31" s="213"/>
      <c r="CG31" s="213"/>
      <c r="CH31" s="213"/>
      <c r="CI31" s="213"/>
      <c r="CJ31" s="213"/>
      <c r="CK31" s="213"/>
      <c r="CL31" s="213"/>
      <c r="CM31" s="213"/>
      <c r="CN31" s="213"/>
      <c r="CO31" s="213"/>
      <c r="CP31" s="213"/>
      <c r="CQ31" s="213"/>
      <c r="CR31" s="213"/>
      <c r="CS31" s="213"/>
      <c r="CT31" s="213"/>
      <c r="CU31" s="213"/>
      <c r="CV31" s="213"/>
      <c r="CW31" s="213"/>
      <c r="CX31" s="213"/>
      <c r="CY31" s="213"/>
      <c r="CZ31" s="213"/>
      <c r="DA31" s="213"/>
      <c r="DB31" s="213"/>
      <c r="DC31" s="213"/>
      <c r="DD31" s="213"/>
      <c r="DE31" s="213"/>
      <c r="DF31" s="213"/>
      <c r="DG31" s="213"/>
      <c r="DH31" s="213"/>
      <c r="DI31" s="213"/>
      <c r="DJ31" s="213"/>
      <c r="DK31" s="213"/>
      <c r="DL31" s="213"/>
      <c r="DM31" s="213"/>
      <c r="DN31" s="213"/>
      <c r="DO31" s="213"/>
      <c r="DP31" s="213"/>
      <c r="DQ31" s="213"/>
      <c r="DR31" s="213"/>
      <c r="DS31" s="213"/>
      <c r="DT31" s="213"/>
      <c r="DU31" s="213"/>
      <c r="DV31" s="213"/>
      <c r="DW31" s="213"/>
      <c r="DX31" s="213"/>
      <c r="DY31" s="213"/>
      <c r="DZ31" s="213"/>
      <c r="EA31" s="213"/>
      <c r="EB31" s="213"/>
      <c r="EC31" s="213"/>
      <c r="ED31" s="213"/>
      <c r="EE31" s="213"/>
      <c r="EF31" s="213"/>
      <c r="EG31" s="213"/>
      <c r="EH31" s="213"/>
      <c r="EI31" s="213"/>
      <c r="EJ31" s="213"/>
      <c r="EK31" s="213"/>
      <c r="EL31" s="213"/>
      <c r="EM31" s="213"/>
      <c r="EN31" s="213"/>
      <c r="EO31" s="213"/>
      <c r="EP31" s="213"/>
      <c r="EQ31" s="213"/>
      <c r="ER31" s="213"/>
      <c r="ES31" s="213"/>
      <c r="ET31" s="213"/>
      <c r="EU31" s="213"/>
      <c r="EV31" s="213"/>
      <c r="EW31" s="213"/>
      <c r="EX31" s="213"/>
      <c r="EY31" s="213"/>
      <c r="EZ31" s="213"/>
      <c r="FA31" s="213"/>
      <c r="FB31" s="213"/>
      <c r="FC31" s="213"/>
      <c r="FD31" s="213"/>
      <c r="FE31" s="213"/>
      <c r="FF31" s="213"/>
      <c r="FG31" s="213"/>
      <c r="FH31" s="213"/>
      <c r="FI31" s="213"/>
      <c r="FJ31" s="213"/>
      <c r="FK31" s="213"/>
      <c r="FL31" s="213"/>
      <c r="FM31" s="213"/>
      <c r="FN31" s="213"/>
      <c r="FO31" s="213"/>
      <c r="FP31" s="213"/>
      <c r="FQ31" s="213"/>
      <c r="FR31" s="213"/>
      <c r="FS31" s="213"/>
      <c r="FT31" s="213"/>
      <c r="FU31" s="213"/>
      <c r="FV31" s="213"/>
      <c r="FW31" s="213"/>
      <c r="FX31" s="213"/>
      <c r="FY31" s="213"/>
      <c r="FZ31" s="213"/>
      <c r="GA31" s="213"/>
      <c r="GB31" s="213"/>
      <c r="GC31" s="213"/>
      <c r="GD31" s="213"/>
      <c r="GE31" s="213"/>
      <c r="GF31" s="213"/>
      <c r="GG31" s="213"/>
      <c r="GH31" s="213"/>
      <c r="GI31" s="213"/>
      <c r="GJ31" s="213"/>
      <c r="GK31" s="213"/>
      <c r="GL31" s="213"/>
      <c r="GM31" s="213"/>
      <c r="GN31" s="213"/>
      <c r="GO31" s="213"/>
      <c r="GP31" s="213"/>
      <c r="GQ31" s="213"/>
      <c r="GR31" s="213"/>
      <c r="GS31" s="213"/>
      <c r="GT31" s="213"/>
      <c r="GU31" s="213"/>
      <c r="GV31" s="213"/>
      <c r="GW31" s="213"/>
      <c r="GX31" s="213"/>
      <c r="GY31" s="213"/>
      <c r="GZ31" s="213"/>
      <c r="HA31" s="213"/>
      <c r="HB31" s="213"/>
      <c r="HC31" s="213"/>
      <c r="HD31" s="213"/>
      <c r="HE31" s="213"/>
      <c r="HF31" s="213"/>
      <c r="HG31" s="213"/>
      <c r="HH31" s="213"/>
      <c r="HI31" s="213"/>
      <c r="HJ31" s="213"/>
      <c r="HK31" s="213"/>
      <c r="HL31" s="213"/>
      <c r="HM31" s="213"/>
      <c r="HN31" s="213"/>
      <c r="HO31" s="213"/>
      <c r="HP31" s="213"/>
      <c r="HQ31" s="213"/>
      <c r="HR31" s="213"/>
      <c r="HS31" s="213"/>
      <c r="HT31" s="213"/>
      <c r="HU31" s="213"/>
      <c r="HV31" s="213"/>
      <c r="HW31" s="213"/>
      <c r="HX31" s="213"/>
      <c r="HY31" s="213"/>
      <c r="HZ31" s="213"/>
      <c r="IA31" s="213"/>
      <c r="IB31" s="213"/>
      <c r="IC31" s="213"/>
      <c r="ID31" s="213"/>
      <c r="IE31" s="213"/>
      <c r="IF31" s="213"/>
      <c r="IG31" s="213"/>
      <c r="IH31" s="213"/>
      <c r="II31" s="213"/>
      <c r="IJ31" s="213"/>
      <c r="IK31" s="213"/>
      <c r="IL31" s="213"/>
      <c r="IM31" s="213"/>
      <c r="IN31" s="213"/>
      <c r="IO31" s="213"/>
      <c r="IP31" s="213"/>
      <c r="IQ31" s="213"/>
      <c r="IR31" s="213"/>
      <c r="IS31" s="213"/>
      <c r="IT31" s="213"/>
      <c r="IU31" s="213"/>
      <c r="IV31" s="213"/>
      <c r="IW31" s="213"/>
      <c r="IX31" s="213"/>
      <c r="IY31" s="213"/>
      <c r="IZ31" s="213"/>
      <c r="JA31" s="213"/>
      <c r="JB31" s="213"/>
      <c r="JC31" s="213"/>
      <c r="JD31" s="213"/>
      <c r="JE31" s="213"/>
      <c r="JF31" s="213"/>
      <c r="JG31" s="213"/>
      <c r="JH31" s="213"/>
      <c r="JI31" s="213"/>
      <c r="JJ31" s="213"/>
      <c r="JK31" s="213"/>
      <c r="JL31" s="213"/>
      <c r="JM31" s="213"/>
      <c r="JN31" s="213"/>
      <c r="JO31" s="213"/>
      <c r="JP31" s="213"/>
      <c r="JQ31" s="213"/>
      <c r="JR31" s="213"/>
      <c r="JS31" s="213"/>
      <c r="JT31" s="213"/>
      <c r="JU31" s="213"/>
      <c r="JV31" s="213"/>
      <c r="JW31" s="213"/>
      <c r="JX31" s="213"/>
      <c r="JY31" s="213"/>
      <c r="JZ31" s="213"/>
      <c r="KA31" s="213"/>
      <c r="KB31" s="213"/>
      <c r="KC31" s="213"/>
      <c r="KD31" s="213"/>
      <c r="KE31" s="213"/>
      <c r="KF31" s="213"/>
      <c r="KG31" s="213"/>
      <c r="KH31" s="213"/>
      <c r="KI31" s="213"/>
      <c r="KJ31" s="213"/>
      <c r="KK31" s="213"/>
      <c r="KL31" s="213"/>
      <c r="KM31" s="213"/>
      <c r="KN31" s="213"/>
      <c r="KO31" s="213"/>
      <c r="KP31" s="213"/>
      <c r="KQ31" s="213"/>
      <c r="KR31" s="213"/>
      <c r="KS31" s="213"/>
      <c r="KT31" s="213"/>
      <c r="KU31" s="213"/>
      <c r="KV31" s="213"/>
      <c r="KW31" s="213"/>
      <c r="KX31" s="213"/>
      <c r="KY31" s="213"/>
      <c r="KZ31" s="213"/>
      <c r="LA31" s="213"/>
      <c r="LB31" s="213"/>
      <c r="LC31" s="213"/>
      <c r="LD31" s="213"/>
      <c r="LE31" s="213"/>
      <c r="LF31" s="213"/>
      <c r="LG31" s="213"/>
      <c r="LH31" s="213"/>
      <c r="LI31" s="213"/>
      <c r="LJ31" s="213"/>
      <c r="LK31" s="213"/>
      <c r="LL31" s="213"/>
      <c r="LM31" s="213"/>
      <c r="LN31" s="213"/>
      <c r="LO31" s="213"/>
      <c r="LP31" s="213"/>
      <c r="LQ31" s="213"/>
      <c r="LR31" s="213"/>
      <c r="LS31" s="213"/>
      <c r="LT31" s="213"/>
      <c r="LU31" s="213"/>
      <c r="LV31" s="213"/>
      <c r="LW31" s="213"/>
      <c r="LX31" s="213"/>
      <c r="LY31" s="213"/>
      <c r="LZ31" s="213"/>
      <c r="MA31" s="213"/>
      <c r="MB31" s="213"/>
      <c r="MC31" s="213"/>
      <c r="MD31" s="213"/>
      <c r="ME31" s="213"/>
      <c r="MF31" s="213"/>
      <c r="MG31" s="213"/>
      <c r="MH31" s="213"/>
      <c r="MI31" s="213"/>
      <c r="MJ31" s="213"/>
      <c r="MK31" s="213"/>
      <c r="ML31" s="213"/>
      <c r="MM31" s="213"/>
      <c r="MN31" s="213"/>
      <c r="MO31" s="213"/>
      <c r="MP31" s="213"/>
      <c r="MQ31" s="213"/>
      <c r="MR31" s="213"/>
      <c r="MS31" s="213"/>
      <c r="MT31" s="213"/>
      <c r="MU31" s="213"/>
      <c r="MV31" s="213"/>
      <c r="MW31" s="213"/>
      <c r="MX31" s="213"/>
      <c r="MY31" s="213"/>
      <c r="MZ31" s="213"/>
      <c r="NA31" s="213"/>
      <c r="NB31" s="213"/>
      <c r="NC31" s="213"/>
      <c r="ND31" s="213"/>
      <c r="NE31" s="213"/>
      <c r="NF31" s="213"/>
      <c r="NG31" s="213"/>
      <c r="NH31" s="213"/>
      <c r="NI31" s="213"/>
      <c r="NJ31" s="213"/>
      <c r="NK31" s="213"/>
      <c r="NL31" s="213"/>
      <c r="NM31" s="213"/>
      <c r="NN31" s="213"/>
      <c r="NO31" s="213"/>
      <c r="NP31" s="213"/>
      <c r="NQ31" s="213"/>
      <c r="NR31" s="213"/>
      <c r="NS31" s="213"/>
      <c r="NT31" s="213"/>
      <c r="NU31" s="213"/>
      <c r="NV31" s="213"/>
      <c r="NW31" s="213"/>
      <c r="NX31" s="213"/>
      <c r="NY31" s="213"/>
      <c r="NZ31" s="213"/>
      <c r="OA31" s="213"/>
      <c r="OB31" s="213"/>
      <c r="OC31" s="213"/>
      <c r="OD31" s="213"/>
      <c r="OE31" s="213"/>
      <c r="OF31" s="213"/>
      <c r="OG31" s="213"/>
      <c r="OH31" s="213"/>
      <c r="OI31" s="213"/>
      <c r="OJ31" s="213"/>
      <c r="OK31" s="213"/>
      <c r="OL31" s="213"/>
      <c r="OM31" s="213"/>
      <c r="ON31" s="213"/>
      <c r="OO31" s="213"/>
      <c r="OP31" s="213"/>
      <c r="OQ31" s="213"/>
      <c r="OR31" s="213"/>
      <c r="OS31" s="213"/>
      <c r="OT31" s="213"/>
      <c r="OU31" s="213"/>
      <c r="OV31" s="213"/>
      <c r="OW31" s="213"/>
      <c r="OX31" s="213"/>
      <c r="OY31" s="213"/>
      <c r="OZ31" s="213"/>
      <c r="PA31" s="213"/>
      <c r="PB31" s="213"/>
      <c r="PC31" s="213"/>
      <c r="PD31" s="213"/>
      <c r="PE31" s="213"/>
      <c r="PF31" s="213"/>
      <c r="PG31" s="213"/>
      <c r="PH31" s="213"/>
      <c r="PI31" s="213"/>
      <c r="PJ31" s="213"/>
      <c r="PK31" s="213"/>
      <c r="PL31" s="213"/>
      <c r="PM31" s="213"/>
      <c r="PN31" s="213"/>
      <c r="PO31" s="213"/>
      <c r="PP31" s="213"/>
      <c r="PQ31" s="213"/>
      <c r="PR31" s="213"/>
      <c r="PS31" s="213"/>
      <c r="PT31" s="213"/>
      <c r="PU31" s="213"/>
      <c r="PV31" s="213"/>
      <c r="PW31" s="213"/>
      <c r="PX31" s="213"/>
      <c r="PY31" s="213"/>
      <c r="PZ31" s="213"/>
      <c r="QA31" s="213"/>
      <c r="QB31" s="213"/>
      <c r="QC31" s="213"/>
      <c r="QD31" s="213"/>
      <c r="QE31" s="213"/>
      <c r="QF31" s="213"/>
      <c r="QG31" s="213"/>
      <c r="QH31" s="213"/>
      <c r="QI31" s="213"/>
      <c r="QJ31" s="213"/>
      <c r="QK31" s="213"/>
      <c r="QL31" s="213"/>
      <c r="QM31" s="213"/>
      <c r="QN31" s="213"/>
      <c r="QO31" s="213"/>
      <c r="QP31" s="213"/>
      <c r="QQ31" s="213"/>
      <c r="QR31" s="213"/>
      <c r="QS31" s="213"/>
      <c r="QT31" s="213"/>
      <c r="QU31" s="213"/>
      <c r="QV31" s="213"/>
      <c r="QW31" s="213"/>
      <c r="QX31" s="213"/>
      <c r="QY31" s="213"/>
      <c r="QZ31" s="213"/>
      <c r="RA31" s="213"/>
      <c r="RB31" s="213"/>
      <c r="RC31" s="213"/>
      <c r="RD31" s="213"/>
      <c r="RE31" s="213"/>
      <c r="RF31" s="213"/>
      <c r="RG31" s="213"/>
      <c r="RH31" s="213"/>
      <c r="RI31" s="213"/>
      <c r="RJ31" s="213"/>
      <c r="RK31" s="213"/>
      <c r="RL31" s="213"/>
      <c r="RM31" s="213"/>
      <c r="RN31" s="213"/>
      <c r="RO31" s="213"/>
      <c r="RP31" s="213"/>
      <c r="RQ31" s="213"/>
      <c r="RR31" s="213"/>
      <c r="RS31" s="213"/>
      <c r="RT31" s="213"/>
      <c r="RU31" s="213"/>
      <c r="RV31" s="213"/>
      <c r="RW31" s="213"/>
      <c r="RX31" s="213"/>
      <c r="RY31" s="213"/>
      <c r="RZ31" s="213"/>
      <c r="SA31" s="213"/>
      <c r="SB31" s="213"/>
      <c r="SC31" s="213"/>
      <c r="SD31" s="213"/>
      <c r="SE31" s="213"/>
      <c r="SF31" s="213"/>
      <c r="SG31" s="213"/>
      <c r="SH31" s="213"/>
      <c r="SI31" s="213"/>
      <c r="SJ31" s="213"/>
      <c r="SK31" s="213"/>
      <c r="SL31" s="213"/>
      <c r="SM31" s="213"/>
      <c r="SN31" s="213"/>
      <c r="SO31" s="213"/>
      <c r="SP31" s="213"/>
      <c r="SQ31" s="213"/>
      <c r="SR31" s="213"/>
      <c r="SS31" s="213"/>
      <c r="ST31" s="213"/>
      <c r="SU31" s="213"/>
      <c r="SV31" s="213"/>
      <c r="SW31" s="213"/>
      <c r="SX31" s="213"/>
      <c r="SY31" s="213"/>
      <c r="SZ31" s="213"/>
      <c r="TA31" s="213"/>
      <c r="TB31" s="213"/>
      <c r="TC31" s="213"/>
      <c r="TD31" s="213"/>
      <c r="TE31" s="213"/>
      <c r="TF31" s="213"/>
      <c r="TG31" s="213"/>
      <c r="TH31" s="213"/>
      <c r="TI31" s="213"/>
      <c r="TJ31" s="213"/>
      <c r="TK31" s="213"/>
      <c r="TL31" s="213"/>
      <c r="TM31" s="213"/>
      <c r="TN31" s="213"/>
      <c r="TO31" s="213"/>
      <c r="TP31" s="213"/>
      <c r="TQ31" s="213"/>
      <c r="TR31" s="213"/>
      <c r="TS31" s="213"/>
      <c r="TT31" s="213"/>
      <c r="TU31" s="213"/>
      <c r="TV31" s="213"/>
      <c r="TW31" s="213"/>
      <c r="TX31" s="213"/>
      <c r="TY31" s="213"/>
      <c r="TZ31" s="213"/>
      <c r="UA31" s="213"/>
      <c r="UB31" s="213"/>
      <c r="UC31" s="213"/>
      <c r="UD31" s="213"/>
      <c r="UE31" s="213"/>
      <c r="UF31" s="213"/>
      <c r="UG31" s="213"/>
      <c r="UH31" s="213"/>
      <c r="UI31" s="213"/>
      <c r="UJ31" s="213"/>
      <c r="UK31" s="213"/>
      <c r="UL31" s="213"/>
      <c r="UM31" s="213"/>
      <c r="UN31" s="213"/>
      <c r="UO31" s="213"/>
      <c r="UP31" s="213"/>
      <c r="UQ31" s="213"/>
      <c r="UR31" s="213"/>
      <c r="US31" s="213"/>
      <c r="UT31" s="213"/>
      <c r="UU31" s="213"/>
      <c r="UV31" s="213"/>
      <c r="UW31" s="213"/>
      <c r="UX31" s="213"/>
      <c r="UY31" s="213"/>
      <c r="UZ31" s="213"/>
      <c r="VA31" s="213"/>
      <c r="VB31" s="213"/>
      <c r="VC31" s="213"/>
      <c r="VD31" s="213"/>
      <c r="VE31" s="213"/>
      <c r="VF31" s="213"/>
      <c r="VG31" s="213"/>
      <c r="VH31" s="213"/>
      <c r="VI31" s="213"/>
      <c r="VJ31" s="213"/>
      <c r="VK31" s="213"/>
      <c r="VL31" s="213"/>
      <c r="VM31" s="213"/>
      <c r="VN31" s="213"/>
      <c r="VO31" s="213"/>
      <c r="VP31" s="213"/>
      <c r="VQ31" s="213"/>
      <c r="VR31" s="213"/>
      <c r="VS31" s="213"/>
      <c r="VT31" s="213"/>
      <c r="VU31" s="213"/>
      <c r="VV31" s="213"/>
      <c r="VW31" s="213"/>
      <c r="VX31" s="213"/>
      <c r="VY31" s="213"/>
      <c r="VZ31" s="213"/>
      <c r="WA31" s="213"/>
      <c r="WB31" s="213"/>
      <c r="WC31" s="213"/>
      <c r="WD31" s="213"/>
      <c r="WE31" s="213"/>
      <c r="WF31" s="213"/>
      <c r="WG31" s="213"/>
      <c r="WH31" s="213"/>
      <c r="WI31" s="213"/>
      <c r="WJ31" s="213"/>
      <c r="WK31" s="213"/>
      <c r="WL31" s="213"/>
      <c r="WM31" s="213"/>
      <c r="WN31" s="213"/>
      <c r="WO31" s="213"/>
      <c r="WP31" s="213"/>
      <c r="WQ31" s="213"/>
      <c r="WR31" s="213"/>
      <c r="WS31" s="213"/>
      <c r="WT31" s="213"/>
      <c r="WU31" s="213"/>
      <c r="WV31" s="213"/>
      <c r="WW31" s="213"/>
      <c r="WX31" s="213"/>
      <c r="WY31" s="213"/>
      <c r="WZ31" s="213"/>
      <c r="XA31" s="213"/>
      <c r="XB31" s="213"/>
      <c r="XC31" s="213"/>
      <c r="XD31" s="213"/>
      <c r="XE31" s="213"/>
      <c r="XF31" s="213"/>
      <c r="XG31" s="213"/>
      <c r="XH31" s="213"/>
      <c r="XI31" s="213"/>
      <c r="XJ31" s="213"/>
      <c r="XK31" s="213"/>
      <c r="XL31" s="213"/>
      <c r="XM31" s="213"/>
      <c r="XN31" s="213"/>
      <c r="XO31" s="213"/>
      <c r="XP31" s="213"/>
      <c r="XQ31" s="213"/>
      <c r="XR31" s="213"/>
      <c r="XS31" s="213"/>
      <c r="XT31" s="213"/>
      <c r="XU31" s="213"/>
      <c r="XV31" s="213"/>
      <c r="XW31" s="213"/>
      <c r="XX31" s="213"/>
      <c r="XY31" s="213"/>
      <c r="XZ31" s="213"/>
      <c r="YA31" s="213"/>
      <c r="YB31" s="213"/>
      <c r="YC31" s="213"/>
      <c r="YD31" s="213"/>
      <c r="YE31" s="213"/>
      <c r="YF31" s="213"/>
      <c r="YG31" s="213"/>
      <c r="YH31" s="213"/>
      <c r="YI31" s="213"/>
      <c r="YJ31" s="213"/>
      <c r="YK31" s="213"/>
      <c r="YL31" s="213"/>
      <c r="YM31" s="213"/>
      <c r="YN31" s="213"/>
      <c r="YO31" s="213"/>
      <c r="YP31" s="213"/>
      <c r="YQ31" s="213"/>
      <c r="YR31" s="213"/>
      <c r="YS31" s="213"/>
      <c r="YT31" s="213"/>
      <c r="YU31" s="213"/>
      <c r="YV31" s="213"/>
      <c r="YW31" s="213"/>
      <c r="YX31" s="213"/>
      <c r="YY31" s="213"/>
      <c r="YZ31" s="213"/>
      <c r="ZA31" s="213"/>
      <c r="ZB31" s="213"/>
      <c r="ZC31" s="213"/>
      <c r="ZD31" s="213"/>
      <c r="ZE31" s="213"/>
      <c r="ZF31" s="213"/>
      <c r="ZG31" s="213"/>
      <c r="ZH31" s="213"/>
      <c r="ZI31" s="213"/>
      <c r="ZJ31" s="213"/>
      <c r="ZK31" s="213"/>
      <c r="ZL31" s="213"/>
      <c r="ZM31" s="213"/>
      <c r="ZN31" s="213"/>
      <c r="ZO31" s="213"/>
      <c r="ZP31" s="213"/>
      <c r="ZQ31" s="213"/>
      <c r="ZR31" s="213"/>
      <c r="ZS31" s="213"/>
      <c r="ZT31" s="213"/>
      <c r="ZU31" s="213"/>
      <c r="ZV31" s="213"/>
      <c r="ZW31" s="213"/>
      <c r="ZX31" s="213"/>
      <c r="ZY31" s="213"/>
      <c r="ZZ31" s="213"/>
      <c r="AAA31" s="213"/>
      <c r="AAB31" s="213"/>
      <c r="AAC31" s="213"/>
      <c r="AAD31" s="213"/>
      <c r="AAE31" s="213"/>
      <c r="AAF31" s="213"/>
      <c r="AAG31" s="213"/>
      <c r="AAH31" s="213"/>
      <c r="AAI31" s="213"/>
      <c r="AAJ31" s="213"/>
      <c r="AAK31" s="213"/>
      <c r="AAL31" s="213"/>
      <c r="AAM31" s="213"/>
      <c r="AAN31" s="213"/>
      <c r="AAO31" s="213"/>
      <c r="AAP31" s="213"/>
      <c r="AAQ31" s="213"/>
      <c r="AAR31" s="213"/>
      <c r="AAS31" s="213"/>
      <c r="AAT31" s="213"/>
      <c r="AAU31" s="213"/>
      <c r="AAV31" s="213"/>
      <c r="AAW31" s="213"/>
      <c r="AAX31" s="213"/>
      <c r="AAY31" s="213"/>
      <c r="AAZ31" s="213"/>
      <c r="ABA31" s="213"/>
      <c r="ABB31" s="213"/>
      <c r="ABC31" s="213"/>
      <c r="ABD31" s="213"/>
      <c r="ABE31" s="213"/>
      <c r="ABF31" s="213"/>
      <c r="ABG31" s="213"/>
      <c r="ABH31" s="213"/>
      <c r="ABI31" s="213"/>
      <c r="ABJ31" s="213"/>
      <c r="ABK31" s="213"/>
      <c r="ABL31" s="213"/>
      <c r="ABM31" s="213"/>
      <c r="ABN31" s="213"/>
      <c r="ABO31" s="213"/>
      <c r="ABP31" s="213"/>
      <c r="ABQ31" s="213"/>
      <c r="ABR31" s="213"/>
      <c r="ABS31" s="213"/>
      <c r="ABT31" s="213"/>
      <c r="ABU31" s="213"/>
      <c r="ABV31" s="213"/>
      <c r="ABW31" s="213"/>
      <c r="ABX31" s="213"/>
      <c r="ABY31" s="213"/>
      <c r="ABZ31" s="213"/>
      <c r="ACA31" s="213"/>
      <c r="ACB31" s="213"/>
      <c r="ACC31" s="213"/>
      <c r="ACD31" s="213"/>
      <c r="ACE31" s="213"/>
      <c r="ACF31" s="213"/>
      <c r="ACG31" s="213"/>
      <c r="ACH31" s="213"/>
      <c r="ACI31" s="213"/>
      <c r="ACJ31" s="213"/>
      <c r="ACK31" s="213"/>
      <c r="ACL31" s="213"/>
      <c r="ACM31" s="213"/>
      <c r="ACN31" s="213"/>
      <c r="ACO31" s="213"/>
      <c r="ACP31" s="213"/>
      <c r="ACQ31" s="213"/>
      <c r="ACR31" s="213"/>
      <c r="ACS31" s="213"/>
      <c r="ACT31" s="213"/>
      <c r="ACU31" s="213"/>
      <c r="ACV31" s="213"/>
      <c r="ACW31" s="213"/>
      <c r="ACX31" s="213"/>
      <c r="ACY31" s="213"/>
      <c r="ACZ31" s="213"/>
      <c r="ADA31" s="213"/>
      <c r="ADB31" s="213"/>
      <c r="ADC31" s="213"/>
      <c r="ADD31" s="213"/>
      <c r="ADE31" s="213"/>
      <c r="ADF31" s="213"/>
      <c r="ADG31" s="213"/>
      <c r="ADH31" s="213"/>
      <c r="ADI31" s="213"/>
      <c r="ADJ31" s="213"/>
      <c r="ADK31" s="213"/>
      <c r="ADL31" s="213"/>
      <c r="ADM31" s="213"/>
      <c r="ADN31" s="213"/>
      <c r="ADO31" s="213"/>
      <c r="ADP31" s="213"/>
      <c r="ADQ31" s="213"/>
      <c r="ADR31" s="213"/>
      <c r="ADS31" s="213"/>
      <c r="ADT31" s="213"/>
      <c r="ADU31" s="213"/>
      <c r="ADV31" s="213"/>
      <c r="ADW31" s="213"/>
      <c r="ADX31" s="213"/>
      <c r="ADY31" s="213"/>
      <c r="ADZ31" s="213"/>
      <c r="AEA31" s="213"/>
      <c r="AEB31" s="213"/>
      <c r="AEC31" s="213"/>
      <c r="AED31" s="213"/>
      <c r="AEE31" s="213"/>
      <c r="AEF31" s="213"/>
      <c r="AEG31" s="213"/>
      <c r="AEH31" s="213"/>
      <c r="AEI31" s="213"/>
      <c r="AEJ31" s="213"/>
      <c r="AEK31" s="213"/>
      <c r="AEL31" s="213"/>
      <c r="AEM31" s="213"/>
      <c r="AEN31" s="213"/>
      <c r="AEO31" s="213"/>
      <c r="AEP31" s="213"/>
      <c r="AEQ31" s="213"/>
      <c r="AER31" s="213"/>
      <c r="AES31" s="213"/>
      <c r="AET31" s="213"/>
      <c r="AEU31" s="213"/>
      <c r="AEV31" s="213"/>
      <c r="AEW31" s="213"/>
      <c r="AEX31" s="213"/>
      <c r="AEY31" s="213"/>
      <c r="AEZ31" s="213"/>
      <c r="AFA31" s="213"/>
      <c r="AFB31" s="213"/>
      <c r="AFC31" s="213"/>
      <c r="AFD31" s="213"/>
      <c r="AFE31" s="213"/>
      <c r="AFF31" s="213"/>
      <c r="AFG31" s="213"/>
      <c r="AFH31" s="213"/>
      <c r="AFI31" s="213"/>
      <c r="AFJ31" s="213"/>
      <c r="AFK31" s="213"/>
      <c r="AFL31" s="213"/>
      <c r="AFM31" s="213"/>
      <c r="AFN31" s="213"/>
      <c r="AFO31" s="213"/>
      <c r="AFP31" s="213"/>
      <c r="AFQ31" s="213"/>
      <c r="AFR31" s="213"/>
      <c r="AFS31" s="213"/>
      <c r="AFT31" s="213"/>
      <c r="AFU31" s="213"/>
      <c r="AFV31" s="213"/>
      <c r="AFW31" s="213"/>
      <c r="AFX31" s="213"/>
      <c r="AFY31" s="213"/>
      <c r="AFZ31" s="213"/>
      <c r="AGA31" s="213"/>
      <c r="AGB31" s="213"/>
      <c r="AGC31" s="213"/>
      <c r="AGD31" s="213"/>
      <c r="AGE31" s="213"/>
      <c r="AGF31" s="213"/>
      <c r="AGG31" s="213"/>
      <c r="AGH31" s="213"/>
      <c r="AGI31" s="213"/>
      <c r="AGJ31" s="213"/>
      <c r="AGK31" s="213"/>
      <c r="AGL31" s="213"/>
      <c r="AGM31" s="213"/>
      <c r="AGN31" s="213"/>
      <c r="AGO31" s="213"/>
      <c r="AGP31" s="213"/>
      <c r="AGQ31" s="213"/>
      <c r="AGR31" s="213"/>
      <c r="AGS31" s="213"/>
      <c r="AGT31" s="213"/>
      <c r="AGU31" s="213"/>
      <c r="AGV31" s="213"/>
      <c r="AGW31" s="213"/>
      <c r="AGX31" s="213"/>
      <c r="AGY31" s="213"/>
      <c r="AGZ31" s="213"/>
      <c r="AHA31" s="213"/>
      <c r="AHB31" s="213"/>
      <c r="AHC31" s="213"/>
      <c r="AHD31" s="213"/>
      <c r="AHE31" s="213"/>
      <c r="AHF31" s="213"/>
      <c r="AHG31" s="213"/>
      <c r="AHH31" s="213"/>
      <c r="AHI31" s="213"/>
      <c r="AHJ31" s="213"/>
      <c r="AHK31" s="213"/>
      <c r="AHL31" s="213"/>
      <c r="AHM31" s="213"/>
      <c r="AHN31" s="213"/>
      <c r="AHO31" s="213"/>
      <c r="AHP31" s="213"/>
      <c r="AHQ31" s="213"/>
      <c r="AHR31" s="213"/>
      <c r="AHS31" s="213"/>
      <c r="AHT31" s="213"/>
      <c r="AHU31" s="213"/>
      <c r="AHV31" s="213"/>
      <c r="AHW31" s="213"/>
      <c r="AHX31" s="213"/>
      <c r="AHY31" s="213"/>
      <c r="AHZ31" s="213"/>
      <c r="AIA31" s="213"/>
      <c r="AIB31" s="213"/>
      <c r="AIC31" s="213"/>
      <c r="AID31" s="213"/>
      <c r="AIE31" s="213"/>
      <c r="AIF31" s="213"/>
      <c r="AIG31" s="213"/>
      <c r="AIH31" s="213"/>
      <c r="AII31" s="213"/>
      <c r="AIJ31" s="213"/>
      <c r="AIK31" s="213"/>
      <c r="AIL31" s="213"/>
      <c r="AIM31" s="213"/>
      <c r="AIN31" s="213"/>
      <c r="AIO31" s="213"/>
      <c r="AIP31" s="213"/>
      <c r="AIQ31" s="213"/>
      <c r="AIR31" s="213"/>
      <c r="AIS31" s="213"/>
      <c r="AIT31" s="213"/>
      <c r="AIU31" s="213"/>
      <c r="AIV31" s="213"/>
      <c r="AIW31" s="213"/>
      <c r="AIX31" s="213"/>
      <c r="AIY31" s="213"/>
      <c r="AIZ31" s="213"/>
      <c r="AJA31" s="213"/>
      <c r="AJB31" s="213"/>
      <c r="AJC31" s="213"/>
      <c r="AJD31" s="213"/>
      <c r="AJE31" s="213"/>
      <c r="AJF31" s="213"/>
      <c r="AJG31" s="213"/>
      <c r="AJH31" s="213"/>
      <c r="AJI31" s="213"/>
      <c r="AJJ31" s="213"/>
      <c r="AJK31" s="213"/>
      <c r="AJL31" s="213"/>
      <c r="AJM31" s="213"/>
      <c r="AJN31" s="213"/>
      <c r="AJO31" s="213"/>
      <c r="AJP31" s="213"/>
      <c r="AJQ31" s="213"/>
      <c r="AJR31" s="213"/>
      <c r="AJS31" s="213"/>
      <c r="AJT31" s="213"/>
      <c r="AJU31" s="213"/>
      <c r="AJV31" s="213"/>
      <c r="AJW31" s="213"/>
      <c r="AJX31" s="213"/>
      <c r="AJY31" s="213"/>
      <c r="AJZ31" s="213"/>
      <c r="AKA31" s="213"/>
      <c r="AKB31" s="213"/>
      <c r="AKC31" s="213"/>
      <c r="AKD31" s="213"/>
      <c r="AKE31" s="213"/>
      <c r="AKF31" s="213"/>
      <c r="AKG31" s="213"/>
      <c r="AKH31" s="213"/>
      <c r="AKI31" s="213"/>
      <c r="AKJ31" s="213"/>
      <c r="AKK31" s="213"/>
      <c r="AKL31" s="213"/>
      <c r="AKM31" s="213"/>
      <c r="AKN31" s="213"/>
      <c r="AKO31" s="213"/>
      <c r="AKP31" s="213"/>
      <c r="AKQ31" s="213"/>
      <c r="AKR31" s="213"/>
      <c r="AKS31" s="213"/>
      <c r="AKT31" s="213"/>
      <c r="AKU31" s="213"/>
      <c r="AKV31" s="213"/>
      <c r="AKW31" s="213"/>
      <c r="AKX31" s="213"/>
      <c r="AKY31" s="213"/>
      <c r="AKZ31" s="213"/>
      <c r="ALA31" s="213"/>
      <c r="ALB31" s="213"/>
      <c r="ALC31" s="213"/>
      <c r="ALD31" s="213"/>
      <c r="ALE31" s="213"/>
      <c r="ALF31" s="213"/>
      <c r="ALG31" s="213"/>
      <c r="ALH31" s="213"/>
      <c r="ALI31" s="213"/>
      <c r="ALJ31" s="213"/>
      <c r="ALK31" s="213"/>
      <c r="ALL31" s="213"/>
      <c r="ALM31" s="213"/>
      <c r="ALN31" s="213"/>
      <c r="ALO31" s="213"/>
      <c r="ALP31" s="213"/>
      <c r="ALQ31" s="213"/>
      <c r="ALR31" s="213"/>
      <c r="ALS31" s="213"/>
      <c r="ALT31" s="213"/>
      <c r="ALU31" s="213"/>
      <c r="ALV31" s="213"/>
      <c r="ALW31" s="213"/>
      <c r="ALX31" s="213"/>
      <c r="ALY31" s="213"/>
      <c r="ALZ31" s="213"/>
      <c r="AMA31" s="213"/>
      <c r="AMB31" s="213"/>
      <c r="AMC31" s="213"/>
      <c r="AMD31" s="213"/>
      <c r="AME31" s="213"/>
      <c r="AMF31" s="213"/>
      <c r="AMG31" s="213"/>
      <c r="AMH31" s="213"/>
      <c r="AMI31" s="213"/>
      <c r="AMJ31" s="213"/>
      <c r="AMK31" s="213"/>
      <c r="AML31" s="213"/>
    </row>
    <row r="33" spans="2:8" x14ac:dyDescent="0.2">
      <c r="B33" s="857"/>
      <c r="C33" s="857"/>
      <c r="D33" s="905"/>
      <c r="E33" s="905"/>
      <c r="F33" s="710"/>
      <c r="H33" s="316"/>
    </row>
    <row r="34" spans="2:8" x14ac:dyDescent="0.2">
      <c r="B34" s="856"/>
      <c r="C34" s="856"/>
      <c r="D34" s="906"/>
      <c r="E34" s="906"/>
      <c r="F34" s="711"/>
      <c r="H34" s="317"/>
    </row>
  </sheetData>
  <mergeCells count="13">
    <mergeCell ref="D33:E33"/>
    <mergeCell ref="D34:E34"/>
    <mergeCell ref="B33:C33"/>
    <mergeCell ref="B34:C34"/>
    <mergeCell ref="B12:C12"/>
    <mergeCell ref="E12:F12"/>
    <mergeCell ref="B28:F28"/>
    <mergeCell ref="B1:F1"/>
    <mergeCell ref="B3:F3"/>
    <mergeCell ref="B4:F4"/>
    <mergeCell ref="B5:F5"/>
    <mergeCell ref="B9:F9"/>
    <mergeCell ref="B7:F7"/>
  </mergeCells>
  <phoneticPr fontId="21" type="noConversion"/>
  <printOptions horizontalCentered="1"/>
  <pageMargins left="0.85" right="0.78740157480314965" top="2.5716141732283466" bottom="2.5590551181102366" header="0" footer="0"/>
  <pageSetup paperSize="9" scale="57" orientation="portrait" horizontalDpi="300" verticalDpi="300" r:id="rId1"/>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B1:Q43"/>
  <sheetViews>
    <sheetView showGridLines="0" tabSelected="1" topLeftCell="A35" workbookViewId="0">
      <selection activeCell="K55" sqref="K55"/>
    </sheetView>
  </sheetViews>
  <sheetFormatPr baseColWidth="10" defaultRowHeight="12.75" x14ac:dyDescent="0.2"/>
  <cols>
    <col min="1" max="1" width="4.85546875" style="29" customWidth="1"/>
    <col min="2" max="2" width="7.7109375" style="29" customWidth="1"/>
    <col min="3" max="3" width="19" style="29" customWidth="1"/>
    <col min="4" max="4" width="2.42578125" style="29" customWidth="1"/>
    <col min="5" max="5" width="7.85546875" style="29" customWidth="1"/>
    <col min="6" max="6" width="18.28515625" style="29" customWidth="1"/>
    <col min="7" max="7" width="1.7109375" style="29" customWidth="1"/>
    <col min="8" max="8" width="12" style="29" customWidth="1"/>
    <col min="9" max="9" width="17.5703125" style="29" customWidth="1"/>
    <col min="10" max="10" width="2" style="29" customWidth="1"/>
    <col min="11" max="11" width="30.42578125" style="3" customWidth="1"/>
    <col min="12" max="12" width="22.85546875" style="29" bestFit="1" customWidth="1"/>
    <col min="13" max="15" width="11.42578125" style="29"/>
    <col min="16" max="17" width="19.42578125" style="29" bestFit="1" customWidth="1"/>
    <col min="18" max="16384" width="11.42578125" style="29"/>
  </cols>
  <sheetData>
    <row r="1" spans="2:14" x14ac:dyDescent="0.2">
      <c r="B1" s="37"/>
      <c r="C1" s="37"/>
      <c r="D1" s="37"/>
      <c r="E1" s="37"/>
      <c r="F1" s="37"/>
      <c r="G1" s="37"/>
      <c r="H1" s="37"/>
      <c r="I1" s="37"/>
      <c r="J1" s="37"/>
      <c r="K1" s="1"/>
      <c r="L1" s="37"/>
      <c r="M1" s="37"/>
      <c r="N1" s="37"/>
    </row>
    <row r="2" spans="2:14" ht="18" x14ac:dyDescent="0.25">
      <c r="B2" s="920" t="s">
        <v>141</v>
      </c>
      <c r="C2" s="920"/>
      <c r="D2" s="920"/>
      <c r="E2" s="920"/>
      <c r="F2" s="920"/>
      <c r="G2" s="920"/>
      <c r="H2" s="920"/>
      <c r="I2" s="920"/>
      <c r="J2" s="920"/>
      <c r="K2" s="920"/>
      <c r="L2" s="45"/>
      <c r="M2" s="37"/>
    </row>
    <row r="3" spans="2:14" ht="18" x14ac:dyDescent="0.25">
      <c r="B3" s="176"/>
      <c r="C3" s="176"/>
      <c r="D3" s="176"/>
      <c r="E3" s="176"/>
      <c r="F3" s="176"/>
      <c r="G3" s="176"/>
      <c r="H3" s="176"/>
      <c r="I3" s="176"/>
      <c r="J3" s="176"/>
      <c r="K3" s="15"/>
      <c r="L3" s="30"/>
    </row>
    <row r="4" spans="2:14" ht="19.5" x14ac:dyDescent="0.25">
      <c r="B4" s="849" t="str">
        <f>+[9]ACTIVO!A2</f>
        <v xml:space="preserve">BALANCE GENERAL </v>
      </c>
      <c r="C4" s="849"/>
      <c r="D4" s="849"/>
      <c r="E4" s="849"/>
      <c r="F4" s="849"/>
      <c r="G4" s="849"/>
      <c r="H4" s="849"/>
      <c r="I4" s="849"/>
      <c r="J4" s="849"/>
      <c r="K4" s="849"/>
    </row>
    <row r="5" spans="2:14" ht="19.5" x14ac:dyDescent="0.25">
      <c r="B5" s="849" t="str">
        <f>+I!B4</f>
        <v>1° DE ENERO Y EL 31 DE MARZO DE 2020 y 2019</v>
      </c>
      <c r="C5" s="849"/>
      <c r="D5" s="849"/>
      <c r="E5" s="849"/>
      <c r="F5" s="849"/>
      <c r="G5" s="849"/>
      <c r="H5" s="849"/>
      <c r="I5" s="849"/>
      <c r="J5" s="849"/>
      <c r="K5" s="849"/>
    </row>
    <row r="6" spans="2:14" ht="19.5" x14ac:dyDescent="0.25">
      <c r="B6" s="849" t="s">
        <v>135</v>
      </c>
      <c r="C6" s="849"/>
      <c r="D6" s="849"/>
      <c r="E6" s="849"/>
      <c r="F6" s="849"/>
      <c r="G6" s="849"/>
      <c r="H6" s="849"/>
      <c r="I6" s="849"/>
      <c r="J6" s="849"/>
      <c r="K6" s="849"/>
    </row>
    <row r="7" spans="2:14" ht="19.5" x14ac:dyDescent="0.25">
      <c r="B7" s="725"/>
      <c r="C7" s="725"/>
      <c r="D7" s="725"/>
      <c r="E7" s="725"/>
      <c r="F7" s="725"/>
      <c r="G7" s="725"/>
      <c r="H7" s="725"/>
      <c r="I7" s="725"/>
      <c r="J7" s="725"/>
      <c r="K7" s="725"/>
    </row>
    <row r="8" spans="2:14" ht="19.5" customHeight="1" x14ac:dyDescent="0.2">
      <c r="B8" s="924" t="s">
        <v>812</v>
      </c>
      <c r="C8" s="924"/>
      <c r="D8" s="924"/>
      <c r="E8" s="924"/>
      <c r="F8" s="924"/>
      <c r="G8" s="924"/>
      <c r="H8" s="924"/>
      <c r="I8" s="924"/>
      <c r="J8" s="924"/>
      <c r="K8" s="924"/>
    </row>
    <row r="9" spans="2:14" ht="19.5" x14ac:dyDescent="0.25">
      <c r="B9" s="312"/>
      <c r="C9" s="312"/>
      <c r="D9" s="312"/>
      <c r="E9" s="312"/>
      <c r="F9" s="312"/>
      <c r="G9" s="312"/>
      <c r="H9" s="312"/>
      <c r="I9" s="312"/>
      <c r="J9" s="312"/>
      <c r="K9" s="712"/>
    </row>
    <row r="10" spans="2:14" ht="19.5" x14ac:dyDescent="0.25">
      <c r="B10" s="849" t="s">
        <v>118</v>
      </c>
      <c r="C10" s="849"/>
      <c r="D10" s="849"/>
      <c r="E10" s="849"/>
      <c r="F10" s="849"/>
      <c r="G10" s="849"/>
      <c r="H10" s="849"/>
      <c r="I10" s="849"/>
      <c r="J10" s="849"/>
      <c r="K10" s="849"/>
    </row>
    <row r="11" spans="2:14" ht="18" x14ac:dyDescent="0.25">
      <c r="B11" s="311"/>
      <c r="C11" s="311"/>
      <c r="D11" s="311"/>
      <c r="E11" s="311"/>
      <c r="F11" s="311"/>
      <c r="G11" s="311"/>
      <c r="H11" s="311"/>
      <c r="I11" s="311"/>
      <c r="J11" s="311"/>
      <c r="K11" s="636"/>
    </row>
    <row r="12" spans="2:14" s="93" customFormat="1" ht="18" x14ac:dyDescent="0.25">
      <c r="B12" s="176"/>
      <c r="C12" s="176"/>
      <c r="D12" s="176"/>
      <c r="E12" s="176"/>
      <c r="F12" s="176"/>
      <c r="G12" s="176"/>
      <c r="H12" s="176"/>
      <c r="I12" s="176"/>
      <c r="J12" s="176"/>
      <c r="K12" s="15"/>
      <c r="M12" s="177"/>
    </row>
    <row r="13" spans="2:14" s="93" customFormat="1" ht="18" x14ac:dyDescent="0.25">
      <c r="B13" s="318"/>
      <c r="C13" s="319"/>
      <c r="D13" s="319"/>
      <c r="E13" s="319"/>
      <c r="F13" s="319"/>
      <c r="G13" s="319"/>
      <c r="H13" s="921" t="s">
        <v>421</v>
      </c>
      <c r="I13" s="922"/>
      <c r="J13" s="922"/>
      <c r="K13" s="923"/>
      <c r="L13" s="30"/>
    </row>
    <row r="14" spans="2:14" s="93" customFormat="1" ht="1.5" customHeight="1" x14ac:dyDescent="0.25">
      <c r="B14" s="314"/>
      <c r="C14" s="41"/>
      <c r="D14" s="41"/>
      <c r="E14" s="41"/>
      <c r="F14" s="41"/>
      <c r="G14" s="41"/>
      <c r="H14" s="908"/>
      <c r="I14" s="909"/>
      <c r="J14" s="909"/>
      <c r="K14" s="910"/>
      <c r="L14" s="30"/>
    </row>
    <row r="15" spans="2:14" s="93" customFormat="1" ht="18" x14ac:dyDescent="0.25">
      <c r="B15" s="908" t="s">
        <v>816</v>
      </c>
      <c r="C15" s="909"/>
      <c r="D15" s="909"/>
      <c r="E15" s="909"/>
      <c r="F15" s="909"/>
      <c r="G15" s="910"/>
      <c r="H15" s="911">
        <v>2020</v>
      </c>
      <c r="I15" s="912"/>
      <c r="J15" s="913"/>
      <c r="K15" s="635">
        <v>2019</v>
      </c>
      <c r="L15" s="30"/>
      <c r="M15" s="208"/>
    </row>
    <row r="16" spans="2:14" s="93" customFormat="1" ht="18" x14ac:dyDescent="0.25">
      <c r="B16" s="43"/>
      <c r="C16" s="45"/>
      <c r="D16" s="45"/>
      <c r="E16" s="45"/>
      <c r="F16" s="45"/>
      <c r="G16" s="45"/>
      <c r="H16" s="43"/>
      <c r="I16" s="45"/>
      <c r="J16" s="103"/>
      <c r="K16" s="713"/>
      <c r="L16" s="30"/>
    </row>
    <row r="17" spans="2:17" s="93" customFormat="1" ht="18" x14ac:dyDescent="0.25">
      <c r="B17" s="43" t="s">
        <v>189</v>
      </c>
      <c r="C17" s="45"/>
      <c r="D17" s="45"/>
      <c r="E17" s="45"/>
      <c r="F17" s="45"/>
      <c r="G17" s="45"/>
      <c r="H17" s="914">
        <f>+ACTIVO!D62/PASIVO!E54</f>
        <v>2.2662899365560292</v>
      </c>
      <c r="I17" s="915"/>
      <c r="J17" s="916"/>
      <c r="K17" s="714">
        <v>2.0644600215802726</v>
      </c>
      <c r="L17" s="306"/>
      <c r="M17" s="178"/>
    </row>
    <row r="18" spans="2:17" s="93" customFormat="1" ht="18" x14ac:dyDescent="0.25">
      <c r="B18" s="43"/>
      <c r="C18" s="45"/>
      <c r="D18" s="45"/>
      <c r="E18" s="45"/>
      <c r="F18" s="45"/>
      <c r="G18" s="45"/>
      <c r="H18" s="525"/>
      <c r="I18" s="526"/>
      <c r="J18" s="472"/>
      <c r="K18" s="715"/>
      <c r="L18" s="30"/>
      <c r="M18" s="179"/>
    </row>
    <row r="19" spans="2:17" s="93" customFormat="1" ht="18" x14ac:dyDescent="0.25">
      <c r="B19" s="43" t="s">
        <v>190</v>
      </c>
      <c r="C19" s="45"/>
      <c r="D19" s="45"/>
      <c r="E19" s="45"/>
      <c r="F19" s="45"/>
      <c r="G19" s="45"/>
      <c r="H19" s="917">
        <f>+PASIVO!E68/PASIVO!E80</f>
        <v>0.42744793028514144</v>
      </c>
      <c r="I19" s="918"/>
      <c r="J19" s="919"/>
      <c r="K19" s="714">
        <v>0.47916043025852945</v>
      </c>
      <c r="L19" s="306"/>
      <c r="M19" s="178"/>
    </row>
    <row r="20" spans="2:17" s="93" customFormat="1" ht="18" x14ac:dyDescent="0.25">
      <c r="B20" s="43"/>
      <c r="C20" s="45"/>
      <c r="D20" s="45"/>
      <c r="E20" s="45"/>
      <c r="F20" s="45"/>
      <c r="G20" s="45"/>
      <c r="H20" s="525"/>
      <c r="I20" s="526"/>
      <c r="J20" s="472"/>
      <c r="K20" s="716"/>
      <c r="L20" s="30"/>
      <c r="M20" s="179"/>
    </row>
    <row r="21" spans="2:17" s="179" customFormat="1" ht="18" x14ac:dyDescent="0.25">
      <c r="B21" s="43" t="s">
        <v>191</v>
      </c>
      <c r="C21" s="45"/>
      <c r="D21" s="45"/>
      <c r="E21" s="45"/>
      <c r="F21" s="45"/>
      <c r="G21" s="45"/>
      <c r="H21" s="914">
        <f>+RESULTADO!D32/(PASIVO!E80-PASIVO!E78)</f>
        <v>4.2655764345094743E-2</v>
      </c>
      <c r="I21" s="915"/>
      <c r="J21" s="916"/>
      <c r="K21" s="714">
        <v>4.6945281638145334E-2</v>
      </c>
      <c r="L21" s="306"/>
      <c r="M21" s="180"/>
    </row>
    <row r="22" spans="2:17" s="179" customFormat="1" ht="18" x14ac:dyDescent="0.25">
      <c r="B22" s="174"/>
      <c r="C22" s="175"/>
      <c r="D22" s="175"/>
      <c r="E22" s="175"/>
      <c r="F22" s="175"/>
      <c r="G22" s="175"/>
      <c r="H22" s="174"/>
      <c r="I22" s="181"/>
      <c r="J22" s="106"/>
      <c r="K22" s="717"/>
      <c r="L22" s="30"/>
      <c r="M22" s="93"/>
    </row>
    <row r="23" spans="2:17" s="179" customFormat="1" ht="18" x14ac:dyDescent="0.25">
      <c r="B23" s="172"/>
      <c r="C23" s="173"/>
      <c r="D23" s="173"/>
      <c r="E23" s="173"/>
      <c r="F23" s="173"/>
      <c r="G23" s="173"/>
      <c r="H23" s="173"/>
      <c r="I23" s="173"/>
      <c r="J23" s="173"/>
      <c r="K23" s="713"/>
      <c r="L23" s="383"/>
      <c r="M23" s="93"/>
    </row>
    <row r="24" spans="2:17" s="179" customFormat="1" ht="18" x14ac:dyDescent="0.25">
      <c r="B24" s="43"/>
      <c r="C24" s="45"/>
      <c r="D24" s="45"/>
      <c r="E24" s="45"/>
      <c r="F24" s="45"/>
      <c r="G24" s="45"/>
      <c r="H24" s="45"/>
      <c r="I24" s="45" t="s">
        <v>196</v>
      </c>
      <c r="J24" s="45"/>
      <c r="K24" s="718"/>
      <c r="L24" s="307"/>
      <c r="M24" s="93"/>
    </row>
    <row r="25" spans="2:17" s="179" customFormat="1" ht="18" x14ac:dyDescent="0.25">
      <c r="B25" s="43"/>
      <c r="C25" s="45"/>
      <c r="D25" s="45"/>
      <c r="E25" s="45"/>
      <c r="F25" s="45"/>
      <c r="G25" s="45"/>
      <c r="H25" s="45"/>
      <c r="I25" s="45" t="s">
        <v>197</v>
      </c>
      <c r="J25" s="45"/>
      <c r="K25" s="718"/>
      <c r="L25" s="30"/>
      <c r="M25" s="93"/>
    </row>
    <row r="26" spans="2:17" s="179" customFormat="1" ht="18" x14ac:dyDescent="0.25">
      <c r="B26" s="46" t="s">
        <v>188</v>
      </c>
      <c r="C26" s="182" t="s">
        <v>119</v>
      </c>
      <c r="D26" s="45" t="s">
        <v>193</v>
      </c>
      <c r="E26" s="183" t="s">
        <v>194</v>
      </c>
      <c r="F26" s="175" t="s">
        <v>195</v>
      </c>
      <c r="G26" s="45" t="s">
        <v>193</v>
      </c>
      <c r="H26" s="183" t="s">
        <v>200</v>
      </c>
      <c r="I26" s="175" t="s">
        <v>201</v>
      </c>
      <c r="J26" s="175"/>
      <c r="K26" s="718"/>
      <c r="L26" s="30"/>
      <c r="M26" s="93"/>
    </row>
    <row r="27" spans="2:17" s="179" customFormat="1" ht="18" x14ac:dyDescent="0.25">
      <c r="B27" s="43"/>
      <c r="C27" s="14" t="s">
        <v>192</v>
      </c>
      <c r="D27" s="45"/>
      <c r="E27" s="45"/>
      <c r="F27" s="45" t="s">
        <v>77</v>
      </c>
      <c r="G27" s="45"/>
      <c r="H27" s="45"/>
      <c r="I27" s="45" t="s">
        <v>77</v>
      </c>
      <c r="J27" s="45"/>
      <c r="K27" s="718"/>
      <c r="L27" s="30"/>
      <c r="M27" s="93"/>
    </row>
    <row r="28" spans="2:17" s="179" customFormat="1" ht="18" x14ac:dyDescent="0.25">
      <c r="B28" s="43"/>
      <c r="C28" s="45"/>
      <c r="D28" s="45"/>
      <c r="E28" s="45"/>
      <c r="F28" s="45"/>
      <c r="G28" s="45"/>
      <c r="H28" s="45"/>
      <c r="I28" s="45" t="s">
        <v>198</v>
      </c>
      <c r="J28" s="45"/>
      <c r="K28" s="718"/>
      <c r="L28" s="30"/>
      <c r="M28" s="93"/>
    </row>
    <row r="29" spans="2:17" s="179" customFormat="1" ht="18" x14ac:dyDescent="0.25">
      <c r="B29" s="123"/>
      <c r="C29" s="122"/>
      <c r="D29" s="122"/>
      <c r="E29" s="122"/>
      <c r="F29" s="122"/>
      <c r="G29" s="122"/>
      <c r="H29" s="45"/>
      <c r="I29" s="14" t="s">
        <v>199</v>
      </c>
      <c r="J29" s="45"/>
      <c r="K29" s="718"/>
      <c r="L29" s="30"/>
      <c r="M29" s="93"/>
    </row>
    <row r="30" spans="2:17" s="179" customFormat="1" ht="18" x14ac:dyDescent="0.25">
      <c r="B30" s="123"/>
      <c r="C30" s="122"/>
      <c r="D30" s="122"/>
      <c r="E30" s="122"/>
      <c r="F30" s="122"/>
      <c r="G30" s="122"/>
      <c r="H30" s="122"/>
      <c r="I30" s="122"/>
      <c r="J30" s="122"/>
      <c r="K30" s="719"/>
      <c r="L30" s="45"/>
    </row>
    <row r="31" spans="2:17" ht="15" x14ac:dyDescent="0.2">
      <c r="B31" s="174"/>
      <c r="C31" s="175"/>
      <c r="D31" s="175"/>
      <c r="E31" s="175"/>
      <c r="F31" s="175"/>
      <c r="G31" s="175"/>
      <c r="H31" s="175"/>
      <c r="I31" s="175"/>
      <c r="J31" s="175"/>
      <c r="K31" s="720"/>
      <c r="L31" s="30"/>
      <c r="P31" s="184"/>
      <c r="Q31" s="184"/>
    </row>
    <row r="32" spans="2:17" ht="15" x14ac:dyDescent="0.2">
      <c r="B32" s="45"/>
      <c r="C32" s="45"/>
      <c r="D32" s="45"/>
      <c r="E32" s="45"/>
      <c r="F32" s="45"/>
      <c r="G32" s="45"/>
      <c r="H32" s="45"/>
      <c r="I32" s="45"/>
      <c r="J32" s="45"/>
      <c r="K32" s="14"/>
      <c r="L32" s="30"/>
      <c r="P32" s="184"/>
      <c r="Q32" s="184"/>
    </row>
    <row r="33" spans="2:13" ht="15" customHeight="1" x14ac:dyDescent="0.2">
      <c r="B33" s="45"/>
      <c r="C33" s="45"/>
      <c r="D33" s="45"/>
      <c r="E33" s="45"/>
      <c r="F33" s="45"/>
      <c r="G33" s="45"/>
      <c r="H33" s="45"/>
      <c r="I33" s="45"/>
      <c r="J33" s="45"/>
      <c r="K33" s="14"/>
      <c r="L33" s="45"/>
      <c r="M33" s="37"/>
    </row>
    <row r="34" spans="2:13" ht="15" customHeight="1" x14ac:dyDescent="0.2">
      <c r="B34" s="793" t="s">
        <v>508</v>
      </c>
      <c r="C34" s="793"/>
      <c r="D34" s="793"/>
      <c r="E34" s="793"/>
      <c r="F34" s="793"/>
      <c r="G34" s="793"/>
      <c r="H34" s="793"/>
      <c r="I34" s="793"/>
      <c r="J34" s="793"/>
      <c r="K34" s="793"/>
      <c r="L34" s="45"/>
      <c r="M34" s="37"/>
    </row>
    <row r="35" spans="2:13" ht="15" customHeight="1" x14ac:dyDescent="0.2">
      <c r="B35" s="37"/>
      <c r="C35" s="37"/>
      <c r="D35" s="37"/>
      <c r="E35" s="37"/>
      <c r="F35" s="37"/>
      <c r="G35" s="37"/>
      <c r="H35" s="37"/>
      <c r="I35" s="37"/>
      <c r="J35" s="37"/>
      <c r="K35" s="1"/>
      <c r="L35" s="37"/>
      <c r="M35" s="37"/>
    </row>
    <row r="36" spans="2:13" ht="15" customHeight="1" x14ac:dyDescent="0.2">
      <c r="B36" s="37"/>
      <c r="C36" s="37"/>
      <c r="D36" s="37"/>
      <c r="E36" s="37"/>
      <c r="F36" s="37"/>
      <c r="G36" s="37"/>
      <c r="H36" s="37"/>
      <c r="I36" s="37"/>
      <c r="J36" s="37"/>
      <c r="K36" s="1"/>
      <c r="L36" s="37"/>
      <c r="M36" s="37"/>
    </row>
    <row r="37" spans="2:13" ht="15" customHeight="1" x14ac:dyDescent="0.2">
      <c r="B37" s="37"/>
      <c r="C37" s="37"/>
      <c r="D37" s="37"/>
      <c r="E37" s="37"/>
      <c r="F37" s="37"/>
      <c r="G37" s="37"/>
      <c r="H37" s="37"/>
      <c r="I37" s="37"/>
      <c r="J37" s="37"/>
      <c r="K37" s="1"/>
      <c r="L37" s="37"/>
      <c r="M37" s="37"/>
    </row>
    <row r="38" spans="2:13" ht="15" customHeight="1" x14ac:dyDescent="0.2">
      <c r="B38" s="37"/>
      <c r="C38" s="37"/>
      <c r="D38" s="37"/>
      <c r="E38" s="37"/>
      <c r="F38" s="37"/>
      <c r="G38" s="37"/>
      <c r="H38" s="37"/>
      <c r="I38" s="37"/>
      <c r="J38" s="37"/>
      <c r="K38" s="1"/>
      <c r="L38" s="37"/>
      <c r="M38" s="37"/>
    </row>
    <row r="39" spans="2:13" ht="15" x14ac:dyDescent="0.2">
      <c r="B39" s="808"/>
      <c r="C39" s="808"/>
      <c r="D39" s="808"/>
      <c r="E39" s="808"/>
      <c r="F39" s="847"/>
      <c r="G39" s="847"/>
      <c r="H39" s="847"/>
      <c r="I39" s="847"/>
      <c r="J39" s="847"/>
      <c r="K39" s="847"/>
      <c r="L39" s="37"/>
      <c r="M39" s="37"/>
    </row>
    <row r="40" spans="2:13" ht="15" x14ac:dyDescent="0.2">
      <c r="B40" s="848"/>
      <c r="C40" s="848"/>
      <c r="D40" s="848"/>
      <c r="E40" s="848"/>
      <c r="F40" s="803"/>
      <c r="G40" s="803"/>
      <c r="H40" s="803"/>
      <c r="I40" s="803"/>
      <c r="J40" s="803"/>
      <c r="K40" s="803"/>
      <c r="L40" s="37"/>
      <c r="M40" s="37"/>
    </row>
    <row r="41" spans="2:13" x14ac:dyDescent="0.2">
      <c r="B41" s="37"/>
      <c r="C41" s="37"/>
      <c r="D41" s="37"/>
      <c r="E41" s="37"/>
      <c r="F41" s="37"/>
      <c r="G41" s="37"/>
      <c r="H41" s="37"/>
      <c r="I41" s="37"/>
      <c r="J41" s="37"/>
      <c r="K41" s="1"/>
      <c r="L41" s="37"/>
      <c r="M41" s="37"/>
    </row>
    <row r="42" spans="2:13" x14ac:dyDescent="0.2">
      <c r="D42" s="33"/>
      <c r="E42" s="37"/>
      <c r="F42" s="37"/>
      <c r="G42" s="37"/>
      <c r="H42" s="37"/>
      <c r="I42" s="37"/>
      <c r="J42" s="37"/>
      <c r="K42" s="21"/>
      <c r="L42" s="37"/>
      <c r="M42" s="37"/>
    </row>
    <row r="43" spans="2:13" x14ac:dyDescent="0.2">
      <c r="B43" s="35"/>
      <c r="C43" s="35"/>
      <c r="D43" s="33"/>
      <c r="E43" s="37"/>
      <c r="F43" s="37"/>
      <c r="G43" s="37"/>
      <c r="H43" s="37"/>
      <c r="I43" s="37"/>
      <c r="J43" s="37"/>
      <c r="K43" s="21"/>
      <c r="L43" s="37"/>
      <c r="M43" s="37"/>
    </row>
  </sheetData>
  <mergeCells count="19">
    <mergeCell ref="I40:K40"/>
    <mergeCell ref="F39:H39"/>
    <mergeCell ref="F40:H40"/>
    <mergeCell ref="B40:E40"/>
    <mergeCell ref="B2:K2"/>
    <mergeCell ref="H13:K14"/>
    <mergeCell ref="B5:K5"/>
    <mergeCell ref="B6:K6"/>
    <mergeCell ref="B10:K10"/>
    <mergeCell ref="B4:K4"/>
    <mergeCell ref="B8:K8"/>
    <mergeCell ref="B15:G15"/>
    <mergeCell ref="H15:J15"/>
    <mergeCell ref="B39:E39"/>
    <mergeCell ref="H17:J17"/>
    <mergeCell ref="H19:J19"/>
    <mergeCell ref="H21:J21"/>
    <mergeCell ref="I39:K39"/>
    <mergeCell ref="B34:K34"/>
  </mergeCells>
  <phoneticPr fontId="21" type="noConversion"/>
  <printOptions horizontalCentered="1"/>
  <pageMargins left="0.71" right="0.41" top="2.5716141732283466" bottom="2.5590551181102366" header="0" footer="0"/>
  <pageSetup paperSize="9" scale="52" orientation="portrait" horizontalDpi="300" verticalDpi="300"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IC188"/>
  <sheetViews>
    <sheetView showGridLines="0" topLeftCell="A88" zoomScaleSheetLayoutView="100" workbookViewId="0">
      <selection activeCell="D101" sqref="D101"/>
    </sheetView>
  </sheetViews>
  <sheetFormatPr baseColWidth="10" defaultRowHeight="15.75" customHeight="1" x14ac:dyDescent="0.25"/>
  <cols>
    <col min="1" max="1" width="2.28515625" style="2" customWidth="1"/>
    <col min="2" max="2" width="41.7109375" style="2" customWidth="1"/>
    <col min="3" max="3" width="11.28515625" style="2" customWidth="1"/>
    <col min="4" max="4" width="21.7109375" style="304" customWidth="1"/>
    <col min="5" max="5" width="2.7109375" style="1" customWidth="1"/>
    <col min="6" max="6" width="21.7109375" style="122" customWidth="1"/>
    <col min="7" max="7" width="25" style="249" customWidth="1"/>
    <col min="8" max="8" width="24.85546875" style="249" bestFit="1" customWidth="1"/>
    <col min="9" max="51" width="11.42578125" style="249"/>
    <col min="52" max="16384" width="11.42578125" style="2"/>
  </cols>
  <sheetData>
    <row r="1" spans="1:6" ht="12" customHeight="1" x14ac:dyDescent="0.25">
      <c r="A1" s="365"/>
      <c r="B1" s="365"/>
      <c r="C1" s="365"/>
      <c r="D1" s="274"/>
      <c r="E1" s="287"/>
      <c r="F1" s="2"/>
    </row>
    <row r="2" spans="1:6" ht="19.5" customHeight="1" x14ac:dyDescent="0.25">
      <c r="A2" s="796" t="s">
        <v>227</v>
      </c>
      <c r="B2" s="796"/>
      <c r="C2" s="796"/>
      <c r="D2" s="796"/>
      <c r="E2" s="796"/>
      <c r="F2" s="796"/>
    </row>
    <row r="3" spans="1:6" ht="18.75" customHeight="1" x14ac:dyDescent="0.25">
      <c r="A3" s="796" t="s">
        <v>789</v>
      </c>
      <c r="B3" s="796"/>
      <c r="C3" s="796"/>
      <c r="D3" s="796"/>
      <c r="E3" s="796"/>
      <c r="F3" s="796"/>
    </row>
    <row r="4" spans="1:6" ht="18.75" customHeight="1" x14ac:dyDescent="0.25">
      <c r="A4" s="794" t="s">
        <v>37</v>
      </c>
      <c r="B4" s="794"/>
      <c r="C4" s="794"/>
      <c r="D4" s="794"/>
      <c r="E4" s="794"/>
      <c r="F4" s="794"/>
    </row>
    <row r="5" spans="1:6" ht="15.75" customHeight="1" x14ac:dyDescent="0.25">
      <c r="A5" s="274"/>
      <c r="B5" s="800" t="s">
        <v>812</v>
      </c>
      <c r="C5" s="800"/>
      <c r="D5" s="800"/>
      <c r="E5" s="800"/>
      <c r="F5" s="800"/>
    </row>
    <row r="6" spans="1:6" ht="15.75" customHeight="1" x14ac:dyDescent="0.25">
      <c r="A6" s="274"/>
      <c r="B6" s="274"/>
      <c r="C6" s="274"/>
      <c r="E6" s="287"/>
    </row>
    <row r="7" spans="1:6" ht="15.75" customHeight="1" x14ac:dyDescent="0.25">
      <c r="A7" s="463" t="s">
        <v>0</v>
      </c>
      <c r="B7" s="304"/>
      <c r="C7" s="304"/>
      <c r="D7" s="278">
        <v>2020</v>
      </c>
      <c r="E7" s="324"/>
      <c r="F7" s="7">
        <v>2019</v>
      </c>
    </row>
    <row r="8" spans="1:6" ht="15.75" customHeight="1" x14ac:dyDescent="0.25">
      <c r="A8" s="304"/>
      <c r="B8" s="304"/>
      <c r="C8" s="304"/>
      <c r="D8" s="324"/>
      <c r="E8" s="324"/>
      <c r="F8" s="185"/>
    </row>
    <row r="9" spans="1:6" ht="15.75" customHeight="1" x14ac:dyDescent="0.25">
      <c r="A9" s="464" t="s">
        <v>1</v>
      </c>
      <c r="B9" s="362"/>
      <c r="C9" s="362"/>
      <c r="D9" s="324"/>
      <c r="E9" s="324"/>
      <c r="F9" s="185"/>
    </row>
    <row r="10" spans="1:6" ht="9" customHeight="1" x14ac:dyDescent="0.25">
      <c r="A10" s="304"/>
      <c r="B10" s="304"/>
      <c r="C10" s="304"/>
      <c r="D10" s="324"/>
      <c r="E10" s="324"/>
      <c r="F10" s="185"/>
    </row>
    <row r="11" spans="1:6" ht="15.75" customHeight="1" x14ac:dyDescent="0.25">
      <c r="A11" s="463" t="s">
        <v>502</v>
      </c>
      <c r="B11" s="304"/>
      <c r="C11" s="304"/>
      <c r="D11" s="324"/>
      <c r="E11" s="324"/>
      <c r="F11" s="185"/>
    </row>
    <row r="12" spans="1:6" ht="15.75" customHeight="1" x14ac:dyDescent="0.25">
      <c r="A12" s="304"/>
      <c r="B12" s="380" t="s">
        <v>3</v>
      </c>
      <c r="C12" s="304"/>
      <c r="D12" s="279">
        <v>29809636</v>
      </c>
      <c r="E12" s="324"/>
      <c r="F12" s="8">
        <v>79231090</v>
      </c>
    </row>
    <row r="13" spans="1:6" ht="15.75" customHeight="1" x14ac:dyDescent="0.25">
      <c r="A13" s="304"/>
      <c r="B13" s="380" t="s">
        <v>4</v>
      </c>
      <c r="C13" s="304"/>
      <c r="D13" s="279">
        <v>1289213505</v>
      </c>
      <c r="E13" s="324"/>
      <c r="F13" s="8">
        <v>496698083</v>
      </c>
    </row>
    <row r="14" spans="1:6" ht="15.75" customHeight="1" x14ac:dyDescent="0.25">
      <c r="A14" s="304"/>
      <c r="B14" s="304"/>
      <c r="C14" s="304"/>
      <c r="D14" s="206">
        <f>SUM(D12:D13)</f>
        <v>1319023141</v>
      </c>
      <c r="E14" s="324"/>
      <c r="F14" s="642">
        <f>SUM(F12:F13)</f>
        <v>575929173</v>
      </c>
    </row>
    <row r="15" spans="1:6" ht="15.75" customHeight="1" x14ac:dyDescent="0.25">
      <c r="A15" s="463" t="s">
        <v>5</v>
      </c>
      <c r="B15" s="304"/>
      <c r="C15" s="304"/>
      <c r="D15" s="324"/>
      <c r="E15" s="324"/>
      <c r="F15" s="185"/>
    </row>
    <row r="16" spans="1:6" ht="15.75" customHeight="1" x14ac:dyDescent="0.25">
      <c r="A16" s="304"/>
      <c r="B16" s="380" t="s">
        <v>585</v>
      </c>
      <c r="C16" s="304"/>
      <c r="D16" s="279">
        <v>9756462773</v>
      </c>
      <c r="E16" s="324"/>
      <c r="F16" s="8">
        <v>8105739988</v>
      </c>
    </row>
    <row r="17" spans="1:6" ht="15.75" hidden="1" customHeight="1" x14ac:dyDescent="0.25">
      <c r="A17" s="304"/>
      <c r="B17" s="380" t="s">
        <v>582</v>
      </c>
      <c r="C17" s="304"/>
      <c r="D17" s="279"/>
      <c r="E17" s="324"/>
      <c r="F17" s="8"/>
    </row>
    <row r="18" spans="1:6" ht="15.75" hidden="1" customHeight="1" x14ac:dyDescent="0.25">
      <c r="A18" s="304"/>
      <c r="B18" s="380" t="s">
        <v>777</v>
      </c>
      <c r="C18" s="304"/>
      <c r="D18" s="279">
        <v>0</v>
      </c>
      <c r="E18" s="324"/>
      <c r="F18" s="8">
        <v>0</v>
      </c>
    </row>
    <row r="19" spans="1:6" ht="15.75" customHeight="1" x14ac:dyDescent="0.25">
      <c r="A19" s="304"/>
      <c r="B19" s="380" t="s">
        <v>228</v>
      </c>
      <c r="C19" s="304"/>
      <c r="D19" s="279">
        <v>971922906</v>
      </c>
      <c r="E19" s="324"/>
      <c r="F19" s="8">
        <v>989774943</v>
      </c>
    </row>
    <row r="20" spans="1:6" ht="15.75" customHeight="1" x14ac:dyDescent="0.25">
      <c r="A20" s="304"/>
      <c r="B20" s="380" t="s">
        <v>229</v>
      </c>
      <c r="C20" s="304"/>
      <c r="D20" s="279">
        <v>201618157</v>
      </c>
      <c r="E20" s="324"/>
      <c r="F20" s="8">
        <v>129796124</v>
      </c>
    </row>
    <row r="21" spans="1:6" ht="15.75" customHeight="1" x14ac:dyDescent="0.25">
      <c r="A21" s="304"/>
      <c r="B21" s="380" t="s">
        <v>563</v>
      </c>
      <c r="C21" s="304"/>
      <c r="D21" s="279">
        <f>-613180219-199439313</f>
        <v>-812619532</v>
      </c>
      <c r="E21" s="324"/>
      <c r="F21" s="8">
        <v>-555087238</v>
      </c>
    </row>
    <row r="22" spans="1:6" ht="15.75" hidden="1" customHeight="1" x14ac:dyDescent="0.25">
      <c r="A22" s="304"/>
      <c r="B22" s="380" t="s">
        <v>638</v>
      </c>
      <c r="C22" s="304"/>
      <c r="D22" s="279"/>
      <c r="E22" s="324"/>
      <c r="F22" s="8"/>
    </row>
    <row r="23" spans="1:6" ht="15.75" customHeight="1" x14ac:dyDescent="0.25">
      <c r="A23" s="304"/>
      <c r="B23" s="380" t="s">
        <v>579</v>
      </c>
      <c r="C23" s="304"/>
      <c r="D23" s="279">
        <v>93084606</v>
      </c>
      <c r="E23" s="324"/>
      <c r="F23" s="8">
        <v>425359063</v>
      </c>
    </row>
    <row r="24" spans="1:6" ht="15.75" customHeight="1" x14ac:dyDescent="0.25">
      <c r="A24" s="304"/>
      <c r="B24" s="380" t="s">
        <v>688</v>
      </c>
      <c r="C24" s="304"/>
      <c r="D24" s="279">
        <v>136165167</v>
      </c>
      <c r="E24" s="324"/>
      <c r="F24" s="8">
        <v>63758734</v>
      </c>
    </row>
    <row r="25" spans="1:6" ht="15.75" customHeight="1" x14ac:dyDescent="0.25">
      <c r="A25" s="362"/>
      <c r="B25" s="304"/>
      <c r="C25" s="304"/>
      <c r="D25" s="206">
        <f>SUM(D16:D24)</f>
        <v>10346634077</v>
      </c>
      <c r="E25" s="324"/>
      <c r="F25" s="642">
        <f>SUM(F16:F24)</f>
        <v>9159341614</v>
      </c>
    </row>
    <row r="26" spans="1:6" ht="15.75" customHeight="1" x14ac:dyDescent="0.25">
      <c r="A26" s="463" t="s">
        <v>230</v>
      </c>
      <c r="B26" s="304"/>
      <c r="C26" s="304"/>
      <c r="D26" s="280"/>
      <c r="E26" s="324"/>
      <c r="F26" s="12"/>
    </row>
    <row r="27" spans="1:6" ht="15.75" customHeight="1" x14ac:dyDescent="0.25">
      <c r="A27" s="362"/>
      <c r="B27" s="380" t="s">
        <v>277</v>
      </c>
      <c r="C27" s="304"/>
      <c r="D27" s="281">
        <v>38970679</v>
      </c>
      <c r="E27" s="324"/>
      <c r="F27" s="13">
        <v>0</v>
      </c>
    </row>
    <row r="28" spans="1:6" ht="15" customHeight="1" x14ac:dyDescent="0.25">
      <c r="A28" s="362"/>
      <c r="B28" s="380" t="s">
        <v>598</v>
      </c>
      <c r="C28" s="304"/>
      <c r="D28" s="279">
        <v>0</v>
      </c>
      <c r="E28" s="324"/>
      <c r="F28" s="8">
        <v>102156992</v>
      </c>
    </row>
    <row r="29" spans="1:6" ht="15.75" customHeight="1" x14ac:dyDescent="0.25">
      <c r="A29" s="362"/>
      <c r="B29" s="380" t="s">
        <v>503</v>
      </c>
      <c r="C29" s="304"/>
      <c r="D29" s="279">
        <v>24083569</v>
      </c>
      <c r="E29" s="324"/>
      <c r="F29" s="8">
        <v>24032077</v>
      </c>
    </row>
    <row r="30" spans="1:6" ht="18" customHeight="1" x14ac:dyDescent="0.25">
      <c r="A30" s="362"/>
      <c r="B30" s="380" t="s">
        <v>504</v>
      </c>
      <c r="C30" s="304"/>
      <c r="D30" s="279">
        <v>9958801</v>
      </c>
      <c r="E30" s="324"/>
      <c r="F30" s="8">
        <v>22802529</v>
      </c>
    </row>
    <row r="31" spans="1:6" ht="23.25" hidden="1" customHeight="1" x14ac:dyDescent="0.25">
      <c r="A31" s="362"/>
      <c r="B31" s="380" t="s">
        <v>597</v>
      </c>
      <c r="C31" s="304"/>
      <c r="D31" s="279">
        <v>0</v>
      </c>
      <c r="E31" s="324"/>
      <c r="F31" s="8">
        <v>0</v>
      </c>
    </row>
    <row r="32" spans="1:6" ht="15.75" customHeight="1" x14ac:dyDescent="0.25">
      <c r="A32" s="362"/>
      <c r="B32" s="304"/>
      <c r="C32" s="304"/>
      <c r="D32" s="206">
        <f>SUM(D27:D31)</f>
        <v>73013049</v>
      </c>
      <c r="E32" s="324"/>
      <c r="F32" s="642">
        <f>SUM(F27:F31)</f>
        <v>148991598</v>
      </c>
    </row>
    <row r="33" spans="1:6" ht="15.75" customHeight="1" x14ac:dyDescent="0.25">
      <c r="A33" s="464" t="s">
        <v>254</v>
      </c>
      <c r="B33" s="304"/>
      <c r="C33" s="304"/>
      <c r="D33" s="279"/>
      <c r="E33" s="324"/>
      <c r="F33" s="8"/>
    </row>
    <row r="34" spans="1:6" ht="15.75" customHeight="1" x14ac:dyDescent="0.25">
      <c r="A34" s="362"/>
      <c r="B34" s="281" t="s">
        <v>448</v>
      </c>
      <c r="C34" s="304"/>
      <c r="D34" s="281">
        <v>42262265</v>
      </c>
      <c r="E34" s="324"/>
      <c r="F34" s="281">
        <v>44550000</v>
      </c>
    </row>
    <row r="35" spans="1:6" ht="15.75" customHeight="1" x14ac:dyDescent="0.25">
      <c r="A35" s="362"/>
      <c r="B35" s="281" t="s">
        <v>255</v>
      </c>
      <c r="C35" s="304"/>
      <c r="D35" s="281">
        <v>49304729</v>
      </c>
      <c r="E35" s="324"/>
      <c r="F35" s="281">
        <v>45054144</v>
      </c>
    </row>
    <row r="36" spans="1:6" ht="15.75" customHeight="1" x14ac:dyDescent="0.25">
      <c r="A36" s="362"/>
      <c r="B36" s="281" t="s">
        <v>264</v>
      </c>
      <c r="C36" s="281"/>
      <c r="D36" s="281">
        <v>58953354</v>
      </c>
      <c r="E36" s="324"/>
      <c r="F36" s="281">
        <v>14350637</v>
      </c>
    </row>
    <row r="37" spans="1:6" ht="15" customHeight="1" x14ac:dyDescent="0.25">
      <c r="A37" s="362"/>
      <c r="B37" s="281" t="s">
        <v>771</v>
      </c>
      <c r="C37" s="281"/>
      <c r="D37" s="281">
        <v>27248365</v>
      </c>
      <c r="E37" s="324"/>
      <c r="F37" s="281">
        <v>46476104</v>
      </c>
    </row>
    <row r="38" spans="1:6" ht="15.75" hidden="1" customHeight="1" x14ac:dyDescent="0.25">
      <c r="A38" s="362"/>
      <c r="B38" s="281" t="s">
        <v>450</v>
      </c>
      <c r="C38" s="281"/>
      <c r="D38" s="281">
        <v>0</v>
      </c>
      <c r="E38" s="324"/>
      <c r="F38" s="13">
        <v>0</v>
      </c>
    </row>
    <row r="39" spans="1:6" ht="15.75" hidden="1" customHeight="1" x14ac:dyDescent="0.25">
      <c r="A39" s="362"/>
      <c r="B39" s="281" t="s">
        <v>477</v>
      </c>
      <c r="C39" s="281"/>
      <c r="D39" s="281">
        <v>0</v>
      </c>
      <c r="E39" s="324"/>
      <c r="F39" s="8">
        <v>0</v>
      </c>
    </row>
    <row r="40" spans="1:6" ht="15.75" hidden="1" customHeight="1" x14ac:dyDescent="0.25">
      <c r="A40" s="362"/>
      <c r="B40" s="281" t="s">
        <v>637</v>
      </c>
      <c r="C40" s="281"/>
      <c r="D40" s="281"/>
      <c r="E40" s="324"/>
      <c r="F40" s="8"/>
    </row>
    <row r="41" spans="1:6" ht="15.75" hidden="1" customHeight="1" x14ac:dyDescent="0.25">
      <c r="A41" s="362"/>
      <c r="B41" s="281" t="s">
        <v>550</v>
      </c>
      <c r="C41" s="281"/>
      <c r="D41" s="281">
        <v>0</v>
      </c>
      <c r="E41" s="324"/>
      <c r="F41" s="8">
        <v>0</v>
      </c>
    </row>
    <row r="42" spans="1:6" ht="10.5" hidden="1" customHeight="1" x14ac:dyDescent="0.25">
      <c r="A42" s="362"/>
      <c r="B42" s="281" t="s">
        <v>565</v>
      </c>
      <c r="C42" s="281"/>
      <c r="D42" s="281">
        <v>0</v>
      </c>
      <c r="E42" s="324"/>
      <c r="F42" s="8">
        <v>0</v>
      </c>
    </row>
    <row r="43" spans="1:6" ht="15.75" customHeight="1" x14ac:dyDescent="0.25">
      <c r="A43" s="362"/>
      <c r="B43" s="304"/>
      <c r="C43" s="304"/>
      <c r="D43" s="206">
        <f>SUM(D34:D42)</f>
        <v>177768713</v>
      </c>
      <c r="E43" s="324"/>
      <c r="F43" s="642">
        <f>SUM(F34:F42)</f>
        <v>150430885</v>
      </c>
    </row>
    <row r="44" spans="1:6" ht="15.75" customHeight="1" x14ac:dyDescent="0.25">
      <c r="A44" s="463" t="s">
        <v>447</v>
      </c>
      <c r="B44" s="304"/>
      <c r="C44" s="304"/>
      <c r="D44" s="280"/>
      <c r="E44" s="324"/>
      <c r="F44" s="12"/>
    </row>
    <row r="45" spans="1:6" ht="15.75" customHeight="1" x14ac:dyDescent="0.25">
      <c r="A45" s="304"/>
      <c r="B45" s="380" t="s">
        <v>461</v>
      </c>
      <c r="C45" s="304"/>
      <c r="D45" s="281">
        <v>17744124566</v>
      </c>
      <c r="E45" s="324"/>
      <c r="F45" s="13">
        <v>16103107926</v>
      </c>
    </row>
    <row r="46" spans="1:6" ht="15.75" customHeight="1" x14ac:dyDescent="0.25">
      <c r="A46" s="304"/>
      <c r="B46" s="380" t="s">
        <v>735</v>
      </c>
      <c r="C46" s="304"/>
      <c r="D46" s="281">
        <v>1650497610</v>
      </c>
      <c r="E46" s="324"/>
      <c r="F46" s="13">
        <v>3337197596</v>
      </c>
    </row>
    <row r="47" spans="1:6" ht="15.75" customHeight="1" x14ac:dyDescent="0.25">
      <c r="A47" s="304"/>
      <c r="B47" s="380" t="s">
        <v>731</v>
      </c>
      <c r="C47" s="304"/>
      <c r="D47" s="281">
        <v>-706490617</v>
      </c>
      <c r="E47" s="324"/>
      <c r="F47" s="13">
        <v>-576988525</v>
      </c>
    </row>
    <row r="48" spans="1:6" ht="15.75" customHeight="1" x14ac:dyDescent="0.25">
      <c r="A48" s="304"/>
      <c r="B48" s="380" t="s">
        <v>253</v>
      </c>
      <c r="C48" s="304"/>
      <c r="D48" s="281">
        <v>84411968</v>
      </c>
      <c r="E48" s="324"/>
      <c r="F48" s="13">
        <v>165754876</v>
      </c>
    </row>
    <row r="49" spans="1:237" ht="15.75" customHeight="1" x14ac:dyDescent="0.25">
      <c r="A49" s="304"/>
      <c r="B49" s="304"/>
      <c r="C49" s="304"/>
      <c r="D49" s="206">
        <f>SUM(D45:D48)</f>
        <v>18772543527</v>
      </c>
      <c r="E49" s="324"/>
      <c r="F49" s="642">
        <f>SUM(F45:F48)</f>
        <v>19029071873</v>
      </c>
    </row>
    <row r="50" spans="1:237" ht="15.75" customHeight="1" x14ac:dyDescent="0.25">
      <c r="A50" s="464" t="s">
        <v>231</v>
      </c>
      <c r="B50" s="304"/>
      <c r="C50" s="362"/>
      <c r="D50" s="450"/>
      <c r="E50" s="362"/>
      <c r="F50" s="643"/>
      <c r="G50" s="250"/>
      <c r="H50" s="326"/>
      <c r="I50" s="250"/>
      <c r="J50" s="326"/>
      <c r="K50" s="250"/>
      <c r="L50" s="326"/>
      <c r="M50" s="250"/>
      <c r="N50" s="326"/>
      <c r="O50" s="250"/>
      <c r="P50" s="326"/>
      <c r="Q50" s="250"/>
      <c r="R50" s="326"/>
      <c r="S50" s="250"/>
      <c r="T50" s="326"/>
      <c r="U50" s="250"/>
      <c r="V50" s="326"/>
      <c r="W50" s="250"/>
      <c r="X50" s="326"/>
      <c r="Y50" s="250"/>
      <c r="Z50" s="326"/>
      <c r="AA50" s="250"/>
      <c r="AB50" s="326"/>
      <c r="AC50" s="250"/>
      <c r="AD50" s="326"/>
      <c r="AE50" s="250"/>
      <c r="AF50" s="326"/>
      <c r="AG50" s="250"/>
      <c r="AH50" s="326"/>
      <c r="AI50" s="250"/>
      <c r="AJ50" s="326"/>
      <c r="AK50" s="250"/>
      <c r="AL50" s="326"/>
      <c r="AM50" s="250"/>
      <c r="AN50" s="326"/>
      <c r="AO50" s="250"/>
      <c r="AP50" s="326"/>
      <c r="AQ50" s="250"/>
      <c r="AR50" s="326"/>
      <c r="AS50" s="250"/>
      <c r="AT50" s="326"/>
      <c r="AU50" s="250"/>
      <c r="AV50" s="326"/>
      <c r="AW50" s="250"/>
      <c r="AX50" s="326"/>
      <c r="AY50" s="250"/>
      <c r="AZ50" s="14"/>
      <c r="BA50" s="313"/>
      <c r="BB50" s="14"/>
      <c r="BC50" s="313"/>
      <c r="BD50" s="14"/>
      <c r="BE50" s="313"/>
      <c r="BF50" s="14"/>
      <c r="BG50" s="313"/>
      <c r="BH50" s="14"/>
      <c r="BI50" s="313"/>
      <c r="BJ50" s="14"/>
      <c r="BK50" s="313"/>
      <c r="BL50" s="14"/>
      <c r="BM50" s="313"/>
      <c r="BN50" s="14"/>
      <c r="BO50" s="313"/>
      <c r="BP50" s="14"/>
      <c r="BQ50" s="313"/>
      <c r="BR50" s="14"/>
      <c r="BS50" s="313"/>
      <c r="BT50" s="14"/>
      <c r="BU50" s="313"/>
      <c r="BV50" s="14"/>
      <c r="BW50" s="313"/>
      <c r="BX50" s="14"/>
      <c r="BY50" s="313"/>
      <c r="BZ50" s="14"/>
      <c r="CA50" s="313"/>
      <c r="CB50" s="14"/>
      <c r="CC50" s="313"/>
      <c r="CD50" s="14"/>
      <c r="CE50" s="313"/>
      <c r="CF50" s="14"/>
      <c r="CG50" s="313"/>
      <c r="CH50" s="14"/>
      <c r="CI50" s="313"/>
      <c r="CJ50" s="14"/>
      <c r="CK50" s="313"/>
      <c r="CL50" s="14"/>
      <c r="CM50" s="313"/>
      <c r="CN50" s="14"/>
      <c r="CO50" s="313"/>
      <c r="CP50" s="14"/>
      <c r="CQ50" s="313"/>
      <c r="CR50" s="14"/>
      <c r="CS50" s="313"/>
      <c r="CT50" s="14"/>
      <c r="CU50" s="313"/>
      <c r="CV50" s="14"/>
      <c r="CW50" s="313"/>
      <c r="CX50" s="14"/>
      <c r="CY50" s="313"/>
      <c r="CZ50" s="14"/>
      <c r="DA50" s="313"/>
      <c r="DB50" s="14"/>
      <c r="DC50" s="313"/>
      <c r="DD50" s="14"/>
      <c r="DE50" s="313"/>
      <c r="DF50" s="14"/>
      <c r="DG50" s="313"/>
      <c r="DH50" s="14"/>
      <c r="DI50" s="313"/>
      <c r="DJ50" s="14"/>
      <c r="DK50" s="313"/>
      <c r="DL50" s="14"/>
      <c r="DM50" s="313"/>
      <c r="DN50" s="14"/>
      <c r="DO50" s="313"/>
      <c r="DP50" s="14"/>
      <c r="DQ50" s="313"/>
      <c r="DR50" s="14"/>
      <c r="DS50" s="313"/>
      <c r="DT50" s="14"/>
      <c r="DU50" s="313"/>
      <c r="DV50" s="14"/>
      <c r="DW50" s="313"/>
      <c r="DX50" s="14"/>
      <c r="DY50" s="313"/>
      <c r="DZ50" s="14"/>
      <c r="EA50" s="313"/>
      <c r="EB50" s="14"/>
      <c r="EC50" s="313"/>
      <c r="ED50" s="14"/>
      <c r="EE50" s="313"/>
      <c r="EF50" s="14"/>
      <c r="EG50" s="313"/>
      <c r="EH50" s="14"/>
      <c r="EI50" s="313"/>
      <c r="EJ50" s="14"/>
      <c r="EK50" s="313"/>
      <c r="EL50" s="14"/>
      <c r="EM50" s="313"/>
      <c r="EN50" s="14"/>
      <c r="EO50" s="313"/>
      <c r="EP50" s="14"/>
      <c r="EQ50" s="313"/>
      <c r="ER50" s="14"/>
      <c r="ES50" s="313"/>
      <c r="ET50" s="14"/>
      <c r="EU50" s="313"/>
      <c r="EV50" s="14"/>
      <c r="EW50" s="313"/>
      <c r="EX50" s="14"/>
      <c r="EY50" s="313"/>
      <c r="EZ50" s="14"/>
      <c r="FA50" s="313"/>
      <c r="FB50" s="14"/>
      <c r="FC50" s="313"/>
      <c r="FD50" s="14"/>
      <c r="FE50" s="313"/>
      <c r="FF50" s="14"/>
      <c r="FG50" s="313"/>
      <c r="FH50" s="14"/>
      <c r="FI50" s="313"/>
      <c r="FJ50" s="14"/>
      <c r="FK50" s="313"/>
      <c r="FL50" s="14"/>
      <c r="FM50" s="313"/>
      <c r="FN50" s="14"/>
      <c r="FO50" s="313"/>
      <c r="FP50" s="14"/>
      <c r="FQ50" s="313"/>
      <c r="FR50" s="14"/>
      <c r="FS50" s="313"/>
      <c r="FT50" s="14"/>
      <c r="FU50" s="313"/>
      <c r="FV50" s="14"/>
      <c r="FW50" s="313"/>
      <c r="FX50" s="14"/>
      <c r="FY50" s="313"/>
      <c r="FZ50" s="14"/>
      <c r="GA50" s="313"/>
      <c r="GB50" s="14"/>
      <c r="GC50" s="313"/>
      <c r="GD50" s="14"/>
      <c r="GE50" s="313"/>
      <c r="GF50" s="14"/>
      <c r="GG50" s="313"/>
      <c r="GH50" s="14"/>
      <c r="GI50" s="313"/>
      <c r="GJ50" s="14"/>
      <c r="GK50" s="313"/>
      <c r="GL50" s="14"/>
      <c r="GM50" s="313"/>
      <c r="GN50" s="14"/>
      <c r="GO50" s="313"/>
      <c r="GP50" s="14"/>
      <c r="GQ50" s="313"/>
      <c r="GR50" s="14"/>
      <c r="GS50" s="313"/>
      <c r="GT50" s="14"/>
      <c r="GU50" s="313"/>
      <c r="GV50" s="14"/>
      <c r="GW50" s="313"/>
      <c r="GX50" s="14"/>
      <c r="GY50" s="313"/>
      <c r="GZ50" s="14"/>
      <c r="HA50" s="313"/>
      <c r="HB50" s="14"/>
      <c r="HC50" s="313"/>
      <c r="HD50" s="14"/>
      <c r="HE50" s="313"/>
      <c r="HF50" s="14"/>
      <c r="HG50" s="313"/>
      <c r="HH50" s="14"/>
      <c r="HI50" s="313"/>
      <c r="HJ50" s="14"/>
      <c r="HK50" s="313"/>
      <c r="HL50" s="14"/>
      <c r="HM50" s="313"/>
      <c r="HN50" s="14"/>
      <c r="HO50" s="313"/>
      <c r="HP50" s="14"/>
      <c r="HQ50" s="313"/>
      <c r="HR50" s="14"/>
      <c r="HS50" s="313"/>
      <c r="HT50" s="14"/>
      <c r="HU50" s="313"/>
      <c r="HV50" s="14"/>
      <c r="HW50" s="313"/>
      <c r="HX50" s="14"/>
      <c r="HY50" s="313"/>
      <c r="HZ50" s="14"/>
      <c r="IA50" s="313"/>
      <c r="IB50" s="14"/>
      <c r="IC50" s="313"/>
    </row>
    <row r="51" spans="1:237" ht="15.75" customHeight="1" x14ac:dyDescent="0.25">
      <c r="A51" s="304"/>
      <c r="B51" s="380" t="s">
        <v>220</v>
      </c>
      <c r="C51" s="304"/>
      <c r="D51" s="281">
        <v>69809538</v>
      </c>
      <c r="E51" s="304"/>
      <c r="F51" s="281">
        <v>68136562</v>
      </c>
    </row>
    <row r="52" spans="1:237" ht="15.75" hidden="1" customHeight="1" x14ac:dyDescent="0.25">
      <c r="A52" s="304"/>
      <c r="B52" s="380" t="s">
        <v>689</v>
      </c>
      <c r="C52" s="304"/>
      <c r="D52" s="281"/>
      <c r="E52" s="304"/>
      <c r="F52" s="13"/>
    </row>
    <row r="53" spans="1:237" ht="15.75" customHeight="1" x14ac:dyDescent="0.25">
      <c r="A53" s="304"/>
      <c r="B53" s="380" t="s">
        <v>566</v>
      </c>
      <c r="C53" s="304"/>
      <c r="D53" s="281">
        <v>91256105</v>
      </c>
      <c r="E53" s="304"/>
      <c r="F53" s="281">
        <v>45551384</v>
      </c>
    </row>
    <row r="54" spans="1:237" ht="15.75" customHeight="1" x14ac:dyDescent="0.25">
      <c r="A54" s="304"/>
      <c r="B54" s="304"/>
      <c r="C54" s="304"/>
      <c r="D54" s="206">
        <f>SUM(D51:D53)</f>
        <v>161065643</v>
      </c>
      <c r="E54" s="304"/>
      <c r="F54" s="642">
        <f>SUM(F51:F53)</f>
        <v>113687946</v>
      </c>
    </row>
    <row r="55" spans="1:237" ht="15.75" customHeight="1" x14ac:dyDescent="0.25">
      <c r="A55" s="304"/>
      <c r="B55" s="304"/>
      <c r="C55" s="304"/>
      <c r="D55" s="324"/>
      <c r="E55" s="324"/>
      <c r="F55" s="185"/>
    </row>
    <row r="56" spans="1:237" ht="15.75" customHeight="1" x14ac:dyDescent="0.25">
      <c r="A56" s="464" t="s">
        <v>718</v>
      </c>
      <c r="B56" s="304"/>
      <c r="C56" s="362"/>
      <c r="D56" s="450"/>
      <c r="E56" s="362"/>
      <c r="F56" s="643"/>
      <c r="G56" s="250"/>
      <c r="H56" s="326"/>
      <c r="I56" s="250"/>
      <c r="J56" s="326"/>
      <c r="K56" s="250"/>
      <c r="L56" s="326"/>
      <c r="M56" s="250"/>
      <c r="N56" s="326"/>
      <c r="O56" s="250"/>
      <c r="P56" s="326"/>
      <c r="Q56" s="250"/>
      <c r="R56" s="326"/>
      <c r="S56" s="250"/>
      <c r="T56" s="326"/>
      <c r="U56" s="250"/>
      <c r="V56" s="326"/>
      <c r="W56" s="250"/>
      <c r="X56" s="326"/>
      <c r="Y56" s="250"/>
      <c r="Z56" s="326"/>
      <c r="AA56" s="250"/>
      <c r="AB56" s="326"/>
      <c r="AC56" s="250"/>
      <c r="AD56" s="326"/>
      <c r="AE56" s="250"/>
      <c r="AF56" s="326"/>
      <c r="AG56" s="250"/>
      <c r="AH56" s="326"/>
      <c r="AI56" s="250"/>
      <c r="AJ56" s="326"/>
      <c r="AK56" s="250"/>
      <c r="AL56" s="326"/>
      <c r="AM56" s="250"/>
      <c r="AN56" s="326"/>
      <c r="AO56" s="250"/>
      <c r="AP56" s="326"/>
      <c r="AQ56" s="250"/>
      <c r="AR56" s="326"/>
      <c r="AS56" s="250"/>
      <c r="AT56" s="326"/>
      <c r="AU56" s="250"/>
      <c r="AV56" s="326"/>
      <c r="AW56" s="250"/>
      <c r="AX56" s="326"/>
      <c r="AY56" s="250"/>
      <c r="AZ56" s="14"/>
      <c r="BA56" s="494"/>
      <c r="BB56" s="14"/>
      <c r="BC56" s="494"/>
      <c r="BD56" s="14"/>
      <c r="BE56" s="494"/>
      <c r="BF56" s="14"/>
      <c r="BG56" s="494"/>
      <c r="BH56" s="14"/>
      <c r="BI56" s="494"/>
      <c r="BJ56" s="14"/>
      <c r="BK56" s="494"/>
      <c r="BL56" s="14"/>
      <c r="BM56" s="494"/>
      <c r="BN56" s="14"/>
      <c r="BO56" s="494"/>
      <c r="BP56" s="14"/>
      <c r="BQ56" s="494"/>
      <c r="BR56" s="14"/>
      <c r="BS56" s="494"/>
      <c r="BT56" s="14"/>
      <c r="BU56" s="494"/>
      <c r="BV56" s="14"/>
      <c r="BW56" s="494"/>
      <c r="BX56" s="14"/>
      <c r="BY56" s="494"/>
      <c r="BZ56" s="14"/>
      <c r="CA56" s="494"/>
      <c r="CB56" s="14"/>
      <c r="CC56" s="494"/>
      <c r="CD56" s="14"/>
      <c r="CE56" s="494"/>
      <c r="CF56" s="14"/>
      <c r="CG56" s="494"/>
      <c r="CH56" s="14"/>
      <c r="CI56" s="494"/>
      <c r="CJ56" s="14"/>
      <c r="CK56" s="494"/>
      <c r="CL56" s="14"/>
      <c r="CM56" s="494"/>
      <c r="CN56" s="14"/>
      <c r="CO56" s="494"/>
      <c r="CP56" s="14"/>
      <c r="CQ56" s="494"/>
      <c r="CR56" s="14"/>
      <c r="CS56" s="494"/>
      <c r="CT56" s="14"/>
      <c r="CU56" s="494"/>
      <c r="CV56" s="14"/>
      <c r="CW56" s="494"/>
      <c r="CX56" s="14"/>
      <c r="CY56" s="494"/>
      <c r="CZ56" s="14"/>
      <c r="DA56" s="494"/>
      <c r="DB56" s="14"/>
      <c r="DC56" s="494"/>
      <c r="DD56" s="14"/>
      <c r="DE56" s="494"/>
      <c r="DF56" s="14"/>
      <c r="DG56" s="494"/>
      <c r="DH56" s="14"/>
      <c r="DI56" s="494"/>
      <c r="DJ56" s="14"/>
      <c r="DK56" s="494"/>
      <c r="DL56" s="14"/>
      <c r="DM56" s="494"/>
      <c r="DN56" s="14"/>
      <c r="DO56" s="494"/>
      <c r="DP56" s="14"/>
      <c r="DQ56" s="494"/>
      <c r="DR56" s="14"/>
      <c r="DS56" s="494"/>
      <c r="DT56" s="14"/>
      <c r="DU56" s="494"/>
      <c r="DV56" s="14"/>
      <c r="DW56" s="494"/>
      <c r="DX56" s="14"/>
      <c r="DY56" s="494"/>
      <c r="DZ56" s="14"/>
      <c r="EA56" s="494"/>
      <c r="EB56" s="14"/>
      <c r="EC56" s="494"/>
      <c r="ED56" s="14"/>
      <c r="EE56" s="494"/>
      <c r="EF56" s="14"/>
      <c r="EG56" s="494"/>
      <c r="EH56" s="14"/>
      <c r="EI56" s="494"/>
      <c r="EJ56" s="14"/>
      <c r="EK56" s="494"/>
      <c r="EL56" s="14"/>
      <c r="EM56" s="494"/>
      <c r="EN56" s="14"/>
      <c r="EO56" s="494"/>
      <c r="EP56" s="14"/>
      <c r="EQ56" s="494"/>
      <c r="ER56" s="14"/>
      <c r="ES56" s="494"/>
      <c r="ET56" s="14"/>
      <c r="EU56" s="494"/>
      <c r="EV56" s="14"/>
      <c r="EW56" s="494"/>
      <c r="EX56" s="14"/>
      <c r="EY56" s="494"/>
      <c r="EZ56" s="14"/>
      <c r="FA56" s="494"/>
      <c r="FB56" s="14"/>
      <c r="FC56" s="494"/>
      <c r="FD56" s="14"/>
      <c r="FE56" s="494"/>
      <c r="FF56" s="14"/>
      <c r="FG56" s="494"/>
      <c r="FH56" s="14"/>
      <c r="FI56" s="494"/>
      <c r="FJ56" s="14"/>
      <c r="FK56" s="494"/>
      <c r="FL56" s="14"/>
      <c r="FM56" s="494"/>
      <c r="FN56" s="14"/>
      <c r="FO56" s="494"/>
      <c r="FP56" s="14"/>
      <c r="FQ56" s="494"/>
      <c r="FR56" s="14"/>
      <c r="FS56" s="494"/>
      <c r="FT56" s="14"/>
      <c r="FU56" s="494"/>
      <c r="FV56" s="14"/>
      <c r="FW56" s="494"/>
      <c r="FX56" s="14"/>
      <c r="FY56" s="494"/>
      <c r="FZ56" s="14"/>
      <c r="GA56" s="494"/>
      <c r="GB56" s="14"/>
      <c r="GC56" s="494"/>
      <c r="GD56" s="14"/>
      <c r="GE56" s="494"/>
      <c r="GF56" s="14"/>
      <c r="GG56" s="494"/>
      <c r="GH56" s="14"/>
      <c r="GI56" s="494"/>
      <c r="GJ56" s="14"/>
      <c r="GK56" s="494"/>
      <c r="GL56" s="14"/>
      <c r="GM56" s="494"/>
      <c r="GN56" s="14"/>
      <c r="GO56" s="494"/>
      <c r="GP56" s="14"/>
      <c r="GQ56" s="494"/>
      <c r="GR56" s="14"/>
      <c r="GS56" s="494"/>
      <c r="GT56" s="14"/>
      <c r="GU56" s="494"/>
      <c r="GV56" s="14"/>
      <c r="GW56" s="494"/>
      <c r="GX56" s="14"/>
      <c r="GY56" s="494"/>
      <c r="GZ56" s="14"/>
      <c r="HA56" s="494"/>
      <c r="HB56" s="14"/>
      <c r="HC56" s="494"/>
      <c r="HD56" s="14"/>
      <c r="HE56" s="494"/>
      <c r="HF56" s="14"/>
      <c r="HG56" s="494"/>
      <c r="HH56" s="14"/>
      <c r="HI56" s="494"/>
      <c r="HJ56" s="14"/>
      <c r="HK56" s="494"/>
      <c r="HL56" s="14"/>
      <c r="HM56" s="494"/>
      <c r="HN56" s="14"/>
      <c r="HO56" s="494"/>
      <c r="HP56" s="14"/>
      <c r="HQ56" s="494"/>
      <c r="HR56" s="14"/>
      <c r="HS56" s="494"/>
      <c r="HT56" s="14"/>
      <c r="HU56" s="494"/>
      <c r="HV56" s="14"/>
      <c r="HW56" s="494"/>
      <c r="HX56" s="14"/>
      <c r="HY56" s="494"/>
      <c r="HZ56" s="14"/>
      <c r="IA56" s="494"/>
      <c r="IB56" s="14"/>
      <c r="IC56" s="494"/>
    </row>
    <row r="57" spans="1:237" ht="15.75" customHeight="1" x14ac:dyDescent="0.25">
      <c r="A57" s="304"/>
      <c r="B57" s="380" t="s">
        <v>737</v>
      </c>
      <c r="C57" s="304"/>
      <c r="D57" s="279">
        <v>8972468</v>
      </c>
      <c r="E57" s="304"/>
      <c r="F57" s="279">
        <v>8587017</v>
      </c>
    </row>
    <row r="58" spans="1:237" ht="15.75" customHeight="1" x14ac:dyDescent="0.25">
      <c r="A58" s="304"/>
      <c r="B58" s="380" t="s">
        <v>719</v>
      </c>
      <c r="C58" s="304"/>
      <c r="D58" s="279">
        <v>25000000</v>
      </c>
      <c r="E58" s="304"/>
      <c r="F58" s="279">
        <v>25000000</v>
      </c>
    </row>
    <row r="59" spans="1:237" ht="15.75" customHeight="1" x14ac:dyDescent="0.25">
      <c r="A59" s="304"/>
      <c r="B59" s="304"/>
      <c r="C59" s="304"/>
      <c r="D59" s="206">
        <f>SUM(D57:D58)</f>
        <v>33972468</v>
      </c>
      <c r="E59" s="304"/>
      <c r="F59" s="642">
        <f>SUM(F57:F58)</f>
        <v>33587017</v>
      </c>
    </row>
    <row r="60" spans="1:237" ht="8.25" customHeight="1" x14ac:dyDescent="0.25">
      <c r="A60" s="304"/>
      <c r="B60" s="304"/>
      <c r="C60" s="304"/>
      <c r="D60" s="324"/>
      <c r="E60" s="324"/>
      <c r="F60" s="185"/>
    </row>
    <row r="61" spans="1:237" ht="15.75" customHeight="1" x14ac:dyDescent="0.25">
      <c r="A61" s="304"/>
      <c r="B61" s="304"/>
      <c r="C61" s="304"/>
      <c r="D61" s="324"/>
      <c r="E61" s="324"/>
      <c r="F61" s="185"/>
    </row>
    <row r="62" spans="1:237" ht="15.75" customHeight="1" thickBot="1" x14ac:dyDescent="0.3">
      <c r="A62" s="463" t="s">
        <v>150</v>
      </c>
      <c r="B62" s="362"/>
      <c r="C62" s="362"/>
      <c r="D62" s="282">
        <f>+D14+D25+D32+D49+D54+D43+D59-1</f>
        <v>30884020617</v>
      </c>
      <c r="E62" s="362"/>
      <c r="F62" s="16">
        <f>+F14+F25+F32+F49+F54+F43+F59-1</f>
        <v>29211040105</v>
      </c>
    </row>
    <row r="63" spans="1:237" ht="15.75" customHeight="1" x14ac:dyDescent="0.25">
      <c r="A63" s="304"/>
      <c r="B63" s="304"/>
      <c r="C63" s="304"/>
      <c r="D63" s="280"/>
      <c r="E63" s="324"/>
      <c r="F63" s="12"/>
    </row>
    <row r="64" spans="1:237" ht="15.75" customHeight="1" x14ac:dyDescent="0.25">
      <c r="A64" s="463" t="s">
        <v>7</v>
      </c>
      <c r="B64" s="362"/>
      <c r="C64" s="362"/>
      <c r="D64" s="280"/>
      <c r="E64" s="324"/>
      <c r="F64" s="12"/>
    </row>
    <row r="65" spans="1:8" ht="11.25" customHeight="1" x14ac:dyDescent="0.25">
      <c r="A65" s="304"/>
      <c r="B65" s="362"/>
      <c r="C65" s="362"/>
      <c r="D65" s="280"/>
      <c r="E65" s="280"/>
      <c r="F65" s="12"/>
    </row>
    <row r="66" spans="1:8" ht="15.75" customHeight="1" x14ac:dyDescent="0.25">
      <c r="A66" s="463" t="s">
        <v>5</v>
      </c>
      <c r="B66" s="304"/>
      <c r="C66" s="304"/>
      <c r="D66" s="324"/>
      <c r="E66" s="324"/>
      <c r="F66" s="185"/>
    </row>
    <row r="67" spans="1:8" ht="15.75" customHeight="1" x14ac:dyDescent="0.25">
      <c r="A67" s="463"/>
      <c r="B67" s="380" t="s">
        <v>754</v>
      </c>
      <c r="C67" s="304"/>
      <c r="D67" s="281">
        <v>324232836</v>
      </c>
      <c r="E67" s="324"/>
      <c r="F67" s="279">
        <v>274190796</v>
      </c>
    </row>
    <row r="68" spans="1:8" ht="15.75" customHeight="1" x14ac:dyDescent="0.25">
      <c r="A68" s="463"/>
      <c r="B68" s="380" t="s">
        <v>755</v>
      </c>
      <c r="C68" s="304"/>
      <c r="D68" s="281">
        <f>-896539359-511</f>
        <v>-896539870</v>
      </c>
      <c r="E68" s="324"/>
      <c r="F68" s="279">
        <v>-830228559</v>
      </c>
    </row>
    <row r="69" spans="1:8" ht="15.75" customHeight="1" x14ac:dyDescent="0.25">
      <c r="A69" s="463"/>
      <c r="B69" s="380" t="s">
        <v>562</v>
      </c>
      <c r="C69" s="304"/>
      <c r="D69" s="279">
        <v>2055810127</v>
      </c>
      <c r="E69" s="324"/>
      <c r="F69" s="279">
        <v>2120924090</v>
      </c>
    </row>
    <row r="70" spans="1:8" ht="15.75" customHeight="1" x14ac:dyDescent="0.25">
      <c r="A70" s="463"/>
      <c r="B70" s="380" t="s">
        <v>776</v>
      </c>
      <c r="C70" s="304"/>
      <c r="D70" s="279">
        <v>0</v>
      </c>
      <c r="E70" s="324"/>
      <c r="F70" s="279">
        <v>119194236</v>
      </c>
    </row>
    <row r="71" spans="1:8" ht="15.75" customHeight="1" x14ac:dyDescent="0.25">
      <c r="A71" s="463"/>
      <c r="B71" s="380" t="s">
        <v>756</v>
      </c>
      <c r="C71" s="304"/>
      <c r="D71" s="279">
        <v>484097014</v>
      </c>
      <c r="E71" s="324"/>
      <c r="F71" s="279">
        <v>348633507</v>
      </c>
    </row>
    <row r="72" spans="1:8" ht="15.75" customHeight="1" x14ac:dyDescent="0.25">
      <c r="A72" s="304"/>
      <c r="B72" s="380" t="s">
        <v>757</v>
      </c>
      <c r="C72" s="304"/>
      <c r="D72" s="279">
        <v>88210020</v>
      </c>
      <c r="E72" s="324"/>
      <c r="F72" s="279">
        <v>88210020</v>
      </c>
    </row>
    <row r="73" spans="1:8" ht="15.75" customHeight="1" x14ac:dyDescent="0.25">
      <c r="A73" s="362"/>
      <c r="B73" s="304"/>
      <c r="C73" s="304"/>
      <c r="D73" s="206">
        <f>SUM(D67:D72)</f>
        <v>2055810127</v>
      </c>
      <c r="E73" s="324"/>
      <c r="F73" s="642">
        <f>SUM(F67:F72)</f>
        <v>2120924090</v>
      </c>
    </row>
    <row r="74" spans="1:8" ht="15.75" customHeight="1" x14ac:dyDescent="0.25">
      <c r="A74" s="464" t="s">
        <v>505</v>
      </c>
      <c r="B74" s="304"/>
      <c r="C74" s="304"/>
      <c r="D74" s="280"/>
      <c r="E74" s="324"/>
      <c r="F74" s="12"/>
    </row>
    <row r="75" spans="1:8" ht="15.75" customHeight="1" x14ac:dyDescent="0.25">
      <c r="A75" s="41"/>
      <c r="B75" s="14" t="s">
        <v>232</v>
      </c>
      <c r="C75" s="122"/>
      <c r="D75" s="281">
        <v>5602263615</v>
      </c>
      <c r="E75" s="281"/>
      <c r="F75" s="281">
        <v>5450671059</v>
      </c>
    </row>
    <row r="76" spans="1:8" ht="15.75" customHeight="1" x14ac:dyDescent="0.25">
      <c r="A76" s="122"/>
      <c r="B76" s="14" t="s">
        <v>233</v>
      </c>
      <c r="C76" s="122"/>
      <c r="D76" s="281">
        <v>5499557415</v>
      </c>
      <c r="E76" s="281"/>
      <c r="F76" s="281">
        <v>5268591250</v>
      </c>
      <c r="H76" s="281"/>
    </row>
    <row r="77" spans="1:8" ht="15.75" customHeight="1" x14ac:dyDescent="0.25">
      <c r="A77" s="122"/>
      <c r="B77" s="14" t="s">
        <v>241</v>
      </c>
      <c r="C77" s="122"/>
      <c r="D77" s="281">
        <v>267849733</v>
      </c>
      <c r="E77" s="281"/>
      <c r="F77" s="281">
        <v>260177170</v>
      </c>
      <c r="H77" s="281"/>
    </row>
    <row r="78" spans="1:8" ht="15.75" customHeight="1" x14ac:dyDescent="0.25">
      <c r="A78" s="122"/>
      <c r="B78" s="14" t="s">
        <v>246</v>
      </c>
      <c r="C78" s="122"/>
      <c r="D78" s="281">
        <v>141543467</v>
      </c>
      <c r="E78" s="281"/>
      <c r="F78" s="281">
        <v>79420689</v>
      </c>
      <c r="H78" s="281"/>
    </row>
    <row r="79" spans="1:8" ht="15.75" customHeight="1" x14ac:dyDescent="0.25">
      <c r="A79" s="122"/>
      <c r="B79" s="14" t="s">
        <v>729</v>
      </c>
      <c r="C79" s="122"/>
      <c r="D79" s="281">
        <v>181493438</v>
      </c>
      <c r="E79" s="281"/>
      <c r="F79" s="281">
        <v>148735045</v>
      </c>
      <c r="H79" s="281"/>
    </row>
    <row r="80" spans="1:8" ht="15.75" customHeight="1" x14ac:dyDescent="0.25">
      <c r="A80" s="122"/>
      <c r="B80" s="14" t="s">
        <v>247</v>
      </c>
      <c r="C80" s="122"/>
      <c r="D80" s="281">
        <f>436550116+2292524</f>
        <v>438842640</v>
      </c>
      <c r="E80" s="281"/>
      <c r="F80" s="281">
        <v>365092659</v>
      </c>
      <c r="G80" s="363"/>
      <c r="H80" s="281"/>
    </row>
    <row r="81" spans="1:51" ht="15.75" customHeight="1" x14ac:dyDescent="0.25">
      <c r="A81" s="122"/>
      <c r="B81" s="14" t="s">
        <v>432</v>
      </c>
      <c r="C81" s="122"/>
      <c r="D81" s="281">
        <v>185145436</v>
      </c>
      <c r="E81" s="281"/>
      <c r="F81" s="281">
        <v>149222724</v>
      </c>
      <c r="H81" s="281"/>
    </row>
    <row r="82" spans="1:51" ht="15.75" customHeight="1" x14ac:dyDescent="0.25">
      <c r="A82" s="122"/>
      <c r="B82" s="14" t="s">
        <v>9</v>
      </c>
      <c r="C82" s="122"/>
      <c r="D82" s="281">
        <v>1229838035</v>
      </c>
      <c r="E82" s="281"/>
      <c r="F82" s="281">
        <v>1015028624</v>
      </c>
      <c r="H82" s="281"/>
    </row>
    <row r="83" spans="1:51" ht="15.75" customHeight="1" x14ac:dyDescent="0.25">
      <c r="A83" s="122"/>
      <c r="B83" s="14" t="s">
        <v>506</v>
      </c>
      <c r="C83" s="122"/>
      <c r="D83" s="281">
        <f>64386138+3150612</f>
        <v>67536750</v>
      </c>
      <c r="E83" s="281"/>
      <c r="F83" s="281">
        <v>66137527</v>
      </c>
      <c r="G83" s="363"/>
      <c r="H83" s="281"/>
    </row>
    <row r="84" spans="1:51" ht="15.75" customHeight="1" x14ac:dyDescent="0.25">
      <c r="A84" s="122"/>
      <c r="B84" s="14" t="s">
        <v>507</v>
      </c>
      <c r="C84" s="122"/>
      <c r="D84" s="281">
        <f>-355695651-33735102-29044545-37260641-150879262-67066743-375614349-25840496</f>
        <v>-1075136789</v>
      </c>
      <c r="E84" s="281"/>
      <c r="F84" s="281">
        <v>-530977486</v>
      </c>
    </row>
    <row r="85" spans="1:51" s="17" customFormat="1" ht="15.75" customHeight="1" x14ac:dyDescent="0.25">
      <c r="A85" s="122"/>
      <c r="B85" s="122"/>
      <c r="C85" s="122"/>
      <c r="D85" s="206">
        <f>SUM(D75:D84)</f>
        <v>12538933740</v>
      </c>
      <c r="E85" s="185"/>
      <c r="F85" s="642">
        <f>SUM(F75:F84)</f>
        <v>12272099261</v>
      </c>
      <c r="G85" s="249"/>
      <c r="H85" s="249"/>
      <c r="I85" s="249"/>
      <c r="J85" s="249"/>
      <c r="K85" s="249"/>
      <c r="L85" s="249"/>
      <c r="M85" s="249"/>
      <c r="N85" s="249"/>
      <c r="O85" s="249"/>
      <c r="P85" s="249"/>
      <c r="Q85" s="249"/>
      <c r="R85" s="249"/>
      <c r="S85" s="249"/>
      <c r="T85" s="249"/>
      <c r="U85" s="249"/>
      <c r="V85" s="249"/>
      <c r="W85" s="249"/>
      <c r="X85" s="249"/>
      <c r="Y85" s="249"/>
      <c r="Z85" s="249"/>
      <c r="AA85" s="249"/>
      <c r="AB85" s="249"/>
      <c r="AC85" s="249"/>
      <c r="AD85" s="249"/>
      <c r="AE85" s="249"/>
      <c r="AF85" s="249"/>
      <c r="AG85" s="249"/>
      <c r="AH85" s="249"/>
      <c r="AI85" s="249"/>
      <c r="AJ85" s="249"/>
      <c r="AK85" s="249"/>
      <c r="AL85" s="249"/>
      <c r="AM85" s="249"/>
      <c r="AN85" s="249"/>
      <c r="AO85" s="249"/>
      <c r="AP85" s="249"/>
      <c r="AQ85" s="249"/>
      <c r="AR85" s="249"/>
      <c r="AS85" s="249"/>
      <c r="AT85" s="249"/>
      <c r="AU85" s="249"/>
      <c r="AV85" s="249"/>
      <c r="AW85" s="249"/>
      <c r="AX85" s="249"/>
      <c r="AY85" s="249"/>
    </row>
    <row r="86" spans="1:51" ht="9.75" customHeight="1" x14ac:dyDescent="0.25">
      <c r="A86" s="122"/>
      <c r="B86" s="41"/>
      <c r="C86" s="41"/>
      <c r="D86" s="280"/>
      <c r="E86" s="185"/>
      <c r="F86" s="12"/>
    </row>
    <row r="87" spans="1:51" ht="15.75" customHeight="1" x14ac:dyDescent="0.25">
      <c r="A87" s="463" t="s">
        <v>758</v>
      </c>
      <c r="B87" s="304"/>
      <c r="C87" s="304"/>
      <c r="D87" s="324"/>
      <c r="E87" s="324"/>
      <c r="F87" s="185"/>
    </row>
    <row r="88" spans="1:51" ht="15.75" customHeight="1" x14ac:dyDescent="0.25">
      <c r="A88" s="304"/>
      <c r="B88" s="380" t="s">
        <v>759</v>
      </c>
      <c r="C88" s="304"/>
      <c r="D88" s="279">
        <v>219408667</v>
      </c>
      <c r="E88" s="324"/>
      <c r="F88" s="279">
        <v>219408667</v>
      </c>
    </row>
    <row r="89" spans="1:51" ht="15.75" customHeight="1" x14ac:dyDescent="0.25">
      <c r="A89" s="304"/>
      <c r="B89" s="380" t="s">
        <v>760</v>
      </c>
      <c r="C89" s="304"/>
      <c r="D89" s="279">
        <v>-204890468</v>
      </c>
      <c r="E89" s="324"/>
      <c r="F89" s="279">
        <v>-173865509</v>
      </c>
    </row>
    <row r="90" spans="1:51" ht="15.75" customHeight="1" x14ac:dyDescent="0.25">
      <c r="A90" s="304"/>
      <c r="B90" s="380" t="s">
        <v>761</v>
      </c>
      <c r="C90" s="304"/>
      <c r="D90" s="279">
        <v>15521102</v>
      </c>
      <c r="E90" s="324"/>
      <c r="F90" s="279">
        <v>29613742</v>
      </c>
    </row>
    <row r="91" spans="1:51" ht="15.75" customHeight="1" x14ac:dyDescent="0.25">
      <c r="A91" s="362"/>
      <c r="B91" s="304"/>
      <c r="C91" s="304"/>
      <c r="D91" s="206">
        <f>SUM(D88:D90)</f>
        <v>30039301</v>
      </c>
      <c r="E91" s="324"/>
      <c r="F91" s="642">
        <f>SUM(F88:F90)</f>
        <v>75156900</v>
      </c>
    </row>
    <row r="92" spans="1:51" ht="7.5" customHeight="1" x14ac:dyDescent="0.25">
      <c r="A92" s="122"/>
      <c r="B92" s="41"/>
      <c r="C92" s="41"/>
      <c r="D92" s="280"/>
      <c r="E92" s="185"/>
      <c r="F92" s="12"/>
    </row>
    <row r="93" spans="1:51" ht="15.75" customHeight="1" thickBot="1" x14ac:dyDescent="0.3">
      <c r="A93" s="323" t="s">
        <v>151</v>
      </c>
      <c r="B93" s="41"/>
      <c r="C93" s="41"/>
      <c r="D93" s="282">
        <f>+D85+D73+D91</f>
        <v>14624783168</v>
      </c>
      <c r="E93" s="185"/>
      <c r="F93" s="16">
        <f>+F85+F73+F91</f>
        <v>14468180251</v>
      </c>
    </row>
    <row r="94" spans="1:51" ht="15.95" customHeight="1" x14ac:dyDescent="0.25">
      <c r="A94" s="122"/>
      <c r="B94" s="122"/>
      <c r="C94" s="122"/>
      <c r="D94" s="283"/>
      <c r="E94" s="185"/>
      <c r="F94" s="17"/>
    </row>
    <row r="95" spans="1:51" ht="15.75" customHeight="1" thickBot="1" x14ac:dyDescent="0.3">
      <c r="A95" s="325" t="s">
        <v>11</v>
      </c>
      <c r="B95" s="41"/>
      <c r="C95" s="41"/>
      <c r="D95" s="451">
        <f>+D62+D93</f>
        <v>45508803785</v>
      </c>
      <c r="E95" s="185"/>
      <c r="F95" s="644">
        <f>+F62+F93</f>
        <v>43679220356</v>
      </c>
    </row>
    <row r="96" spans="1:51" s="274" customFormat="1" ht="15" customHeight="1" thickTop="1" x14ac:dyDescent="0.25">
      <c r="A96" s="304"/>
      <c r="B96" s="362"/>
      <c r="C96" s="362"/>
      <c r="D96" s="280"/>
      <c r="E96" s="324"/>
      <c r="F96" s="12"/>
      <c r="H96" s="363"/>
      <c r="I96" s="363"/>
      <c r="J96" s="363"/>
      <c r="K96" s="363"/>
      <c r="L96" s="363"/>
      <c r="M96" s="363"/>
      <c r="N96" s="363"/>
      <c r="O96" s="363"/>
      <c r="P96" s="363"/>
      <c r="Q96" s="363"/>
      <c r="R96" s="363"/>
      <c r="S96" s="363"/>
      <c r="T96" s="363"/>
      <c r="U96" s="363"/>
      <c r="V96" s="363"/>
      <c r="W96" s="363"/>
      <c r="X96" s="363"/>
      <c r="Y96" s="363"/>
      <c r="Z96" s="363"/>
      <c r="AA96" s="363"/>
      <c r="AB96" s="363"/>
      <c r="AC96" s="363"/>
      <c r="AD96" s="363"/>
      <c r="AE96" s="363"/>
      <c r="AF96" s="363"/>
      <c r="AG96" s="363"/>
      <c r="AH96" s="363"/>
      <c r="AI96" s="363"/>
      <c r="AJ96" s="363"/>
      <c r="AK96" s="363"/>
      <c r="AL96" s="363"/>
      <c r="AM96" s="363"/>
      <c r="AN96" s="363"/>
      <c r="AO96" s="363"/>
      <c r="AP96" s="363"/>
      <c r="AQ96" s="363"/>
      <c r="AR96" s="363"/>
      <c r="AS96" s="363"/>
      <c r="AT96" s="363"/>
      <c r="AU96" s="363"/>
      <c r="AV96" s="363"/>
      <c r="AW96" s="363"/>
      <c r="AX96" s="363"/>
      <c r="AY96" s="363"/>
    </row>
    <row r="97" spans="1:51" s="274" customFormat="1" ht="15" customHeight="1" x14ac:dyDescent="0.25">
      <c r="A97" s="304"/>
      <c r="B97" s="362"/>
      <c r="C97" s="362"/>
      <c r="D97" s="280"/>
      <c r="E97" s="324"/>
      <c r="F97" s="12"/>
      <c r="H97" s="363"/>
      <c r="I97" s="363"/>
      <c r="J97" s="363"/>
      <c r="K97" s="363"/>
      <c r="L97" s="363"/>
      <c r="M97" s="363"/>
      <c r="N97" s="363"/>
      <c r="O97" s="363"/>
      <c r="P97" s="363"/>
      <c r="Q97" s="363"/>
      <c r="R97" s="363"/>
      <c r="S97" s="363"/>
      <c r="T97" s="363"/>
      <c r="U97" s="363"/>
      <c r="V97" s="363"/>
      <c r="W97" s="363"/>
      <c r="X97" s="363"/>
      <c r="Y97" s="363"/>
      <c r="Z97" s="363"/>
      <c r="AA97" s="363"/>
      <c r="AB97" s="363"/>
      <c r="AC97" s="363"/>
      <c r="AD97" s="363"/>
      <c r="AE97" s="363"/>
      <c r="AF97" s="363"/>
      <c r="AG97" s="363"/>
      <c r="AH97" s="363"/>
      <c r="AI97" s="363"/>
      <c r="AJ97" s="363"/>
      <c r="AK97" s="363"/>
      <c r="AL97" s="363"/>
      <c r="AM97" s="363"/>
      <c r="AN97" s="363"/>
      <c r="AO97" s="363"/>
      <c r="AP97" s="363"/>
      <c r="AQ97" s="363"/>
      <c r="AR97" s="363"/>
      <c r="AS97" s="363"/>
      <c r="AT97" s="363"/>
      <c r="AU97" s="363"/>
      <c r="AV97" s="363"/>
      <c r="AW97" s="363"/>
      <c r="AX97" s="363"/>
      <c r="AY97" s="363"/>
    </row>
    <row r="98" spans="1:51" s="274" customFormat="1" ht="15" customHeight="1" x14ac:dyDescent="0.25">
      <c r="A98" s="797" t="s">
        <v>508</v>
      </c>
      <c r="B98" s="797"/>
      <c r="C98" s="797"/>
      <c r="D98" s="797"/>
      <c r="E98" s="797"/>
      <c r="F98" s="797"/>
      <c r="G98" s="363"/>
      <c r="H98" s="363"/>
      <c r="I98" s="363"/>
      <c r="J98" s="363"/>
      <c r="K98" s="363"/>
      <c r="L98" s="363"/>
      <c r="M98" s="363"/>
      <c r="N98" s="363"/>
      <c r="O98" s="363"/>
      <c r="P98" s="363"/>
      <c r="Q98" s="363"/>
      <c r="R98" s="363"/>
      <c r="S98" s="363"/>
      <c r="T98" s="363"/>
      <c r="U98" s="363"/>
      <c r="V98" s="363"/>
      <c r="W98" s="363"/>
      <c r="X98" s="363"/>
      <c r="Y98" s="363"/>
      <c r="Z98" s="363"/>
      <c r="AA98" s="363"/>
      <c r="AB98" s="363"/>
      <c r="AC98" s="363"/>
      <c r="AD98" s="363"/>
      <c r="AE98" s="363"/>
      <c r="AF98" s="363"/>
      <c r="AG98" s="363"/>
      <c r="AH98" s="363"/>
      <c r="AI98" s="363"/>
      <c r="AJ98" s="363"/>
      <c r="AK98" s="363"/>
      <c r="AL98" s="363"/>
      <c r="AM98" s="363"/>
      <c r="AN98" s="363"/>
      <c r="AO98" s="363"/>
      <c r="AP98" s="363"/>
      <c r="AQ98" s="363"/>
      <c r="AR98" s="363"/>
      <c r="AS98" s="363"/>
      <c r="AT98" s="363"/>
      <c r="AU98" s="363"/>
      <c r="AV98" s="363"/>
      <c r="AW98" s="363"/>
      <c r="AX98" s="363"/>
      <c r="AY98" s="363"/>
    </row>
    <row r="99" spans="1:51" s="274" customFormat="1" ht="15.75" customHeight="1" x14ac:dyDescent="0.25">
      <c r="A99" s="364"/>
      <c r="B99" s="364"/>
      <c r="C99" s="364"/>
      <c r="D99" s="280"/>
      <c r="E99" s="364"/>
      <c r="F99" s="12"/>
      <c r="G99" s="363"/>
      <c r="H99" s="363"/>
      <c r="I99" s="363"/>
      <c r="J99" s="363"/>
      <c r="K99" s="363"/>
      <c r="L99" s="363"/>
      <c r="M99" s="363"/>
      <c r="N99" s="363"/>
      <c r="O99" s="363"/>
      <c r="P99" s="363"/>
      <c r="Q99" s="363"/>
      <c r="R99" s="363"/>
      <c r="S99" s="363"/>
      <c r="T99" s="363"/>
      <c r="U99" s="363"/>
      <c r="V99" s="363"/>
      <c r="W99" s="363"/>
      <c r="X99" s="363"/>
      <c r="Y99" s="363"/>
      <c r="Z99" s="363"/>
      <c r="AA99" s="363"/>
      <c r="AB99" s="363"/>
      <c r="AC99" s="363"/>
      <c r="AD99" s="363"/>
      <c r="AE99" s="363"/>
      <c r="AF99" s="363"/>
      <c r="AG99" s="363"/>
      <c r="AH99" s="363"/>
      <c r="AI99" s="363"/>
      <c r="AJ99" s="363"/>
      <c r="AK99" s="363"/>
      <c r="AL99" s="363"/>
      <c r="AM99" s="363"/>
      <c r="AN99" s="363"/>
      <c r="AO99" s="363"/>
      <c r="AP99" s="363"/>
      <c r="AQ99" s="363"/>
      <c r="AR99" s="363"/>
      <c r="AS99" s="363"/>
      <c r="AT99" s="363"/>
      <c r="AU99" s="363"/>
      <c r="AV99" s="363"/>
      <c r="AW99" s="363"/>
      <c r="AX99" s="363"/>
      <c r="AY99" s="363"/>
    </row>
    <row r="100" spans="1:51" s="274" customFormat="1" ht="15.75" customHeight="1" x14ac:dyDescent="0.25">
      <c r="A100" s="364"/>
      <c r="B100" s="364"/>
      <c r="C100" s="364"/>
      <c r="D100" s="280"/>
      <c r="E100" s="364"/>
      <c r="F100" s="12"/>
      <c r="G100" s="363"/>
      <c r="H100" s="363"/>
      <c r="I100" s="363"/>
      <c r="J100" s="363"/>
      <c r="K100" s="363"/>
      <c r="L100" s="363"/>
      <c r="M100" s="363"/>
      <c r="N100" s="363"/>
      <c r="O100" s="363"/>
      <c r="P100" s="363"/>
      <c r="Q100" s="363"/>
      <c r="R100" s="363"/>
      <c r="S100" s="363"/>
      <c r="T100" s="363"/>
      <c r="U100" s="363"/>
      <c r="V100" s="363"/>
      <c r="W100" s="363"/>
      <c r="X100" s="363"/>
      <c r="Y100" s="363"/>
      <c r="Z100" s="363"/>
      <c r="AA100" s="363"/>
      <c r="AB100" s="363"/>
      <c r="AC100" s="363"/>
      <c r="AD100" s="363"/>
      <c r="AE100" s="363"/>
      <c r="AF100" s="363"/>
      <c r="AG100" s="363"/>
      <c r="AH100" s="363"/>
      <c r="AI100" s="363"/>
      <c r="AJ100" s="363"/>
      <c r="AK100" s="363"/>
      <c r="AL100" s="363"/>
      <c r="AM100" s="363"/>
      <c r="AN100" s="363"/>
      <c r="AO100" s="363"/>
      <c r="AP100" s="363"/>
      <c r="AQ100" s="363"/>
      <c r="AR100" s="363"/>
      <c r="AS100" s="363"/>
      <c r="AT100" s="363"/>
      <c r="AU100" s="363"/>
      <c r="AV100" s="363"/>
      <c r="AW100" s="363"/>
      <c r="AX100" s="363"/>
      <c r="AY100" s="363"/>
    </row>
    <row r="101" spans="1:51" s="274" customFormat="1" ht="15.75" customHeight="1" x14ac:dyDescent="0.25">
      <c r="A101" s="364"/>
      <c r="B101" s="364"/>
      <c r="C101" s="364"/>
      <c r="D101" s="280"/>
      <c r="E101" s="364"/>
      <c r="F101" s="12"/>
      <c r="G101" s="363"/>
      <c r="H101" s="363"/>
      <c r="I101" s="363"/>
      <c r="J101" s="363"/>
      <c r="K101" s="363"/>
      <c r="L101" s="363"/>
      <c r="M101" s="363"/>
      <c r="N101" s="363"/>
      <c r="O101" s="363"/>
      <c r="P101" s="363"/>
      <c r="Q101" s="363"/>
      <c r="R101" s="363"/>
      <c r="S101" s="363"/>
      <c r="T101" s="363"/>
      <c r="U101" s="363"/>
      <c r="V101" s="363"/>
      <c r="W101" s="363"/>
      <c r="X101" s="363"/>
      <c r="Y101" s="363"/>
      <c r="Z101" s="363"/>
      <c r="AA101" s="363"/>
      <c r="AB101" s="363"/>
      <c r="AC101" s="363"/>
      <c r="AD101" s="363"/>
      <c r="AE101" s="363"/>
      <c r="AF101" s="363"/>
      <c r="AG101" s="363"/>
      <c r="AH101" s="363"/>
      <c r="AI101" s="363"/>
      <c r="AJ101" s="363"/>
      <c r="AK101" s="363"/>
      <c r="AL101" s="363"/>
      <c r="AM101" s="363"/>
      <c r="AN101" s="363"/>
      <c r="AO101" s="363"/>
      <c r="AP101" s="363"/>
      <c r="AQ101" s="363"/>
      <c r="AR101" s="363"/>
      <c r="AS101" s="363"/>
      <c r="AT101" s="363"/>
      <c r="AU101" s="363"/>
      <c r="AV101" s="363"/>
      <c r="AW101" s="363"/>
      <c r="AX101" s="363"/>
      <c r="AY101" s="363"/>
    </row>
    <row r="102" spans="1:51" s="274" customFormat="1" ht="15.75" customHeight="1" x14ac:dyDescent="0.25">
      <c r="A102" s="798"/>
      <c r="B102" s="798"/>
      <c r="C102" s="799"/>
      <c r="D102" s="799"/>
      <c r="E102" s="324"/>
      <c r="F102" s="22"/>
      <c r="G102" s="363"/>
      <c r="H102" s="363"/>
      <c r="I102" s="363"/>
      <c r="J102" s="363"/>
      <c r="K102" s="363"/>
      <c r="L102" s="363"/>
      <c r="M102" s="363"/>
      <c r="N102" s="363"/>
      <c r="O102" s="363"/>
      <c r="P102" s="363"/>
      <c r="Q102" s="363"/>
      <c r="R102" s="363"/>
      <c r="S102" s="363"/>
      <c r="T102" s="363"/>
      <c r="U102" s="363"/>
      <c r="V102" s="363"/>
      <c r="W102" s="363"/>
      <c r="X102" s="363"/>
      <c r="Y102" s="363"/>
      <c r="Z102" s="363"/>
      <c r="AA102" s="363"/>
      <c r="AB102" s="363"/>
      <c r="AC102" s="363"/>
      <c r="AD102" s="363"/>
      <c r="AE102" s="363"/>
      <c r="AF102" s="363"/>
      <c r="AG102" s="363"/>
      <c r="AH102" s="363"/>
      <c r="AI102" s="363"/>
      <c r="AJ102" s="363"/>
      <c r="AK102" s="363"/>
      <c r="AL102" s="363"/>
      <c r="AM102" s="363"/>
      <c r="AN102" s="363"/>
      <c r="AO102" s="363"/>
      <c r="AP102" s="363"/>
      <c r="AQ102" s="363"/>
      <c r="AR102" s="363"/>
      <c r="AS102" s="363"/>
      <c r="AT102" s="363"/>
      <c r="AU102" s="363"/>
      <c r="AV102" s="363"/>
      <c r="AW102" s="363"/>
      <c r="AX102" s="363"/>
      <c r="AY102" s="363"/>
    </row>
    <row r="103" spans="1:51" s="274" customFormat="1" ht="15.75" customHeight="1" x14ac:dyDescent="0.25">
      <c r="A103" s="793"/>
      <c r="B103" s="793"/>
      <c r="C103" s="794"/>
      <c r="D103" s="794"/>
      <c r="E103" s="324"/>
      <c r="F103" s="645"/>
      <c r="G103" s="363"/>
      <c r="H103" s="363"/>
      <c r="I103" s="363"/>
      <c r="J103" s="363"/>
      <c r="K103" s="363"/>
      <c r="L103" s="363"/>
      <c r="M103" s="363"/>
      <c r="N103" s="363"/>
      <c r="O103" s="363"/>
      <c r="P103" s="363"/>
      <c r="Q103" s="363"/>
      <c r="R103" s="363"/>
      <c r="S103" s="363"/>
      <c r="T103" s="363"/>
      <c r="U103" s="363"/>
      <c r="V103" s="363"/>
      <c r="W103" s="363"/>
      <c r="X103" s="363"/>
      <c r="Y103" s="363"/>
      <c r="Z103" s="363"/>
      <c r="AA103" s="363"/>
      <c r="AB103" s="363"/>
      <c r="AC103" s="363"/>
      <c r="AD103" s="363"/>
      <c r="AE103" s="363"/>
      <c r="AF103" s="363"/>
      <c r="AG103" s="363"/>
      <c r="AH103" s="363"/>
      <c r="AI103" s="363"/>
      <c r="AJ103" s="363"/>
      <c r="AK103" s="363"/>
      <c r="AL103" s="363"/>
      <c r="AM103" s="363"/>
      <c r="AN103" s="363"/>
      <c r="AO103" s="363"/>
      <c r="AP103" s="363"/>
      <c r="AQ103" s="363"/>
      <c r="AR103" s="363"/>
      <c r="AS103" s="363"/>
      <c r="AT103" s="363"/>
      <c r="AU103" s="363"/>
      <c r="AV103" s="363"/>
      <c r="AW103" s="363"/>
      <c r="AX103" s="363"/>
      <c r="AY103" s="363"/>
    </row>
    <row r="104" spans="1:51" s="274" customFormat="1" ht="15.75" customHeight="1" x14ac:dyDescent="0.25">
      <c r="C104" s="795"/>
      <c r="D104" s="795"/>
      <c r="E104" s="287"/>
      <c r="F104" s="122"/>
      <c r="G104" s="363"/>
      <c r="H104" s="363"/>
      <c r="I104" s="363"/>
      <c r="J104" s="363"/>
      <c r="K104" s="363"/>
      <c r="L104" s="363"/>
      <c r="M104" s="363"/>
      <c r="N104" s="363"/>
      <c r="O104" s="363"/>
      <c r="P104" s="363"/>
      <c r="Q104" s="363"/>
      <c r="R104" s="363"/>
      <c r="S104" s="363"/>
      <c r="T104" s="363"/>
      <c r="U104" s="363"/>
      <c r="V104" s="363"/>
      <c r="W104" s="363"/>
      <c r="X104" s="363"/>
      <c r="Y104" s="363"/>
      <c r="Z104" s="363"/>
      <c r="AA104" s="363"/>
      <c r="AB104" s="363"/>
      <c r="AC104" s="363"/>
      <c r="AD104" s="363"/>
      <c r="AE104" s="363"/>
      <c r="AF104" s="363"/>
      <c r="AG104" s="363"/>
      <c r="AH104" s="363"/>
      <c r="AI104" s="363"/>
      <c r="AJ104" s="363"/>
      <c r="AK104" s="363"/>
      <c r="AL104" s="363"/>
      <c r="AM104" s="363"/>
      <c r="AN104" s="363"/>
      <c r="AO104" s="363"/>
      <c r="AP104" s="363"/>
      <c r="AQ104" s="363"/>
      <c r="AR104" s="363"/>
      <c r="AS104" s="363"/>
      <c r="AT104" s="363"/>
      <c r="AU104" s="363"/>
      <c r="AV104" s="363"/>
      <c r="AW104" s="363"/>
      <c r="AX104" s="363"/>
      <c r="AY104" s="363"/>
    </row>
    <row r="105" spans="1:51" s="274" customFormat="1" ht="15.75" customHeight="1" x14ac:dyDescent="0.25">
      <c r="B105" s="361"/>
      <c r="C105" s="361"/>
      <c r="D105" s="327"/>
      <c r="E105" s="284"/>
      <c r="F105" s="646"/>
      <c r="G105" s="363"/>
      <c r="H105" s="363"/>
      <c r="I105" s="363"/>
      <c r="J105" s="363"/>
      <c r="K105" s="363"/>
      <c r="L105" s="363"/>
      <c r="M105" s="363"/>
      <c r="N105" s="363"/>
      <c r="O105" s="363"/>
      <c r="P105" s="363"/>
      <c r="Q105" s="363"/>
      <c r="R105" s="363"/>
      <c r="S105" s="363"/>
      <c r="T105" s="363"/>
      <c r="U105" s="363"/>
      <c r="V105" s="363"/>
      <c r="W105" s="363"/>
      <c r="X105" s="363"/>
      <c r="Y105" s="363"/>
      <c r="Z105" s="363"/>
      <c r="AA105" s="363"/>
      <c r="AB105" s="363"/>
      <c r="AC105" s="363"/>
      <c r="AD105" s="363"/>
      <c r="AE105" s="363"/>
      <c r="AF105" s="363"/>
      <c r="AG105" s="363"/>
      <c r="AH105" s="363"/>
      <c r="AI105" s="363"/>
      <c r="AJ105" s="363"/>
      <c r="AK105" s="363"/>
      <c r="AL105" s="363"/>
      <c r="AM105" s="363"/>
      <c r="AN105" s="363"/>
      <c r="AO105" s="363"/>
      <c r="AP105" s="363"/>
      <c r="AQ105" s="363"/>
      <c r="AR105" s="363"/>
      <c r="AS105" s="363"/>
      <c r="AT105" s="363"/>
      <c r="AU105" s="363"/>
      <c r="AV105" s="363"/>
      <c r="AW105" s="363"/>
      <c r="AX105" s="363"/>
      <c r="AY105" s="363"/>
    </row>
    <row r="106" spans="1:51" s="274" customFormat="1" ht="15.75" customHeight="1" x14ac:dyDescent="0.25">
      <c r="B106" s="365"/>
      <c r="C106" s="365"/>
      <c r="D106" s="327"/>
      <c r="E106" s="366"/>
      <c r="F106" s="646"/>
      <c r="G106" s="363"/>
      <c r="H106" s="363"/>
      <c r="I106" s="363"/>
      <c r="J106" s="363"/>
      <c r="K106" s="363"/>
      <c r="L106" s="363"/>
      <c r="M106" s="363"/>
      <c r="N106" s="363"/>
      <c r="O106" s="363"/>
      <c r="P106" s="363"/>
      <c r="Q106" s="363"/>
      <c r="R106" s="363"/>
      <c r="S106" s="363"/>
      <c r="T106" s="363"/>
      <c r="U106" s="363"/>
      <c r="V106" s="363"/>
      <c r="W106" s="363"/>
      <c r="X106" s="363"/>
      <c r="Y106" s="363"/>
      <c r="Z106" s="363"/>
      <c r="AA106" s="363"/>
      <c r="AB106" s="363"/>
      <c r="AC106" s="363"/>
      <c r="AD106" s="363"/>
      <c r="AE106" s="363"/>
      <c r="AF106" s="363"/>
      <c r="AG106" s="363"/>
      <c r="AH106" s="363"/>
      <c r="AI106" s="363"/>
      <c r="AJ106" s="363"/>
      <c r="AK106" s="363"/>
      <c r="AL106" s="363"/>
      <c r="AM106" s="363"/>
      <c r="AN106" s="363"/>
      <c r="AO106" s="363"/>
      <c r="AP106" s="363"/>
      <c r="AQ106" s="363"/>
      <c r="AR106" s="363"/>
      <c r="AS106" s="363"/>
      <c r="AT106" s="363"/>
      <c r="AU106" s="363"/>
      <c r="AV106" s="363"/>
      <c r="AW106" s="363"/>
      <c r="AX106" s="363"/>
      <c r="AY106" s="363"/>
    </row>
    <row r="107" spans="1:51" s="274" customFormat="1" ht="15.75" customHeight="1" x14ac:dyDescent="0.25">
      <c r="B107" s="365"/>
      <c r="C107" s="365"/>
      <c r="D107" s="327"/>
      <c r="F107" s="646"/>
      <c r="G107" s="363"/>
      <c r="H107" s="363"/>
      <c r="I107" s="363"/>
      <c r="J107" s="363"/>
      <c r="K107" s="363"/>
      <c r="L107" s="363"/>
      <c r="M107" s="363"/>
      <c r="N107" s="363"/>
      <c r="O107" s="363"/>
      <c r="P107" s="363"/>
      <c r="Q107" s="363"/>
      <c r="R107" s="363"/>
      <c r="S107" s="363"/>
      <c r="T107" s="363"/>
      <c r="U107" s="363"/>
      <c r="V107" s="363"/>
      <c r="W107" s="363"/>
      <c r="X107" s="363"/>
      <c r="Y107" s="363"/>
      <c r="Z107" s="363"/>
      <c r="AA107" s="363"/>
      <c r="AB107" s="363"/>
      <c r="AC107" s="363"/>
      <c r="AD107" s="363"/>
      <c r="AE107" s="363"/>
      <c r="AF107" s="363"/>
      <c r="AG107" s="363"/>
      <c r="AH107" s="363"/>
      <c r="AI107" s="363"/>
      <c r="AJ107" s="363"/>
      <c r="AK107" s="363"/>
      <c r="AL107" s="363"/>
      <c r="AM107" s="363"/>
      <c r="AN107" s="363"/>
      <c r="AO107" s="363"/>
      <c r="AP107" s="363"/>
      <c r="AQ107" s="363"/>
      <c r="AR107" s="363"/>
      <c r="AS107" s="363"/>
      <c r="AT107" s="363"/>
      <c r="AU107" s="363"/>
      <c r="AV107" s="363"/>
      <c r="AW107" s="363"/>
      <c r="AX107" s="363"/>
      <c r="AY107" s="363"/>
    </row>
    <row r="108" spans="1:51" s="274" customFormat="1" ht="15.75" customHeight="1" x14ac:dyDescent="0.25">
      <c r="B108" s="365"/>
      <c r="C108" s="365"/>
      <c r="D108" s="327"/>
      <c r="F108" s="646"/>
      <c r="G108" s="363"/>
      <c r="H108" s="363"/>
      <c r="I108" s="363"/>
      <c r="J108" s="363"/>
      <c r="K108" s="363"/>
      <c r="L108" s="363"/>
      <c r="M108" s="363"/>
      <c r="N108" s="363"/>
      <c r="O108" s="363"/>
      <c r="P108" s="363"/>
      <c r="Q108" s="363"/>
      <c r="R108" s="363"/>
      <c r="S108" s="363"/>
      <c r="T108" s="363"/>
      <c r="U108" s="363"/>
      <c r="V108" s="363"/>
      <c r="W108" s="363"/>
      <c r="X108" s="363"/>
      <c r="Y108" s="363"/>
      <c r="Z108" s="363"/>
      <c r="AA108" s="363"/>
      <c r="AB108" s="363"/>
      <c r="AC108" s="363"/>
      <c r="AD108" s="363"/>
      <c r="AE108" s="363"/>
      <c r="AF108" s="363"/>
      <c r="AG108" s="363"/>
      <c r="AH108" s="363"/>
      <c r="AI108" s="363"/>
      <c r="AJ108" s="363"/>
      <c r="AK108" s="363"/>
      <c r="AL108" s="363"/>
      <c r="AM108" s="363"/>
      <c r="AN108" s="363"/>
      <c r="AO108" s="363"/>
      <c r="AP108" s="363"/>
      <c r="AQ108" s="363"/>
      <c r="AR108" s="363"/>
      <c r="AS108" s="363"/>
      <c r="AT108" s="363"/>
      <c r="AU108" s="363"/>
      <c r="AV108" s="363"/>
      <c r="AW108" s="363"/>
      <c r="AX108" s="363"/>
      <c r="AY108" s="363"/>
    </row>
    <row r="109" spans="1:51" s="274" customFormat="1" ht="15.75" customHeight="1" x14ac:dyDescent="0.25">
      <c r="B109" s="367"/>
      <c r="C109" s="367"/>
      <c r="D109" s="327"/>
      <c r="F109" s="646"/>
      <c r="G109" s="363"/>
      <c r="H109" s="363"/>
      <c r="I109" s="363"/>
      <c r="J109" s="363"/>
      <c r="K109" s="363"/>
      <c r="L109" s="363"/>
      <c r="M109" s="363"/>
      <c r="N109" s="363"/>
      <c r="O109" s="363"/>
      <c r="P109" s="363"/>
      <c r="Q109" s="363"/>
      <c r="R109" s="363"/>
      <c r="S109" s="363"/>
      <c r="T109" s="363"/>
      <c r="U109" s="363"/>
      <c r="V109" s="363"/>
      <c r="W109" s="363"/>
      <c r="X109" s="363"/>
      <c r="Y109" s="363"/>
      <c r="Z109" s="363"/>
      <c r="AA109" s="363"/>
      <c r="AB109" s="363"/>
      <c r="AC109" s="363"/>
      <c r="AD109" s="363"/>
      <c r="AE109" s="363"/>
      <c r="AF109" s="363"/>
      <c r="AG109" s="363"/>
      <c r="AH109" s="363"/>
      <c r="AI109" s="363"/>
      <c r="AJ109" s="363"/>
      <c r="AK109" s="363"/>
      <c r="AL109" s="363"/>
      <c r="AM109" s="363"/>
      <c r="AN109" s="363"/>
      <c r="AO109" s="363"/>
      <c r="AP109" s="363"/>
      <c r="AQ109" s="363"/>
      <c r="AR109" s="363"/>
      <c r="AS109" s="363"/>
      <c r="AT109" s="363"/>
      <c r="AU109" s="363"/>
      <c r="AV109" s="363"/>
      <c r="AW109" s="363"/>
      <c r="AX109" s="363"/>
      <c r="AY109" s="363"/>
    </row>
    <row r="110" spans="1:51" s="274" customFormat="1" ht="15.75" customHeight="1" x14ac:dyDescent="0.25">
      <c r="D110" s="304"/>
      <c r="E110" s="287"/>
      <c r="F110" s="343"/>
      <c r="G110" s="363"/>
      <c r="H110" s="363"/>
      <c r="I110" s="363"/>
      <c r="J110" s="363"/>
      <c r="K110" s="363"/>
      <c r="L110" s="363"/>
      <c r="M110" s="363"/>
      <c r="N110" s="363"/>
      <c r="O110" s="363"/>
      <c r="P110" s="363"/>
      <c r="Q110" s="363"/>
      <c r="R110" s="363"/>
      <c r="S110" s="363"/>
      <c r="T110" s="363"/>
      <c r="U110" s="363"/>
      <c r="V110" s="363"/>
      <c r="W110" s="363"/>
      <c r="X110" s="363"/>
      <c r="Y110" s="363"/>
      <c r="Z110" s="363"/>
      <c r="AA110" s="363"/>
      <c r="AB110" s="363"/>
      <c r="AC110" s="363"/>
      <c r="AD110" s="363"/>
      <c r="AE110" s="363"/>
      <c r="AF110" s="363"/>
      <c r="AG110" s="363"/>
      <c r="AH110" s="363"/>
      <c r="AI110" s="363"/>
      <c r="AJ110" s="363"/>
      <c r="AK110" s="363"/>
      <c r="AL110" s="363"/>
      <c r="AM110" s="363"/>
      <c r="AN110" s="363"/>
      <c r="AO110" s="363"/>
      <c r="AP110" s="363"/>
      <c r="AQ110" s="363"/>
      <c r="AR110" s="363"/>
      <c r="AS110" s="363"/>
      <c r="AT110" s="363"/>
      <c r="AU110" s="363"/>
      <c r="AV110" s="363"/>
      <c r="AW110" s="363"/>
      <c r="AX110" s="363"/>
      <c r="AY110" s="363"/>
    </row>
    <row r="111" spans="1:51" s="274" customFormat="1" ht="15.75" customHeight="1" x14ac:dyDescent="0.25">
      <c r="D111" s="304"/>
      <c r="E111" s="287"/>
      <c r="F111" s="122"/>
      <c r="G111" s="363"/>
      <c r="H111" s="363"/>
      <c r="I111" s="363"/>
      <c r="J111" s="363"/>
      <c r="K111" s="363"/>
      <c r="L111" s="363"/>
      <c r="M111" s="363"/>
      <c r="N111" s="363"/>
      <c r="O111" s="363"/>
      <c r="P111" s="363"/>
      <c r="Q111" s="363"/>
      <c r="R111" s="363"/>
      <c r="S111" s="363"/>
      <c r="T111" s="363"/>
      <c r="U111" s="363"/>
      <c r="V111" s="363"/>
      <c r="W111" s="363"/>
      <c r="X111" s="363"/>
      <c r="Y111" s="363"/>
      <c r="Z111" s="363"/>
      <c r="AA111" s="363"/>
      <c r="AB111" s="363"/>
      <c r="AC111" s="363"/>
      <c r="AD111" s="363"/>
      <c r="AE111" s="363"/>
      <c r="AF111" s="363"/>
      <c r="AG111" s="363"/>
      <c r="AH111" s="363"/>
      <c r="AI111" s="363"/>
      <c r="AJ111" s="363"/>
      <c r="AK111" s="363"/>
      <c r="AL111" s="363"/>
      <c r="AM111" s="363"/>
      <c r="AN111" s="363"/>
      <c r="AO111" s="363"/>
      <c r="AP111" s="363"/>
      <c r="AQ111" s="363"/>
      <c r="AR111" s="363"/>
      <c r="AS111" s="363"/>
      <c r="AT111" s="363"/>
      <c r="AU111" s="363"/>
      <c r="AV111" s="363"/>
      <c r="AW111" s="363"/>
      <c r="AX111" s="363"/>
      <c r="AY111" s="363"/>
    </row>
    <row r="112" spans="1:51" s="274" customFormat="1" ht="15.75" customHeight="1" x14ac:dyDescent="0.25">
      <c r="D112" s="304"/>
      <c r="E112" s="287"/>
      <c r="F112" s="122"/>
      <c r="G112" s="363"/>
      <c r="H112" s="363"/>
      <c r="I112" s="363"/>
      <c r="J112" s="363"/>
      <c r="K112" s="363"/>
      <c r="L112" s="363"/>
      <c r="M112" s="363"/>
      <c r="N112" s="363"/>
      <c r="O112" s="363"/>
      <c r="P112" s="363"/>
      <c r="Q112" s="363"/>
      <c r="R112" s="363"/>
      <c r="S112" s="363"/>
      <c r="T112" s="363"/>
      <c r="U112" s="363"/>
      <c r="V112" s="363"/>
      <c r="W112" s="363"/>
      <c r="X112" s="363"/>
      <c r="Y112" s="363"/>
      <c r="Z112" s="363"/>
      <c r="AA112" s="363"/>
      <c r="AB112" s="363"/>
      <c r="AC112" s="363"/>
      <c r="AD112" s="363"/>
      <c r="AE112" s="363"/>
      <c r="AF112" s="363"/>
      <c r="AG112" s="363"/>
      <c r="AH112" s="363"/>
      <c r="AI112" s="363"/>
      <c r="AJ112" s="363"/>
      <c r="AK112" s="363"/>
      <c r="AL112" s="363"/>
      <c r="AM112" s="363"/>
      <c r="AN112" s="363"/>
      <c r="AO112" s="363"/>
      <c r="AP112" s="363"/>
      <c r="AQ112" s="363"/>
      <c r="AR112" s="363"/>
      <c r="AS112" s="363"/>
      <c r="AT112" s="363"/>
      <c r="AU112" s="363"/>
      <c r="AV112" s="363"/>
      <c r="AW112" s="363"/>
      <c r="AX112" s="363"/>
      <c r="AY112" s="363"/>
    </row>
    <row r="113" spans="4:51" s="274" customFormat="1" ht="15.75" customHeight="1" x14ac:dyDescent="0.25">
      <c r="D113" s="304"/>
      <c r="E113" s="287"/>
      <c r="F113" s="122"/>
      <c r="G113" s="363"/>
      <c r="H113" s="363"/>
      <c r="I113" s="363"/>
      <c r="J113" s="363"/>
      <c r="K113" s="363"/>
      <c r="L113" s="363"/>
      <c r="M113" s="363"/>
      <c r="N113" s="363"/>
      <c r="O113" s="363"/>
      <c r="P113" s="363"/>
      <c r="Q113" s="363"/>
      <c r="R113" s="363"/>
      <c r="S113" s="363"/>
      <c r="T113" s="363"/>
      <c r="U113" s="363"/>
      <c r="V113" s="363"/>
      <c r="W113" s="363"/>
      <c r="X113" s="363"/>
      <c r="Y113" s="363"/>
      <c r="Z113" s="363"/>
      <c r="AA113" s="363"/>
      <c r="AB113" s="363"/>
      <c r="AC113" s="363"/>
      <c r="AD113" s="363"/>
      <c r="AE113" s="363"/>
      <c r="AF113" s="363"/>
      <c r="AG113" s="363"/>
      <c r="AH113" s="363"/>
      <c r="AI113" s="363"/>
      <c r="AJ113" s="363"/>
      <c r="AK113" s="363"/>
      <c r="AL113" s="363"/>
      <c r="AM113" s="363"/>
      <c r="AN113" s="363"/>
      <c r="AO113" s="363"/>
      <c r="AP113" s="363"/>
      <c r="AQ113" s="363"/>
      <c r="AR113" s="363"/>
      <c r="AS113" s="363"/>
      <c r="AT113" s="363"/>
      <c r="AU113" s="363"/>
      <c r="AV113" s="363"/>
      <c r="AW113" s="363"/>
      <c r="AX113" s="363"/>
      <c r="AY113" s="363"/>
    </row>
    <row r="114" spans="4:51" s="274" customFormat="1" ht="15.75" customHeight="1" x14ac:dyDescent="0.25">
      <c r="D114" s="304"/>
      <c r="E114" s="287"/>
      <c r="F114" s="122"/>
      <c r="G114" s="363"/>
      <c r="H114" s="363"/>
      <c r="I114" s="363"/>
      <c r="J114" s="363"/>
      <c r="K114" s="363"/>
      <c r="L114" s="363"/>
      <c r="M114" s="363"/>
      <c r="N114" s="363"/>
      <c r="O114" s="363"/>
      <c r="P114" s="363"/>
      <c r="Q114" s="363"/>
      <c r="R114" s="363"/>
      <c r="S114" s="363"/>
      <c r="T114" s="363"/>
      <c r="U114" s="363"/>
      <c r="V114" s="363"/>
      <c r="W114" s="363"/>
      <c r="X114" s="363"/>
      <c r="Y114" s="363"/>
      <c r="Z114" s="363"/>
      <c r="AA114" s="363"/>
      <c r="AB114" s="363"/>
      <c r="AC114" s="363"/>
      <c r="AD114" s="363"/>
      <c r="AE114" s="363"/>
      <c r="AF114" s="363"/>
      <c r="AG114" s="363"/>
      <c r="AH114" s="363"/>
      <c r="AI114" s="363"/>
      <c r="AJ114" s="363"/>
      <c r="AK114" s="363"/>
      <c r="AL114" s="363"/>
      <c r="AM114" s="363"/>
      <c r="AN114" s="363"/>
      <c r="AO114" s="363"/>
      <c r="AP114" s="363"/>
      <c r="AQ114" s="363"/>
      <c r="AR114" s="363"/>
      <c r="AS114" s="363"/>
      <c r="AT114" s="363"/>
      <c r="AU114" s="363"/>
      <c r="AV114" s="363"/>
      <c r="AW114" s="363"/>
      <c r="AX114" s="363"/>
      <c r="AY114" s="363"/>
    </row>
    <row r="115" spans="4:51" s="274" customFormat="1" ht="15.75" customHeight="1" x14ac:dyDescent="0.25">
      <c r="D115" s="304"/>
      <c r="E115" s="287"/>
      <c r="F115" s="122"/>
      <c r="G115" s="363"/>
      <c r="H115" s="363"/>
      <c r="I115" s="363"/>
      <c r="J115" s="363"/>
      <c r="K115" s="363"/>
      <c r="L115" s="363"/>
      <c r="M115" s="363"/>
      <c r="N115" s="363"/>
      <c r="O115" s="363"/>
      <c r="P115" s="363"/>
      <c r="Q115" s="363"/>
      <c r="R115" s="363"/>
      <c r="S115" s="363"/>
      <c r="T115" s="363"/>
      <c r="U115" s="363"/>
      <c r="V115" s="363"/>
      <c r="W115" s="363"/>
      <c r="X115" s="363"/>
      <c r="Y115" s="363"/>
      <c r="Z115" s="363"/>
      <c r="AA115" s="363"/>
      <c r="AB115" s="363"/>
      <c r="AC115" s="363"/>
      <c r="AD115" s="363"/>
      <c r="AE115" s="363"/>
      <c r="AF115" s="363"/>
      <c r="AG115" s="363"/>
      <c r="AH115" s="363"/>
      <c r="AI115" s="363"/>
      <c r="AJ115" s="363"/>
      <c r="AK115" s="363"/>
      <c r="AL115" s="363"/>
      <c r="AM115" s="363"/>
      <c r="AN115" s="363"/>
      <c r="AO115" s="363"/>
      <c r="AP115" s="363"/>
      <c r="AQ115" s="363"/>
      <c r="AR115" s="363"/>
      <c r="AS115" s="363"/>
      <c r="AT115" s="363"/>
      <c r="AU115" s="363"/>
      <c r="AV115" s="363"/>
      <c r="AW115" s="363"/>
      <c r="AX115" s="363"/>
      <c r="AY115" s="363"/>
    </row>
    <row r="116" spans="4:51" s="274" customFormat="1" ht="15.75" customHeight="1" x14ac:dyDescent="0.25">
      <c r="D116" s="274">
        <f>+D95-PASIVO!E82</f>
        <v>0</v>
      </c>
      <c r="E116" s="287"/>
      <c r="F116" s="2">
        <f>+F95-PASIVO!G82</f>
        <v>0</v>
      </c>
      <c r="G116" s="363"/>
      <c r="H116" s="363"/>
      <c r="I116" s="363"/>
      <c r="J116" s="363"/>
      <c r="K116" s="363"/>
      <c r="L116" s="363"/>
      <c r="M116" s="363"/>
      <c r="N116" s="363"/>
      <c r="O116" s="363"/>
      <c r="P116" s="363"/>
      <c r="Q116" s="363"/>
      <c r="R116" s="363"/>
      <c r="S116" s="363"/>
      <c r="T116" s="363"/>
      <c r="U116" s="363"/>
      <c r="V116" s="363"/>
      <c r="W116" s="363"/>
      <c r="X116" s="363"/>
      <c r="Y116" s="363"/>
      <c r="Z116" s="363"/>
      <c r="AA116" s="363"/>
      <c r="AB116" s="363"/>
      <c r="AC116" s="363"/>
      <c r="AD116" s="363"/>
      <c r="AE116" s="363"/>
      <c r="AF116" s="363"/>
      <c r="AG116" s="363"/>
      <c r="AH116" s="363"/>
      <c r="AI116" s="363"/>
      <c r="AJ116" s="363"/>
      <c r="AK116" s="363"/>
      <c r="AL116" s="363"/>
      <c r="AM116" s="363"/>
      <c r="AN116" s="363"/>
      <c r="AO116" s="363"/>
      <c r="AP116" s="363"/>
      <c r="AQ116" s="363"/>
      <c r="AR116" s="363"/>
      <c r="AS116" s="363"/>
      <c r="AT116" s="363"/>
      <c r="AU116" s="363"/>
      <c r="AV116" s="363"/>
      <c r="AW116" s="363"/>
      <c r="AX116" s="363"/>
      <c r="AY116" s="363"/>
    </row>
    <row r="117" spans="4:51" s="274" customFormat="1" ht="15.75" customHeight="1" x14ac:dyDescent="0.25">
      <c r="D117" s="304"/>
      <c r="E117" s="287"/>
      <c r="F117" s="122"/>
      <c r="G117" s="363"/>
      <c r="H117" s="363"/>
      <c r="I117" s="363"/>
      <c r="J117" s="363"/>
      <c r="K117" s="363"/>
      <c r="L117" s="363"/>
      <c r="M117" s="363"/>
      <c r="N117" s="363"/>
      <c r="O117" s="363"/>
      <c r="P117" s="363"/>
      <c r="Q117" s="363"/>
      <c r="R117" s="363"/>
      <c r="S117" s="363"/>
      <c r="T117" s="363"/>
      <c r="U117" s="363"/>
      <c r="V117" s="363"/>
      <c r="W117" s="363"/>
      <c r="X117" s="363"/>
      <c r="Y117" s="363"/>
      <c r="Z117" s="363"/>
      <c r="AA117" s="363"/>
      <c r="AB117" s="363"/>
      <c r="AC117" s="363"/>
      <c r="AD117" s="363"/>
      <c r="AE117" s="363"/>
      <c r="AF117" s="363"/>
      <c r="AG117" s="363"/>
      <c r="AH117" s="363"/>
      <c r="AI117" s="363"/>
      <c r="AJ117" s="363"/>
      <c r="AK117" s="363"/>
      <c r="AL117" s="363"/>
      <c r="AM117" s="363"/>
      <c r="AN117" s="363"/>
      <c r="AO117" s="363"/>
      <c r="AP117" s="363"/>
      <c r="AQ117" s="363"/>
      <c r="AR117" s="363"/>
      <c r="AS117" s="363"/>
      <c r="AT117" s="363"/>
      <c r="AU117" s="363"/>
      <c r="AV117" s="363"/>
      <c r="AW117" s="363"/>
      <c r="AX117" s="363"/>
      <c r="AY117" s="363"/>
    </row>
    <row r="118" spans="4:51" s="274" customFormat="1" ht="15.75" customHeight="1" x14ac:dyDescent="0.25">
      <c r="D118" s="304"/>
      <c r="E118" s="287"/>
      <c r="F118" s="122"/>
      <c r="G118" s="363"/>
      <c r="H118" s="363"/>
      <c r="I118" s="363"/>
      <c r="J118" s="363"/>
      <c r="K118" s="363"/>
      <c r="L118" s="363"/>
      <c r="M118" s="363"/>
      <c r="N118" s="363"/>
      <c r="O118" s="363"/>
      <c r="P118" s="363"/>
      <c r="Q118" s="363"/>
      <c r="R118" s="363"/>
      <c r="S118" s="363"/>
      <c r="T118" s="363"/>
      <c r="U118" s="363"/>
      <c r="V118" s="363"/>
      <c r="W118" s="363"/>
      <c r="X118" s="363"/>
      <c r="Y118" s="363"/>
      <c r="Z118" s="363"/>
      <c r="AA118" s="363"/>
      <c r="AB118" s="363"/>
      <c r="AC118" s="363"/>
      <c r="AD118" s="363"/>
      <c r="AE118" s="363"/>
      <c r="AF118" s="363"/>
      <c r="AG118" s="363"/>
      <c r="AH118" s="363"/>
      <c r="AI118" s="363"/>
      <c r="AJ118" s="363"/>
      <c r="AK118" s="363"/>
      <c r="AL118" s="363"/>
      <c r="AM118" s="363"/>
      <c r="AN118" s="363"/>
      <c r="AO118" s="363"/>
      <c r="AP118" s="363"/>
      <c r="AQ118" s="363"/>
      <c r="AR118" s="363"/>
      <c r="AS118" s="363"/>
      <c r="AT118" s="363"/>
      <c r="AU118" s="363"/>
      <c r="AV118" s="363"/>
      <c r="AW118" s="363"/>
      <c r="AX118" s="363"/>
      <c r="AY118" s="363"/>
    </row>
    <row r="119" spans="4:51" s="274" customFormat="1" ht="15.75" customHeight="1" x14ac:dyDescent="0.25">
      <c r="D119" s="304"/>
      <c r="E119" s="287"/>
      <c r="F119" s="122"/>
      <c r="G119" s="363"/>
      <c r="H119" s="363"/>
      <c r="I119" s="363"/>
      <c r="J119" s="363"/>
      <c r="K119" s="363"/>
      <c r="L119" s="363"/>
      <c r="M119" s="363"/>
      <c r="N119" s="363"/>
      <c r="O119" s="363"/>
      <c r="P119" s="363"/>
      <c r="Q119" s="363"/>
      <c r="R119" s="363"/>
      <c r="S119" s="363"/>
      <c r="T119" s="363"/>
      <c r="U119" s="363"/>
      <c r="V119" s="363"/>
      <c r="W119" s="363"/>
      <c r="X119" s="363"/>
      <c r="Y119" s="363"/>
      <c r="Z119" s="363"/>
      <c r="AA119" s="363"/>
      <c r="AB119" s="363"/>
      <c r="AC119" s="363"/>
      <c r="AD119" s="363"/>
      <c r="AE119" s="363"/>
      <c r="AF119" s="363"/>
      <c r="AG119" s="363"/>
      <c r="AH119" s="363"/>
      <c r="AI119" s="363"/>
      <c r="AJ119" s="363"/>
      <c r="AK119" s="363"/>
      <c r="AL119" s="363"/>
      <c r="AM119" s="363"/>
      <c r="AN119" s="363"/>
      <c r="AO119" s="363"/>
      <c r="AP119" s="363"/>
      <c r="AQ119" s="363"/>
      <c r="AR119" s="363"/>
      <c r="AS119" s="363"/>
      <c r="AT119" s="363"/>
      <c r="AU119" s="363"/>
      <c r="AV119" s="363"/>
      <c r="AW119" s="363"/>
      <c r="AX119" s="363"/>
      <c r="AY119" s="363"/>
    </row>
    <row r="120" spans="4:51" s="274" customFormat="1" ht="15.75" customHeight="1" x14ac:dyDescent="0.25">
      <c r="D120" s="304"/>
      <c r="E120" s="287"/>
      <c r="F120" s="122"/>
      <c r="G120" s="363"/>
      <c r="H120" s="363"/>
      <c r="I120" s="363"/>
      <c r="J120" s="363"/>
      <c r="K120" s="363"/>
      <c r="L120" s="363"/>
      <c r="M120" s="363"/>
      <c r="N120" s="363"/>
      <c r="O120" s="363"/>
      <c r="P120" s="363"/>
      <c r="Q120" s="363"/>
      <c r="R120" s="363"/>
      <c r="S120" s="363"/>
      <c r="T120" s="363"/>
      <c r="U120" s="363"/>
      <c r="V120" s="363"/>
      <c r="W120" s="363"/>
      <c r="X120" s="363"/>
      <c r="Y120" s="363"/>
      <c r="Z120" s="363"/>
      <c r="AA120" s="363"/>
      <c r="AB120" s="363"/>
      <c r="AC120" s="363"/>
      <c r="AD120" s="363"/>
      <c r="AE120" s="363"/>
      <c r="AF120" s="363"/>
      <c r="AG120" s="363"/>
      <c r="AH120" s="363"/>
      <c r="AI120" s="363"/>
      <c r="AJ120" s="363"/>
      <c r="AK120" s="363"/>
      <c r="AL120" s="363"/>
      <c r="AM120" s="363"/>
      <c r="AN120" s="363"/>
      <c r="AO120" s="363"/>
      <c r="AP120" s="363"/>
      <c r="AQ120" s="363"/>
      <c r="AR120" s="363"/>
      <c r="AS120" s="363"/>
      <c r="AT120" s="363"/>
      <c r="AU120" s="363"/>
      <c r="AV120" s="363"/>
      <c r="AW120" s="363"/>
      <c r="AX120" s="363"/>
      <c r="AY120" s="363"/>
    </row>
    <row r="121" spans="4:51" s="274" customFormat="1" ht="15.75" customHeight="1" x14ac:dyDescent="0.25">
      <c r="D121" s="304"/>
      <c r="E121" s="287"/>
      <c r="F121" s="122"/>
      <c r="G121" s="363"/>
      <c r="H121" s="363"/>
      <c r="I121" s="363"/>
      <c r="J121" s="363"/>
      <c r="K121" s="363"/>
      <c r="L121" s="363"/>
      <c r="M121" s="363"/>
      <c r="N121" s="363"/>
      <c r="O121" s="363"/>
      <c r="P121" s="363"/>
      <c r="Q121" s="363"/>
      <c r="R121" s="363"/>
      <c r="S121" s="363"/>
      <c r="T121" s="363"/>
      <c r="U121" s="363"/>
      <c r="V121" s="363"/>
      <c r="W121" s="363"/>
      <c r="X121" s="363"/>
      <c r="Y121" s="363"/>
      <c r="Z121" s="363"/>
      <c r="AA121" s="363"/>
      <c r="AB121" s="363"/>
      <c r="AC121" s="363"/>
      <c r="AD121" s="363"/>
      <c r="AE121" s="363"/>
      <c r="AF121" s="363"/>
      <c r="AG121" s="363"/>
      <c r="AH121" s="363"/>
      <c r="AI121" s="363"/>
      <c r="AJ121" s="363"/>
      <c r="AK121" s="363"/>
      <c r="AL121" s="363"/>
      <c r="AM121" s="363"/>
      <c r="AN121" s="363"/>
      <c r="AO121" s="363"/>
      <c r="AP121" s="363"/>
      <c r="AQ121" s="363"/>
      <c r="AR121" s="363"/>
      <c r="AS121" s="363"/>
      <c r="AT121" s="363"/>
      <c r="AU121" s="363"/>
      <c r="AV121" s="363"/>
      <c r="AW121" s="363"/>
      <c r="AX121" s="363"/>
      <c r="AY121" s="363"/>
    </row>
    <row r="122" spans="4:51" s="274" customFormat="1" ht="15.75" customHeight="1" x14ac:dyDescent="0.25">
      <c r="D122" s="304"/>
      <c r="E122" s="287"/>
      <c r="F122" s="122"/>
      <c r="G122" s="363"/>
      <c r="H122" s="363"/>
      <c r="I122" s="363"/>
      <c r="J122" s="363"/>
      <c r="K122" s="363"/>
      <c r="L122" s="363"/>
      <c r="M122" s="363"/>
      <c r="N122" s="363"/>
      <c r="O122" s="363"/>
      <c r="P122" s="363"/>
      <c r="Q122" s="363"/>
      <c r="R122" s="363"/>
      <c r="S122" s="363"/>
      <c r="T122" s="363"/>
      <c r="U122" s="363"/>
      <c r="V122" s="363"/>
      <c r="W122" s="363"/>
      <c r="X122" s="363"/>
      <c r="Y122" s="363"/>
      <c r="Z122" s="363"/>
      <c r="AA122" s="363"/>
      <c r="AB122" s="363"/>
      <c r="AC122" s="363"/>
      <c r="AD122" s="363"/>
      <c r="AE122" s="363"/>
      <c r="AF122" s="363"/>
      <c r="AG122" s="363"/>
      <c r="AH122" s="363"/>
      <c r="AI122" s="363"/>
      <c r="AJ122" s="363"/>
      <c r="AK122" s="363"/>
      <c r="AL122" s="363"/>
      <c r="AM122" s="363"/>
      <c r="AN122" s="363"/>
      <c r="AO122" s="363"/>
      <c r="AP122" s="363"/>
      <c r="AQ122" s="363"/>
      <c r="AR122" s="363"/>
      <c r="AS122" s="363"/>
      <c r="AT122" s="363"/>
      <c r="AU122" s="363"/>
      <c r="AV122" s="363"/>
      <c r="AW122" s="363"/>
      <c r="AX122" s="363"/>
      <c r="AY122" s="363"/>
    </row>
    <row r="123" spans="4:51" s="274" customFormat="1" ht="15.75" customHeight="1" x14ac:dyDescent="0.25">
      <c r="D123" s="304"/>
      <c r="E123" s="287"/>
      <c r="F123" s="122"/>
      <c r="G123" s="363"/>
      <c r="H123" s="363"/>
      <c r="I123" s="363"/>
      <c r="J123" s="363"/>
      <c r="K123" s="363"/>
      <c r="L123" s="363"/>
      <c r="M123" s="363"/>
      <c r="N123" s="363"/>
      <c r="O123" s="363"/>
      <c r="P123" s="363"/>
      <c r="Q123" s="363"/>
      <c r="R123" s="363"/>
      <c r="S123" s="363"/>
      <c r="T123" s="363"/>
      <c r="U123" s="363"/>
      <c r="V123" s="363"/>
      <c r="W123" s="363"/>
      <c r="X123" s="363"/>
      <c r="Y123" s="363"/>
      <c r="Z123" s="363"/>
      <c r="AA123" s="363"/>
      <c r="AB123" s="363"/>
      <c r="AC123" s="363"/>
      <c r="AD123" s="363"/>
      <c r="AE123" s="363"/>
      <c r="AF123" s="363"/>
      <c r="AG123" s="363"/>
      <c r="AH123" s="363"/>
      <c r="AI123" s="363"/>
      <c r="AJ123" s="363"/>
      <c r="AK123" s="363"/>
      <c r="AL123" s="363"/>
      <c r="AM123" s="363"/>
      <c r="AN123" s="363"/>
      <c r="AO123" s="363"/>
      <c r="AP123" s="363"/>
      <c r="AQ123" s="363"/>
      <c r="AR123" s="363"/>
      <c r="AS123" s="363"/>
      <c r="AT123" s="363"/>
      <c r="AU123" s="363"/>
      <c r="AV123" s="363"/>
      <c r="AW123" s="363"/>
      <c r="AX123" s="363"/>
      <c r="AY123" s="363"/>
    </row>
    <row r="124" spans="4:51" s="274" customFormat="1" ht="15.75" customHeight="1" x14ac:dyDescent="0.25">
      <c r="D124" s="304"/>
      <c r="E124" s="287"/>
      <c r="F124" s="122"/>
      <c r="G124" s="363"/>
      <c r="H124" s="363"/>
      <c r="I124" s="363"/>
      <c r="J124" s="363"/>
      <c r="K124" s="363"/>
      <c r="L124" s="363"/>
      <c r="M124" s="363"/>
      <c r="N124" s="363"/>
      <c r="O124" s="363"/>
      <c r="P124" s="363"/>
      <c r="Q124" s="363"/>
      <c r="R124" s="363"/>
      <c r="S124" s="363"/>
      <c r="T124" s="363"/>
      <c r="U124" s="363"/>
      <c r="V124" s="363"/>
      <c r="W124" s="363"/>
      <c r="X124" s="363"/>
      <c r="Y124" s="363"/>
      <c r="Z124" s="363"/>
      <c r="AA124" s="363"/>
      <c r="AB124" s="363"/>
      <c r="AC124" s="363"/>
      <c r="AD124" s="363"/>
      <c r="AE124" s="363"/>
      <c r="AF124" s="363"/>
      <c r="AG124" s="363"/>
      <c r="AH124" s="363"/>
      <c r="AI124" s="363"/>
      <c r="AJ124" s="363"/>
      <c r="AK124" s="363"/>
      <c r="AL124" s="363"/>
      <c r="AM124" s="363"/>
      <c r="AN124" s="363"/>
      <c r="AO124" s="363"/>
      <c r="AP124" s="363"/>
      <c r="AQ124" s="363"/>
      <c r="AR124" s="363"/>
      <c r="AS124" s="363"/>
      <c r="AT124" s="363"/>
      <c r="AU124" s="363"/>
      <c r="AV124" s="363"/>
      <c r="AW124" s="363"/>
      <c r="AX124" s="363"/>
      <c r="AY124" s="363"/>
    </row>
    <row r="125" spans="4:51" s="274" customFormat="1" ht="15.75" customHeight="1" x14ac:dyDescent="0.25">
      <c r="D125" s="304"/>
      <c r="E125" s="287"/>
      <c r="F125" s="122"/>
      <c r="G125" s="363"/>
      <c r="H125" s="363"/>
      <c r="I125" s="363"/>
      <c r="J125" s="363"/>
      <c r="K125" s="363"/>
      <c r="L125" s="363"/>
      <c r="M125" s="363"/>
      <c r="N125" s="363"/>
      <c r="O125" s="363"/>
      <c r="P125" s="363"/>
      <c r="Q125" s="363"/>
      <c r="R125" s="363"/>
      <c r="S125" s="363"/>
      <c r="T125" s="363"/>
      <c r="U125" s="363"/>
      <c r="V125" s="363"/>
      <c r="W125" s="363"/>
      <c r="X125" s="363"/>
      <c r="Y125" s="363"/>
      <c r="Z125" s="363"/>
      <c r="AA125" s="363"/>
      <c r="AB125" s="363"/>
      <c r="AC125" s="363"/>
      <c r="AD125" s="363"/>
      <c r="AE125" s="363"/>
      <c r="AF125" s="363"/>
      <c r="AG125" s="363"/>
      <c r="AH125" s="363"/>
      <c r="AI125" s="363"/>
      <c r="AJ125" s="363"/>
      <c r="AK125" s="363"/>
      <c r="AL125" s="363"/>
      <c r="AM125" s="363"/>
      <c r="AN125" s="363"/>
      <c r="AO125" s="363"/>
      <c r="AP125" s="363"/>
      <c r="AQ125" s="363"/>
      <c r="AR125" s="363"/>
      <c r="AS125" s="363"/>
      <c r="AT125" s="363"/>
      <c r="AU125" s="363"/>
      <c r="AV125" s="363"/>
      <c r="AW125" s="363"/>
      <c r="AX125" s="363"/>
      <c r="AY125" s="363"/>
    </row>
    <row r="126" spans="4:51" s="274" customFormat="1" ht="15.75" customHeight="1" x14ac:dyDescent="0.25">
      <c r="D126" s="304"/>
      <c r="E126" s="287"/>
      <c r="F126" s="122"/>
      <c r="G126" s="363"/>
      <c r="H126" s="363"/>
      <c r="I126" s="363"/>
      <c r="J126" s="363"/>
      <c r="K126" s="363"/>
      <c r="L126" s="363"/>
      <c r="M126" s="363"/>
      <c r="N126" s="363"/>
      <c r="O126" s="363"/>
      <c r="P126" s="363"/>
      <c r="Q126" s="363"/>
      <c r="R126" s="363"/>
      <c r="S126" s="363"/>
      <c r="T126" s="363"/>
      <c r="U126" s="363"/>
      <c r="V126" s="363"/>
      <c r="W126" s="363"/>
      <c r="X126" s="363"/>
      <c r="Y126" s="363"/>
      <c r="Z126" s="363"/>
      <c r="AA126" s="363"/>
      <c r="AB126" s="363"/>
      <c r="AC126" s="363"/>
      <c r="AD126" s="363"/>
      <c r="AE126" s="363"/>
      <c r="AF126" s="363"/>
      <c r="AG126" s="363"/>
      <c r="AH126" s="363"/>
      <c r="AI126" s="363"/>
      <c r="AJ126" s="363"/>
      <c r="AK126" s="363"/>
      <c r="AL126" s="363"/>
      <c r="AM126" s="363"/>
      <c r="AN126" s="363"/>
      <c r="AO126" s="363"/>
      <c r="AP126" s="363"/>
      <c r="AQ126" s="363"/>
      <c r="AR126" s="363"/>
      <c r="AS126" s="363"/>
      <c r="AT126" s="363"/>
      <c r="AU126" s="363"/>
      <c r="AV126" s="363"/>
      <c r="AW126" s="363"/>
      <c r="AX126" s="363"/>
      <c r="AY126" s="363"/>
    </row>
    <row r="127" spans="4:51" s="274" customFormat="1" ht="15.75" customHeight="1" x14ac:dyDescent="0.25">
      <c r="D127" s="304"/>
      <c r="E127" s="287"/>
      <c r="F127" s="122"/>
      <c r="G127" s="363"/>
      <c r="H127" s="363"/>
      <c r="I127" s="363"/>
      <c r="J127" s="363"/>
      <c r="K127" s="363"/>
      <c r="L127" s="363"/>
      <c r="M127" s="363"/>
      <c r="N127" s="363"/>
      <c r="O127" s="363"/>
      <c r="P127" s="363"/>
      <c r="Q127" s="363"/>
      <c r="R127" s="363"/>
      <c r="S127" s="363"/>
      <c r="T127" s="363"/>
      <c r="U127" s="363"/>
      <c r="V127" s="363"/>
      <c r="W127" s="363"/>
      <c r="X127" s="363"/>
      <c r="Y127" s="363"/>
      <c r="Z127" s="363"/>
      <c r="AA127" s="363"/>
      <c r="AB127" s="363"/>
      <c r="AC127" s="363"/>
      <c r="AD127" s="363"/>
      <c r="AE127" s="363"/>
      <c r="AF127" s="363"/>
      <c r="AG127" s="363"/>
      <c r="AH127" s="363"/>
      <c r="AI127" s="363"/>
      <c r="AJ127" s="363"/>
      <c r="AK127" s="363"/>
      <c r="AL127" s="363"/>
      <c r="AM127" s="363"/>
      <c r="AN127" s="363"/>
      <c r="AO127" s="363"/>
      <c r="AP127" s="363"/>
      <c r="AQ127" s="363"/>
      <c r="AR127" s="363"/>
      <c r="AS127" s="363"/>
      <c r="AT127" s="363"/>
      <c r="AU127" s="363"/>
      <c r="AV127" s="363"/>
      <c r="AW127" s="363"/>
      <c r="AX127" s="363"/>
      <c r="AY127" s="363"/>
    </row>
    <row r="128" spans="4:51" s="274" customFormat="1" ht="15.75" customHeight="1" x14ac:dyDescent="0.25">
      <c r="D128" s="304"/>
      <c r="E128" s="287"/>
      <c r="F128" s="122"/>
      <c r="G128" s="363"/>
      <c r="H128" s="363"/>
      <c r="I128" s="363"/>
      <c r="J128" s="363"/>
      <c r="K128" s="363"/>
      <c r="L128" s="363"/>
      <c r="M128" s="363"/>
      <c r="N128" s="363"/>
      <c r="O128" s="363"/>
      <c r="P128" s="363"/>
      <c r="Q128" s="363"/>
      <c r="R128" s="363"/>
      <c r="S128" s="363"/>
      <c r="T128" s="363"/>
      <c r="U128" s="363"/>
      <c r="V128" s="363"/>
      <c r="W128" s="363"/>
      <c r="X128" s="363"/>
      <c r="Y128" s="363"/>
      <c r="Z128" s="363"/>
      <c r="AA128" s="363"/>
      <c r="AB128" s="363"/>
      <c r="AC128" s="363"/>
      <c r="AD128" s="363"/>
      <c r="AE128" s="363"/>
      <c r="AF128" s="363"/>
      <c r="AG128" s="363"/>
      <c r="AH128" s="363"/>
      <c r="AI128" s="363"/>
      <c r="AJ128" s="363"/>
      <c r="AK128" s="363"/>
      <c r="AL128" s="363"/>
      <c r="AM128" s="363"/>
      <c r="AN128" s="363"/>
      <c r="AO128" s="363"/>
      <c r="AP128" s="363"/>
      <c r="AQ128" s="363"/>
      <c r="AR128" s="363"/>
      <c r="AS128" s="363"/>
      <c r="AT128" s="363"/>
      <c r="AU128" s="363"/>
      <c r="AV128" s="363"/>
      <c r="AW128" s="363"/>
      <c r="AX128" s="363"/>
      <c r="AY128" s="363"/>
    </row>
    <row r="129" spans="4:51" s="274" customFormat="1" ht="15.75" customHeight="1" x14ac:dyDescent="0.25">
      <c r="D129" s="304"/>
      <c r="E129" s="287"/>
      <c r="F129" s="122"/>
      <c r="G129" s="363"/>
      <c r="H129" s="363"/>
      <c r="I129" s="363"/>
      <c r="J129" s="363"/>
      <c r="K129" s="363"/>
      <c r="L129" s="363"/>
      <c r="M129" s="363"/>
      <c r="N129" s="363"/>
      <c r="O129" s="363"/>
      <c r="P129" s="363"/>
      <c r="Q129" s="363"/>
      <c r="R129" s="363"/>
      <c r="S129" s="363"/>
      <c r="T129" s="363"/>
      <c r="U129" s="363"/>
      <c r="V129" s="363"/>
      <c r="W129" s="363"/>
      <c r="X129" s="363"/>
      <c r="Y129" s="363"/>
      <c r="Z129" s="363"/>
      <c r="AA129" s="363"/>
      <c r="AB129" s="363"/>
      <c r="AC129" s="363"/>
      <c r="AD129" s="363"/>
      <c r="AE129" s="363"/>
      <c r="AF129" s="363"/>
      <c r="AG129" s="363"/>
      <c r="AH129" s="363"/>
      <c r="AI129" s="363"/>
      <c r="AJ129" s="363"/>
      <c r="AK129" s="363"/>
      <c r="AL129" s="363"/>
      <c r="AM129" s="363"/>
      <c r="AN129" s="363"/>
      <c r="AO129" s="363"/>
      <c r="AP129" s="363"/>
      <c r="AQ129" s="363"/>
      <c r="AR129" s="363"/>
      <c r="AS129" s="363"/>
      <c r="AT129" s="363"/>
      <c r="AU129" s="363"/>
      <c r="AV129" s="363"/>
      <c r="AW129" s="363"/>
      <c r="AX129" s="363"/>
      <c r="AY129" s="363"/>
    </row>
    <row r="130" spans="4:51" s="274" customFormat="1" ht="15.75" customHeight="1" x14ac:dyDescent="0.25">
      <c r="D130" s="304"/>
      <c r="E130" s="287"/>
      <c r="F130" s="122"/>
      <c r="G130" s="363"/>
      <c r="H130" s="363"/>
      <c r="I130" s="363"/>
      <c r="J130" s="363"/>
      <c r="K130" s="363"/>
      <c r="L130" s="363"/>
      <c r="M130" s="363"/>
      <c r="N130" s="363"/>
      <c r="O130" s="363"/>
      <c r="P130" s="363"/>
      <c r="Q130" s="363"/>
      <c r="R130" s="363"/>
      <c r="S130" s="363"/>
      <c r="T130" s="363"/>
      <c r="U130" s="363"/>
      <c r="V130" s="363"/>
      <c r="W130" s="363"/>
      <c r="X130" s="363"/>
      <c r="Y130" s="363"/>
      <c r="Z130" s="363"/>
      <c r="AA130" s="363"/>
      <c r="AB130" s="363"/>
      <c r="AC130" s="363"/>
      <c r="AD130" s="363"/>
      <c r="AE130" s="363"/>
      <c r="AF130" s="363"/>
      <c r="AG130" s="363"/>
      <c r="AH130" s="363"/>
      <c r="AI130" s="363"/>
      <c r="AJ130" s="363"/>
      <c r="AK130" s="363"/>
      <c r="AL130" s="363"/>
      <c r="AM130" s="363"/>
      <c r="AN130" s="363"/>
      <c r="AO130" s="363"/>
      <c r="AP130" s="363"/>
      <c r="AQ130" s="363"/>
      <c r="AR130" s="363"/>
      <c r="AS130" s="363"/>
      <c r="AT130" s="363"/>
      <c r="AU130" s="363"/>
      <c r="AV130" s="363"/>
      <c r="AW130" s="363"/>
      <c r="AX130" s="363"/>
      <c r="AY130" s="363"/>
    </row>
    <row r="131" spans="4:51" s="274" customFormat="1" ht="15.75" customHeight="1" x14ac:dyDescent="0.25">
      <c r="D131" s="304"/>
      <c r="E131" s="287"/>
      <c r="F131" s="122"/>
      <c r="G131" s="363"/>
      <c r="H131" s="363"/>
      <c r="I131" s="363"/>
      <c r="J131" s="363"/>
      <c r="K131" s="363"/>
      <c r="L131" s="363"/>
      <c r="M131" s="363"/>
      <c r="N131" s="363"/>
      <c r="O131" s="363"/>
      <c r="P131" s="363"/>
      <c r="Q131" s="363"/>
      <c r="R131" s="363"/>
      <c r="S131" s="363"/>
      <c r="T131" s="363"/>
      <c r="U131" s="363"/>
      <c r="V131" s="363"/>
      <c r="W131" s="363"/>
      <c r="X131" s="363"/>
      <c r="Y131" s="363"/>
      <c r="Z131" s="363"/>
      <c r="AA131" s="363"/>
      <c r="AB131" s="363"/>
      <c r="AC131" s="363"/>
      <c r="AD131" s="363"/>
      <c r="AE131" s="363"/>
      <c r="AF131" s="363"/>
      <c r="AG131" s="363"/>
      <c r="AH131" s="363"/>
      <c r="AI131" s="363"/>
      <c r="AJ131" s="363"/>
      <c r="AK131" s="363"/>
      <c r="AL131" s="363"/>
      <c r="AM131" s="363"/>
      <c r="AN131" s="363"/>
      <c r="AO131" s="363"/>
      <c r="AP131" s="363"/>
      <c r="AQ131" s="363"/>
      <c r="AR131" s="363"/>
      <c r="AS131" s="363"/>
      <c r="AT131" s="363"/>
      <c r="AU131" s="363"/>
      <c r="AV131" s="363"/>
      <c r="AW131" s="363"/>
      <c r="AX131" s="363"/>
      <c r="AY131" s="363"/>
    </row>
    <row r="132" spans="4:51" s="274" customFormat="1" ht="15.75" customHeight="1" x14ac:dyDescent="0.25">
      <c r="D132" s="304"/>
      <c r="E132" s="287"/>
      <c r="F132" s="122"/>
      <c r="G132" s="363"/>
      <c r="H132" s="363"/>
      <c r="I132" s="363"/>
      <c r="J132" s="363"/>
      <c r="K132" s="363"/>
      <c r="L132" s="363"/>
      <c r="M132" s="363"/>
      <c r="N132" s="363"/>
      <c r="O132" s="363"/>
      <c r="P132" s="363"/>
      <c r="Q132" s="363"/>
      <c r="R132" s="363"/>
      <c r="S132" s="363"/>
      <c r="T132" s="363"/>
      <c r="U132" s="363"/>
      <c r="V132" s="363"/>
      <c r="W132" s="363"/>
      <c r="X132" s="363"/>
      <c r="Y132" s="363"/>
      <c r="Z132" s="363"/>
      <c r="AA132" s="363"/>
      <c r="AB132" s="363"/>
      <c r="AC132" s="363"/>
      <c r="AD132" s="363"/>
      <c r="AE132" s="363"/>
      <c r="AF132" s="363"/>
      <c r="AG132" s="363"/>
      <c r="AH132" s="363"/>
      <c r="AI132" s="363"/>
      <c r="AJ132" s="363"/>
      <c r="AK132" s="363"/>
      <c r="AL132" s="363"/>
      <c r="AM132" s="363"/>
      <c r="AN132" s="363"/>
      <c r="AO132" s="363"/>
      <c r="AP132" s="363"/>
      <c r="AQ132" s="363"/>
      <c r="AR132" s="363"/>
      <c r="AS132" s="363"/>
      <c r="AT132" s="363"/>
      <c r="AU132" s="363"/>
      <c r="AV132" s="363"/>
      <c r="AW132" s="363"/>
      <c r="AX132" s="363"/>
      <c r="AY132" s="363"/>
    </row>
    <row r="133" spans="4:51" s="274" customFormat="1" ht="15.75" customHeight="1" x14ac:dyDescent="0.25">
      <c r="D133" s="304"/>
      <c r="E133" s="287"/>
      <c r="F133" s="122"/>
      <c r="G133" s="363"/>
      <c r="H133" s="363"/>
      <c r="I133" s="363"/>
      <c r="J133" s="363"/>
      <c r="K133" s="363"/>
      <c r="L133" s="363"/>
      <c r="M133" s="363"/>
      <c r="N133" s="363"/>
      <c r="O133" s="363"/>
      <c r="P133" s="363"/>
      <c r="Q133" s="363"/>
      <c r="R133" s="363"/>
      <c r="S133" s="363"/>
      <c r="T133" s="363"/>
      <c r="U133" s="363"/>
      <c r="V133" s="363"/>
      <c r="W133" s="363"/>
      <c r="X133" s="363"/>
      <c r="Y133" s="363"/>
      <c r="Z133" s="363"/>
      <c r="AA133" s="363"/>
      <c r="AB133" s="363"/>
      <c r="AC133" s="363"/>
      <c r="AD133" s="363"/>
      <c r="AE133" s="363"/>
      <c r="AF133" s="363"/>
      <c r="AG133" s="363"/>
      <c r="AH133" s="363"/>
      <c r="AI133" s="363"/>
      <c r="AJ133" s="363"/>
      <c r="AK133" s="363"/>
      <c r="AL133" s="363"/>
      <c r="AM133" s="363"/>
      <c r="AN133" s="363"/>
      <c r="AO133" s="363"/>
      <c r="AP133" s="363"/>
      <c r="AQ133" s="363"/>
      <c r="AR133" s="363"/>
      <c r="AS133" s="363"/>
      <c r="AT133" s="363"/>
      <c r="AU133" s="363"/>
      <c r="AV133" s="363"/>
      <c r="AW133" s="363"/>
      <c r="AX133" s="363"/>
      <c r="AY133" s="363"/>
    </row>
    <row r="134" spans="4:51" s="274" customFormat="1" ht="15.75" customHeight="1" x14ac:dyDescent="0.25">
      <c r="D134" s="304"/>
      <c r="E134" s="287"/>
      <c r="F134" s="122"/>
      <c r="G134" s="363"/>
      <c r="H134" s="363"/>
      <c r="I134" s="363"/>
      <c r="J134" s="363"/>
      <c r="K134" s="363"/>
      <c r="L134" s="363"/>
      <c r="M134" s="363"/>
      <c r="N134" s="363"/>
      <c r="O134" s="363"/>
      <c r="P134" s="363"/>
      <c r="Q134" s="363"/>
      <c r="R134" s="363"/>
      <c r="S134" s="363"/>
      <c r="T134" s="363"/>
      <c r="U134" s="363"/>
      <c r="V134" s="363"/>
      <c r="W134" s="363"/>
      <c r="X134" s="363"/>
      <c r="Y134" s="363"/>
      <c r="Z134" s="363"/>
      <c r="AA134" s="363"/>
      <c r="AB134" s="363"/>
      <c r="AC134" s="363"/>
      <c r="AD134" s="363"/>
      <c r="AE134" s="363"/>
      <c r="AF134" s="363"/>
      <c r="AG134" s="363"/>
      <c r="AH134" s="363"/>
      <c r="AI134" s="363"/>
      <c r="AJ134" s="363"/>
      <c r="AK134" s="363"/>
      <c r="AL134" s="363"/>
      <c r="AM134" s="363"/>
      <c r="AN134" s="363"/>
      <c r="AO134" s="363"/>
      <c r="AP134" s="363"/>
      <c r="AQ134" s="363"/>
      <c r="AR134" s="363"/>
      <c r="AS134" s="363"/>
      <c r="AT134" s="363"/>
      <c r="AU134" s="363"/>
      <c r="AV134" s="363"/>
      <c r="AW134" s="363"/>
      <c r="AX134" s="363"/>
      <c r="AY134" s="363"/>
    </row>
    <row r="135" spans="4:51" s="274" customFormat="1" ht="15.75" customHeight="1" x14ac:dyDescent="0.25">
      <c r="D135" s="304"/>
      <c r="E135" s="287"/>
      <c r="F135" s="122"/>
      <c r="G135" s="363"/>
      <c r="H135" s="363"/>
      <c r="I135" s="363"/>
      <c r="J135" s="363"/>
      <c r="K135" s="363"/>
      <c r="L135" s="363"/>
      <c r="M135" s="363"/>
      <c r="N135" s="363"/>
      <c r="O135" s="363"/>
      <c r="P135" s="363"/>
      <c r="Q135" s="363"/>
      <c r="R135" s="363"/>
      <c r="S135" s="363"/>
      <c r="T135" s="363"/>
      <c r="U135" s="363"/>
      <c r="V135" s="363"/>
      <c r="W135" s="363"/>
      <c r="X135" s="363"/>
      <c r="Y135" s="363"/>
      <c r="Z135" s="363"/>
      <c r="AA135" s="363"/>
      <c r="AB135" s="363"/>
      <c r="AC135" s="363"/>
      <c r="AD135" s="363"/>
      <c r="AE135" s="363"/>
      <c r="AF135" s="363"/>
      <c r="AG135" s="363"/>
      <c r="AH135" s="363"/>
      <c r="AI135" s="363"/>
      <c r="AJ135" s="363"/>
      <c r="AK135" s="363"/>
      <c r="AL135" s="363"/>
      <c r="AM135" s="363"/>
      <c r="AN135" s="363"/>
      <c r="AO135" s="363"/>
      <c r="AP135" s="363"/>
      <c r="AQ135" s="363"/>
      <c r="AR135" s="363"/>
      <c r="AS135" s="363"/>
      <c r="AT135" s="363"/>
      <c r="AU135" s="363"/>
      <c r="AV135" s="363"/>
      <c r="AW135" s="363"/>
      <c r="AX135" s="363"/>
      <c r="AY135" s="363"/>
    </row>
    <row r="136" spans="4:51" s="274" customFormat="1" ht="15.75" customHeight="1" x14ac:dyDescent="0.25">
      <c r="D136" s="304"/>
      <c r="E136" s="287"/>
      <c r="F136" s="122"/>
      <c r="G136" s="363"/>
      <c r="H136" s="363"/>
      <c r="I136" s="363"/>
      <c r="J136" s="363"/>
      <c r="K136" s="363"/>
      <c r="L136" s="363"/>
      <c r="M136" s="363"/>
      <c r="N136" s="363"/>
      <c r="O136" s="363"/>
      <c r="P136" s="363"/>
      <c r="Q136" s="363"/>
      <c r="R136" s="363"/>
      <c r="S136" s="363"/>
      <c r="T136" s="363"/>
      <c r="U136" s="363"/>
      <c r="V136" s="363"/>
      <c r="W136" s="363"/>
      <c r="X136" s="363"/>
      <c r="Y136" s="363"/>
      <c r="Z136" s="363"/>
      <c r="AA136" s="363"/>
      <c r="AB136" s="363"/>
      <c r="AC136" s="363"/>
      <c r="AD136" s="363"/>
      <c r="AE136" s="363"/>
      <c r="AF136" s="363"/>
      <c r="AG136" s="363"/>
      <c r="AH136" s="363"/>
      <c r="AI136" s="363"/>
      <c r="AJ136" s="363"/>
      <c r="AK136" s="363"/>
      <c r="AL136" s="363"/>
      <c r="AM136" s="363"/>
      <c r="AN136" s="363"/>
      <c r="AO136" s="363"/>
      <c r="AP136" s="363"/>
      <c r="AQ136" s="363"/>
      <c r="AR136" s="363"/>
      <c r="AS136" s="363"/>
      <c r="AT136" s="363"/>
      <c r="AU136" s="363"/>
      <c r="AV136" s="363"/>
      <c r="AW136" s="363"/>
      <c r="AX136" s="363"/>
      <c r="AY136" s="363"/>
    </row>
    <row r="137" spans="4:51" s="274" customFormat="1" ht="15.75" customHeight="1" x14ac:dyDescent="0.25">
      <c r="D137" s="304"/>
      <c r="E137" s="287"/>
      <c r="F137" s="122"/>
      <c r="G137" s="363"/>
      <c r="H137" s="363"/>
      <c r="I137" s="363"/>
      <c r="J137" s="363"/>
      <c r="K137" s="363"/>
      <c r="L137" s="363"/>
      <c r="M137" s="363"/>
      <c r="N137" s="363"/>
      <c r="O137" s="363"/>
      <c r="P137" s="363"/>
      <c r="Q137" s="363"/>
      <c r="R137" s="363"/>
      <c r="S137" s="363"/>
      <c r="T137" s="363"/>
      <c r="U137" s="363"/>
      <c r="V137" s="363"/>
      <c r="W137" s="363"/>
      <c r="X137" s="363"/>
      <c r="Y137" s="363"/>
      <c r="Z137" s="363"/>
      <c r="AA137" s="363"/>
      <c r="AB137" s="363"/>
      <c r="AC137" s="363"/>
      <c r="AD137" s="363"/>
      <c r="AE137" s="363"/>
      <c r="AF137" s="363"/>
      <c r="AG137" s="363"/>
      <c r="AH137" s="363"/>
      <c r="AI137" s="363"/>
      <c r="AJ137" s="363"/>
      <c r="AK137" s="363"/>
      <c r="AL137" s="363"/>
      <c r="AM137" s="363"/>
      <c r="AN137" s="363"/>
      <c r="AO137" s="363"/>
      <c r="AP137" s="363"/>
      <c r="AQ137" s="363"/>
      <c r="AR137" s="363"/>
      <c r="AS137" s="363"/>
      <c r="AT137" s="363"/>
      <c r="AU137" s="363"/>
      <c r="AV137" s="363"/>
      <c r="AW137" s="363"/>
      <c r="AX137" s="363"/>
      <c r="AY137" s="363"/>
    </row>
    <row r="138" spans="4:51" s="274" customFormat="1" ht="15.75" customHeight="1" x14ac:dyDescent="0.25">
      <c r="D138" s="304"/>
      <c r="E138" s="287"/>
      <c r="F138" s="122"/>
      <c r="G138" s="363"/>
      <c r="H138" s="363"/>
      <c r="I138" s="363"/>
      <c r="J138" s="363"/>
      <c r="K138" s="363"/>
      <c r="L138" s="363"/>
      <c r="M138" s="363"/>
      <c r="N138" s="363"/>
      <c r="O138" s="363"/>
      <c r="P138" s="363"/>
      <c r="Q138" s="363"/>
      <c r="R138" s="363"/>
      <c r="S138" s="363"/>
      <c r="T138" s="363"/>
      <c r="U138" s="363"/>
      <c r="V138" s="363"/>
      <c r="W138" s="363"/>
      <c r="X138" s="363"/>
      <c r="Y138" s="363"/>
      <c r="Z138" s="363"/>
      <c r="AA138" s="363"/>
      <c r="AB138" s="363"/>
      <c r="AC138" s="363"/>
      <c r="AD138" s="363"/>
      <c r="AE138" s="363"/>
      <c r="AF138" s="363"/>
      <c r="AG138" s="363"/>
      <c r="AH138" s="363"/>
      <c r="AI138" s="363"/>
      <c r="AJ138" s="363"/>
      <c r="AK138" s="363"/>
      <c r="AL138" s="363"/>
      <c r="AM138" s="363"/>
      <c r="AN138" s="363"/>
      <c r="AO138" s="363"/>
      <c r="AP138" s="363"/>
      <c r="AQ138" s="363"/>
      <c r="AR138" s="363"/>
      <c r="AS138" s="363"/>
      <c r="AT138" s="363"/>
      <c r="AU138" s="363"/>
      <c r="AV138" s="363"/>
      <c r="AW138" s="363"/>
      <c r="AX138" s="363"/>
      <c r="AY138" s="363"/>
    </row>
    <row r="139" spans="4:51" s="274" customFormat="1" ht="15.75" customHeight="1" x14ac:dyDescent="0.25">
      <c r="D139" s="304"/>
      <c r="E139" s="287"/>
      <c r="F139" s="122"/>
      <c r="G139" s="363"/>
      <c r="H139" s="363"/>
      <c r="I139" s="363"/>
      <c r="J139" s="363"/>
      <c r="K139" s="363"/>
      <c r="L139" s="363"/>
      <c r="M139" s="363"/>
      <c r="N139" s="363"/>
      <c r="O139" s="363"/>
      <c r="P139" s="363"/>
      <c r="Q139" s="363"/>
      <c r="R139" s="363"/>
      <c r="S139" s="363"/>
      <c r="T139" s="363"/>
      <c r="U139" s="363"/>
      <c r="V139" s="363"/>
      <c r="W139" s="363"/>
      <c r="X139" s="363"/>
      <c r="Y139" s="363"/>
      <c r="Z139" s="363"/>
      <c r="AA139" s="363"/>
      <c r="AB139" s="363"/>
      <c r="AC139" s="363"/>
      <c r="AD139" s="363"/>
      <c r="AE139" s="363"/>
      <c r="AF139" s="363"/>
      <c r="AG139" s="363"/>
      <c r="AH139" s="363"/>
      <c r="AI139" s="363"/>
      <c r="AJ139" s="363"/>
      <c r="AK139" s="363"/>
      <c r="AL139" s="363"/>
      <c r="AM139" s="363"/>
      <c r="AN139" s="363"/>
      <c r="AO139" s="363"/>
      <c r="AP139" s="363"/>
      <c r="AQ139" s="363"/>
      <c r="AR139" s="363"/>
      <c r="AS139" s="363"/>
      <c r="AT139" s="363"/>
      <c r="AU139" s="363"/>
      <c r="AV139" s="363"/>
      <c r="AW139" s="363"/>
      <c r="AX139" s="363"/>
      <c r="AY139" s="363"/>
    </row>
    <row r="140" spans="4:51" s="274" customFormat="1" ht="15.75" customHeight="1" x14ac:dyDescent="0.25">
      <c r="D140" s="304"/>
      <c r="E140" s="287"/>
      <c r="F140" s="122"/>
      <c r="G140" s="363"/>
      <c r="H140" s="363"/>
      <c r="I140" s="363"/>
      <c r="J140" s="363"/>
      <c r="K140" s="363"/>
      <c r="L140" s="363"/>
      <c r="M140" s="363"/>
      <c r="N140" s="363"/>
      <c r="O140" s="363"/>
      <c r="P140" s="363"/>
      <c r="Q140" s="363"/>
      <c r="R140" s="363"/>
      <c r="S140" s="363"/>
      <c r="T140" s="363"/>
      <c r="U140" s="363"/>
      <c r="V140" s="363"/>
      <c r="W140" s="363"/>
      <c r="X140" s="363"/>
      <c r="Y140" s="363"/>
      <c r="Z140" s="363"/>
      <c r="AA140" s="363"/>
      <c r="AB140" s="363"/>
      <c r="AC140" s="363"/>
      <c r="AD140" s="363"/>
      <c r="AE140" s="363"/>
      <c r="AF140" s="363"/>
      <c r="AG140" s="363"/>
      <c r="AH140" s="363"/>
      <c r="AI140" s="363"/>
      <c r="AJ140" s="363"/>
      <c r="AK140" s="363"/>
      <c r="AL140" s="363"/>
      <c r="AM140" s="363"/>
      <c r="AN140" s="363"/>
      <c r="AO140" s="363"/>
      <c r="AP140" s="363"/>
      <c r="AQ140" s="363"/>
      <c r="AR140" s="363"/>
      <c r="AS140" s="363"/>
      <c r="AT140" s="363"/>
      <c r="AU140" s="363"/>
      <c r="AV140" s="363"/>
      <c r="AW140" s="363"/>
      <c r="AX140" s="363"/>
      <c r="AY140" s="363"/>
    </row>
    <row r="141" spans="4:51" s="274" customFormat="1" ht="15.75" customHeight="1" x14ac:dyDescent="0.25">
      <c r="D141" s="304"/>
      <c r="E141" s="287"/>
      <c r="F141" s="122"/>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3"/>
      <c r="AE141" s="363"/>
      <c r="AF141" s="363"/>
      <c r="AG141" s="363"/>
      <c r="AH141" s="363"/>
      <c r="AI141" s="363"/>
      <c r="AJ141" s="363"/>
      <c r="AK141" s="363"/>
      <c r="AL141" s="363"/>
      <c r="AM141" s="363"/>
      <c r="AN141" s="363"/>
      <c r="AO141" s="363"/>
      <c r="AP141" s="363"/>
      <c r="AQ141" s="363"/>
      <c r="AR141" s="363"/>
      <c r="AS141" s="363"/>
      <c r="AT141" s="363"/>
      <c r="AU141" s="363"/>
      <c r="AV141" s="363"/>
      <c r="AW141" s="363"/>
      <c r="AX141" s="363"/>
      <c r="AY141" s="363"/>
    </row>
    <row r="142" spans="4:51" s="274" customFormat="1" ht="15.75" customHeight="1" x14ac:dyDescent="0.25">
      <c r="D142" s="304"/>
      <c r="E142" s="287"/>
      <c r="F142" s="122"/>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3"/>
      <c r="AE142" s="363"/>
      <c r="AF142" s="363"/>
      <c r="AG142" s="363"/>
      <c r="AH142" s="363"/>
      <c r="AI142" s="363"/>
      <c r="AJ142" s="363"/>
      <c r="AK142" s="363"/>
      <c r="AL142" s="363"/>
      <c r="AM142" s="363"/>
      <c r="AN142" s="363"/>
      <c r="AO142" s="363"/>
      <c r="AP142" s="363"/>
      <c r="AQ142" s="363"/>
      <c r="AR142" s="363"/>
      <c r="AS142" s="363"/>
      <c r="AT142" s="363"/>
      <c r="AU142" s="363"/>
      <c r="AV142" s="363"/>
      <c r="AW142" s="363"/>
      <c r="AX142" s="363"/>
      <c r="AY142" s="363"/>
    </row>
    <row r="143" spans="4:51" s="274" customFormat="1" ht="15.75" customHeight="1" x14ac:dyDescent="0.25">
      <c r="D143" s="304"/>
      <c r="E143" s="287"/>
      <c r="F143" s="122"/>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3"/>
      <c r="AD143" s="363"/>
      <c r="AE143" s="363"/>
      <c r="AF143" s="363"/>
      <c r="AG143" s="363"/>
      <c r="AH143" s="363"/>
      <c r="AI143" s="363"/>
      <c r="AJ143" s="363"/>
      <c r="AK143" s="363"/>
      <c r="AL143" s="363"/>
      <c r="AM143" s="363"/>
      <c r="AN143" s="363"/>
      <c r="AO143" s="363"/>
      <c r="AP143" s="363"/>
      <c r="AQ143" s="363"/>
      <c r="AR143" s="363"/>
      <c r="AS143" s="363"/>
      <c r="AT143" s="363"/>
      <c r="AU143" s="363"/>
      <c r="AV143" s="363"/>
      <c r="AW143" s="363"/>
      <c r="AX143" s="363"/>
      <c r="AY143" s="363"/>
    </row>
    <row r="144" spans="4:51" s="274" customFormat="1" ht="15.75" customHeight="1" x14ac:dyDescent="0.25">
      <c r="D144" s="304"/>
      <c r="E144" s="287"/>
      <c r="F144" s="122"/>
      <c r="G144" s="363"/>
      <c r="H144" s="363"/>
      <c r="I144" s="363"/>
      <c r="J144" s="363"/>
      <c r="K144" s="363"/>
      <c r="L144" s="363"/>
      <c r="M144" s="363"/>
      <c r="N144" s="363"/>
      <c r="O144" s="363"/>
      <c r="P144" s="363"/>
      <c r="Q144" s="363"/>
      <c r="R144" s="363"/>
      <c r="S144" s="363"/>
      <c r="T144" s="363"/>
      <c r="U144" s="363"/>
      <c r="V144" s="363"/>
      <c r="W144" s="363"/>
      <c r="X144" s="363"/>
      <c r="Y144" s="363"/>
      <c r="Z144" s="363"/>
      <c r="AA144" s="363"/>
      <c r="AB144" s="363"/>
      <c r="AC144" s="363"/>
      <c r="AD144" s="363"/>
      <c r="AE144" s="363"/>
      <c r="AF144" s="363"/>
      <c r="AG144" s="363"/>
      <c r="AH144" s="363"/>
      <c r="AI144" s="363"/>
      <c r="AJ144" s="363"/>
      <c r="AK144" s="363"/>
      <c r="AL144" s="363"/>
      <c r="AM144" s="363"/>
      <c r="AN144" s="363"/>
      <c r="AO144" s="363"/>
      <c r="AP144" s="363"/>
      <c r="AQ144" s="363"/>
      <c r="AR144" s="363"/>
      <c r="AS144" s="363"/>
      <c r="AT144" s="363"/>
      <c r="AU144" s="363"/>
      <c r="AV144" s="363"/>
      <c r="AW144" s="363"/>
      <c r="AX144" s="363"/>
      <c r="AY144" s="363"/>
    </row>
    <row r="145" spans="4:51" s="274" customFormat="1" ht="15.75" customHeight="1" x14ac:dyDescent="0.25">
      <c r="D145" s="304"/>
      <c r="E145" s="287"/>
      <c r="F145" s="122"/>
      <c r="G145" s="363"/>
      <c r="H145" s="363"/>
      <c r="I145" s="363"/>
      <c r="J145" s="363"/>
      <c r="K145" s="363"/>
      <c r="L145" s="363"/>
      <c r="M145" s="363"/>
      <c r="N145" s="363"/>
      <c r="O145" s="363"/>
      <c r="P145" s="363"/>
      <c r="Q145" s="363"/>
      <c r="R145" s="363"/>
      <c r="S145" s="363"/>
      <c r="T145" s="363"/>
      <c r="U145" s="363"/>
      <c r="V145" s="363"/>
      <c r="W145" s="363"/>
      <c r="X145" s="363"/>
      <c r="Y145" s="363"/>
      <c r="Z145" s="363"/>
      <c r="AA145" s="363"/>
      <c r="AB145" s="363"/>
      <c r="AC145" s="363"/>
      <c r="AD145" s="363"/>
      <c r="AE145" s="363"/>
      <c r="AF145" s="363"/>
      <c r="AG145" s="363"/>
      <c r="AH145" s="363"/>
      <c r="AI145" s="363"/>
      <c r="AJ145" s="363"/>
      <c r="AK145" s="363"/>
      <c r="AL145" s="363"/>
      <c r="AM145" s="363"/>
      <c r="AN145" s="363"/>
      <c r="AO145" s="363"/>
      <c r="AP145" s="363"/>
      <c r="AQ145" s="363"/>
      <c r="AR145" s="363"/>
      <c r="AS145" s="363"/>
      <c r="AT145" s="363"/>
      <c r="AU145" s="363"/>
      <c r="AV145" s="363"/>
      <c r="AW145" s="363"/>
      <c r="AX145" s="363"/>
      <c r="AY145" s="363"/>
    </row>
    <row r="146" spans="4:51" s="274" customFormat="1" ht="15.75" customHeight="1" x14ac:dyDescent="0.25">
      <c r="D146" s="304"/>
      <c r="E146" s="287"/>
      <c r="F146" s="122"/>
      <c r="G146" s="363"/>
      <c r="H146" s="363"/>
      <c r="I146" s="363"/>
      <c r="J146" s="363"/>
      <c r="K146" s="363"/>
      <c r="L146" s="363"/>
      <c r="M146" s="363"/>
      <c r="N146" s="363"/>
      <c r="O146" s="363"/>
      <c r="P146" s="363"/>
      <c r="Q146" s="363"/>
      <c r="R146" s="363"/>
      <c r="S146" s="363"/>
      <c r="T146" s="363"/>
      <c r="U146" s="363"/>
      <c r="V146" s="363"/>
      <c r="W146" s="363"/>
      <c r="X146" s="363"/>
      <c r="Y146" s="363"/>
      <c r="Z146" s="363"/>
      <c r="AA146" s="363"/>
      <c r="AB146" s="363"/>
      <c r="AC146" s="363"/>
      <c r="AD146" s="363"/>
      <c r="AE146" s="363"/>
      <c r="AF146" s="363"/>
      <c r="AG146" s="363"/>
      <c r="AH146" s="363"/>
      <c r="AI146" s="363"/>
      <c r="AJ146" s="363"/>
      <c r="AK146" s="363"/>
      <c r="AL146" s="363"/>
      <c r="AM146" s="363"/>
      <c r="AN146" s="363"/>
      <c r="AO146" s="363"/>
      <c r="AP146" s="363"/>
      <c r="AQ146" s="363"/>
      <c r="AR146" s="363"/>
      <c r="AS146" s="363"/>
      <c r="AT146" s="363"/>
      <c r="AU146" s="363"/>
      <c r="AV146" s="363"/>
      <c r="AW146" s="363"/>
      <c r="AX146" s="363"/>
      <c r="AY146" s="363"/>
    </row>
    <row r="147" spans="4:51" s="274" customFormat="1" ht="15.75" customHeight="1" x14ac:dyDescent="0.25">
      <c r="D147" s="304"/>
      <c r="E147" s="287"/>
      <c r="F147" s="122"/>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3"/>
      <c r="AE147" s="363"/>
      <c r="AF147" s="363"/>
      <c r="AG147" s="363"/>
      <c r="AH147" s="363"/>
      <c r="AI147" s="363"/>
      <c r="AJ147" s="363"/>
      <c r="AK147" s="363"/>
      <c r="AL147" s="363"/>
      <c r="AM147" s="363"/>
      <c r="AN147" s="363"/>
      <c r="AO147" s="363"/>
      <c r="AP147" s="363"/>
      <c r="AQ147" s="363"/>
      <c r="AR147" s="363"/>
      <c r="AS147" s="363"/>
      <c r="AT147" s="363"/>
      <c r="AU147" s="363"/>
      <c r="AV147" s="363"/>
      <c r="AW147" s="363"/>
      <c r="AX147" s="363"/>
      <c r="AY147" s="363"/>
    </row>
    <row r="148" spans="4:51" s="274" customFormat="1" ht="15.75" customHeight="1" x14ac:dyDescent="0.25">
      <c r="D148" s="304"/>
      <c r="E148" s="287"/>
      <c r="F148" s="122"/>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3"/>
      <c r="AE148" s="363"/>
      <c r="AF148" s="363"/>
      <c r="AG148" s="363"/>
      <c r="AH148" s="363"/>
      <c r="AI148" s="363"/>
      <c r="AJ148" s="363"/>
      <c r="AK148" s="363"/>
      <c r="AL148" s="363"/>
      <c r="AM148" s="363"/>
      <c r="AN148" s="363"/>
      <c r="AO148" s="363"/>
      <c r="AP148" s="363"/>
      <c r="AQ148" s="363"/>
      <c r="AR148" s="363"/>
      <c r="AS148" s="363"/>
      <c r="AT148" s="363"/>
      <c r="AU148" s="363"/>
      <c r="AV148" s="363"/>
      <c r="AW148" s="363"/>
      <c r="AX148" s="363"/>
      <c r="AY148" s="363"/>
    </row>
    <row r="149" spans="4:51" s="274" customFormat="1" ht="15.75" customHeight="1" x14ac:dyDescent="0.25">
      <c r="D149" s="304"/>
      <c r="E149" s="287"/>
      <c r="F149" s="122"/>
      <c r="G149" s="363"/>
      <c r="H149" s="363"/>
      <c r="I149" s="363"/>
      <c r="J149" s="363"/>
      <c r="K149" s="363"/>
      <c r="L149" s="363"/>
      <c r="M149" s="363"/>
      <c r="N149" s="363"/>
      <c r="O149" s="363"/>
      <c r="P149" s="363"/>
      <c r="Q149" s="363"/>
      <c r="R149" s="363"/>
      <c r="S149" s="363"/>
      <c r="T149" s="363"/>
      <c r="U149" s="363"/>
      <c r="V149" s="363"/>
      <c r="W149" s="363"/>
      <c r="X149" s="363"/>
      <c r="Y149" s="363"/>
      <c r="Z149" s="363"/>
      <c r="AA149" s="363"/>
      <c r="AB149" s="363"/>
      <c r="AC149" s="363"/>
      <c r="AD149" s="363"/>
      <c r="AE149" s="363"/>
      <c r="AF149" s="363"/>
      <c r="AG149" s="363"/>
      <c r="AH149" s="363"/>
      <c r="AI149" s="363"/>
      <c r="AJ149" s="363"/>
      <c r="AK149" s="363"/>
      <c r="AL149" s="363"/>
      <c r="AM149" s="363"/>
      <c r="AN149" s="363"/>
      <c r="AO149" s="363"/>
      <c r="AP149" s="363"/>
      <c r="AQ149" s="363"/>
      <c r="AR149" s="363"/>
      <c r="AS149" s="363"/>
      <c r="AT149" s="363"/>
      <c r="AU149" s="363"/>
      <c r="AV149" s="363"/>
      <c r="AW149" s="363"/>
      <c r="AX149" s="363"/>
      <c r="AY149" s="363"/>
    </row>
    <row r="150" spans="4:51" s="274" customFormat="1" ht="15.75" customHeight="1" x14ac:dyDescent="0.25">
      <c r="D150" s="304"/>
      <c r="E150" s="287"/>
      <c r="F150" s="122"/>
      <c r="G150" s="363"/>
      <c r="H150" s="363"/>
      <c r="I150" s="363"/>
      <c r="J150" s="363"/>
      <c r="K150" s="363"/>
      <c r="L150" s="363"/>
      <c r="M150" s="363"/>
      <c r="N150" s="363"/>
      <c r="O150" s="363"/>
      <c r="P150" s="363"/>
      <c r="Q150" s="363"/>
      <c r="R150" s="363"/>
      <c r="S150" s="363"/>
      <c r="T150" s="363"/>
      <c r="U150" s="363"/>
      <c r="V150" s="363"/>
      <c r="W150" s="363"/>
      <c r="X150" s="363"/>
      <c r="Y150" s="363"/>
      <c r="Z150" s="363"/>
      <c r="AA150" s="363"/>
      <c r="AB150" s="363"/>
      <c r="AC150" s="363"/>
      <c r="AD150" s="363"/>
      <c r="AE150" s="363"/>
      <c r="AF150" s="363"/>
      <c r="AG150" s="363"/>
      <c r="AH150" s="363"/>
      <c r="AI150" s="363"/>
      <c r="AJ150" s="363"/>
      <c r="AK150" s="363"/>
      <c r="AL150" s="363"/>
      <c r="AM150" s="363"/>
      <c r="AN150" s="363"/>
      <c r="AO150" s="363"/>
      <c r="AP150" s="363"/>
      <c r="AQ150" s="363"/>
      <c r="AR150" s="363"/>
      <c r="AS150" s="363"/>
      <c r="AT150" s="363"/>
      <c r="AU150" s="363"/>
      <c r="AV150" s="363"/>
      <c r="AW150" s="363"/>
      <c r="AX150" s="363"/>
      <c r="AY150" s="363"/>
    </row>
    <row r="151" spans="4:51" s="274" customFormat="1" ht="15.75" customHeight="1" x14ac:dyDescent="0.25">
      <c r="D151" s="304"/>
      <c r="E151" s="287"/>
      <c r="F151" s="122"/>
      <c r="G151" s="363"/>
      <c r="H151" s="363"/>
      <c r="I151" s="363"/>
      <c r="J151" s="363"/>
      <c r="K151" s="363"/>
      <c r="L151" s="363"/>
      <c r="M151" s="363"/>
      <c r="N151" s="363"/>
      <c r="O151" s="363"/>
      <c r="P151" s="363"/>
      <c r="Q151" s="363"/>
      <c r="R151" s="363"/>
      <c r="S151" s="363"/>
      <c r="T151" s="363"/>
      <c r="U151" s="363"/>
      <c r="V151" s="363"/>
      <c r="W151" s="363"/>
      <c r="X151" s="363"/>
      <c r="Y151" s="363"/>
      <c r="Z151" s="363"/>
      <c r="AA151" s="363"/>
      <c r="AB151" s="363"/>
      <c r="AC151" s="363"/>
      <c r="AD151" s="363"/>
      <c r="AE151" s="363"/>
      <c r="AF151" s="363"/>
      <c r="AG151" s="363"/>
      <c r="AH151" s="363"/>
      <c r="AI151" s="363"/>
      <c r="AJ151" s="363"/>
      <c r="AK151" s="363"/>
      <c r="AL151" s="363"/>
      <c r="AM151" s="363"/>
      <c r="AN151" s="363"/>
      <c r="AO151" s="363"/>
      <c r="AP151" s="363"/>
      <c r="AQ151" s="363"/>
      <c r="AR151" s="363"/>
      <c r="AS151" s="363"/>
      <c r="AT151" s="363"/>
      <c r="AU151" s="363"/>
      <c r="AV151" s="363"/>
      <c r="AW151" s="363"/>
      <c r="AX151" s="363"/>
      <c r="AY151" s="363"/>
    </row>
    <row r="152" spans="4:51" s="274" customFormat="1" ht="15.75" customHeight="1" x14ac:dyDescent="0.25">
      <c r="D152" s="304"/>
      <c r="E152" s="287"/>
      <c r="F152" s="122"/>
      <c r="G152" s="363"/>
      <c r="H152" s="363"/>
      <c r="I152" s="363"/>
      <c r="J152" s="363"/>
      <c r="K152" s="363"/>
      <c r="L152" s="363"/>
      <c r="M152" s="363"/>
      <c r="N152" s="363"/>
      <c r="O152" s="363"/>
      <c r="P152" s="363"/>
      <c r="Q152" s="363"/>
      <c r="R152" s="363"/>
      <c r="S152" s="363"/>
      <c r="T152" s="363"/>
      <c r="U152" s="363"/>
      <c r="V152" s="363"/>
      <c r="W152" s="363"/>
      <c r="X152" s="363"/>
      <c r="Y152" s="363"/>
      <c r="Z152" s="363"/>
      <c r="AA152" s="363"/>
      <c r="AB152" s="363"/>
      <c r="AC152" s="363"/>
      <c r="AD152" s="363"/>
      <c r="AE152" s="363"/>
      <c r="AF152" s="363"/>
      <c r="AG152" s="363"/>
      <c r="AH152" s="363"/>
      <c r="AI152" s="363"/>
      <c r="AJ152" s="363"/>
      <c r="AK152" s="363"/>
      <c r="AL152" s="363"/>
      <c r="AM152" s="363"/>
      <c r="AN152" s="363"/>
      <c r="AO152" s="363"/>
      <c r="AP152" s="363"/>
      <c r="AQ152" s="363"/>
      <c r="AR152" s="363"/>
      <c r="AS152" s="363"/>
      <c r="AT152" s="363"/>
      <c r="AU152" s="363"/>
      <c r="AV152" s="363"/>
      <c r="AW152" s="363"/>
      <c r="AX152" s="363"/>
      <c r="AY152" s="363"/>
    </row>
    <row r="153" spans="4:51" s="274" customFormat="1" ht="15.75" customHeight="1" x14ac:dyDescent="0.25">
      <c r="D153" s="304"/>
      <c r="E153" s="287"/>
      <c r="F153" s="122"/>
      <c r="G153" s="363"/>
      <c r="H153" s="363"/>
      <c r="I153" s="363"/>
      <c r="J153" s="363"/>
      <c r="K153" s="363"/>
      <c r="L153" s="363"/>
      <c r="M153" s="363"/>
      <c r="N153" s="363"/>
      <c r="O153" s="363"/>
      <c r="P153" s="363"/>
      <c r="Q153" s="363"/>
      <c r="R153" s="363"/>
      <c r="S153" s="363"/>
      <c r="T153" s="363"/>
      <c r="U153" s="363"/>
      <c r="V153" s="363"/>
      <c r="W153" s="363"/>
      <c r="X153" s="363"/>
      <c r="Y153" s="363"/>
      <c r="Z153" s="363"/>
      <c r="AA153" s="363"/>
      <c r="AB153" s="363"/>
      <c r="AC153" s="363"/>
      <c r="AD153" s="363"/>
      <c r="AE153" s="363"/>
      <c r="AF153" s="363"/>
      <c r="AG153" s="363"/>
      <c r="AH153" s="363"/>
      <c r="AI153" s="363"/>
      <c r="AJ153" s="363"/>
      <c r="AK153" s="363"/>
      <c r="AL153" s="363"/>
      <c r="AM153" s="363"/>
      <c r="AN153" s="363"/>
      <c r="AO153" s="363"/>
      <c r="AP153" s="363"/>
      <c r="AQ153" s="363"/>
      <c r="AR153" s="363"/>
      <c r="AS153" s="363"/>
      <c r="AT153" s="363"/>
      <c r="AU153" s="363"/>
      <c r="AV153" s="363"/>
      <c r="AW153" s="363"/>
      <c r="AX153" s="363"/>
      <c r="AY153" s="363"/>
    </row>
    <row r="154" spans="4:51" s="274" customFormat="1" ht="15.75" customHeight="1" x14ac:dyDescent="0.25">
      <c r="D154" s="304"/>
      <c r="E154" s="287"/>
      <c r="F154" s="122"/>
      <c r="G154" s="363"/>
      <c r="H154" s="363"/>
      <c r="I154" s="363"/>
      <c r="J154" s="363"/>
      <c r="K154" s="363"/>
      <c r="L154" s="363"/>
      <c r="M154" s="363"/>
      <c r="N154" s="363"/>
      <c r="O154" s="363"/>
      <c r="P154" s="363"/>
      <c r="Q154" s="363"/>
      <c r="R154" s="363"/>
      <c r="S154" s="363"/>
      <c r="T154" s="363"/>
      <c r="U154" s="363"/>
      <c r="V154" s="363"/>
      <c r="W154" s="363"/>
      <c r="X154" s="363"/>
      <c r="Y154" s="363"/>
      <c r="Z154" s="363"/>
      <c r="AA154" s="363"/>
      <c r="AB154" s="363"/>
      <c r="AC154" s="363"/>
      <c r="AD154" s="363"/>
      <c r="AE154" s="363"/>
      <c r="AF154" s="363"/>
      <c r="AG154" s="363"/>
      <c r="AH154" s="363"/>
      <c r="AI154" s="363"/>
      <c r="AJ154" s="363"/>
      <c r="AK154" s="363"/>
      <c r="AL154" s="363"/>
      <c r="AM154" s="363"/>
      <c r="AN154" s="363"/>
      <c r="AO154" s="363"/>
      <c r="AP154" s="363"/>
      <c r="AQ154" s="363"/>
      <c r="AR154" s="363"/>
      <c r="AS154" s="363"/>
      <c r="AT154" s="363"/>
      <c r="AU154" s="363"/>
      <c r="AV154" s="363"/>
      <c r="AW154" s="363"/>
      <c r="AX154" s="363"/>
      <c r="AY154" s="363"/>
    </row>
    <row r="155" spans="4:51" s="274" customFormat="1" ht="15.75" customHeight="1" x14ac:dyDescent="0.25">
      <c r="D155" s="304"/>
      <c r="E155" s="287"/>
      <c r="F155" s="122"/>
      <c r="G155" s="363"/>
      <c r="H155" s="363"/>
      <c r="I155" s="363"/>
      <c r="J155" s="363"/>
      <c r="K155" s="363"/>
      <c r="L155" s="363"/>
      <c r="M155" s="363"/>
      <c r="N155" s="363"/>
      <c r="O155" s="363"/>
      <c r="P155" s="363"/>
      <c r="Q155" s="363"/>
      <c r="R155" s="363"/>
      <c r="S155" s="363"/>
      <c r="T155" s="363"/>
      <c r="U155" s="363"/>
      <c r="V155" s="363"/>
      <c r="W155" s="363"/>
      <c r="X155" s="363"/>
      <c r="Y155" s="363"/>
      <c r="Z155" s="363"/>
      <c r="AA155" s="363"/>
      <c r="AB155" s="363"/>
      <c r="AC155" s="363"/>
      <c r="AD155" s="363"/>
      <c r="AE155" s="363"/>
      <c r="AF155" s="363"/>
      <c r="AG155" s="363"/>
      <c r="AH155" s="363"/>
      <c r="AI155" s="363"/>
      <c r="AJ155" s="363"/>
      <c r="AK155" s="363"/>
      <c r="AL155" s="363"/>
      <c r="AM155" s="363"/>
      <c r="AN155" s="363"/>
      <c r="AO155" s="363"/>
      <c r="AP155" s="363"/>
      <c r="AQ155" s="363"/>
      <c r="AR155" s="363"/>
      <c r="AS155" s="363"/>
      <c r="AT155" s="363"/>
      <c r="AU155" s="363"/>
      <c r="AV155" s="363"/>
      <c r="AW155" s="363"/>
      <c r="AX155" s="363"/>
      <c r="AY155" s="363"/>
    </row>
    <row r="156" spans="4:51" s="274" customFormat="1" ht="15.75" customHeight="1" x14ac:dyDescent="0.25">
      <c r="D156" s="304"/>
      <c r="E156" s="287"/>
      <c r="F156" s="122"/>
      <c r="G156" s="363"/>
      <c r="H156" s="363"/>
      <c r="I156" s="363"/>
      <c r="J156" s="363"/>
      <c r="K156" s="363"/>
      <c r="L156" s="363"/>
      <c r="M156" s="363"/>
      <c r="N156" s="363"/>
      <c r="O156" s="363"/>
      <c r="P156" s="363"/>
      <c r="Q156" s="363"/>
      <c r="R156" s="363"/>
      <c r="S156" s="363"/>
      <c r="T156" s="363"/>
      <c r="U156" s="363"/>
      <c r="V156" s="363"/>
      <c r="W156" s="363"/>
      <c r="X156" s="363"/>
      <c r="Y156" s="363"/>
      <c r="Z156" s="363"/>
      <c r="AA156" s="363"/>
      <c r="AB156" s="363"/>
      <c r="AC156" s="363"/>
      <c r="AD156" s="363"/>
      <c r="AE156" s="363"/>
      <c r="AF156" s="363"/>
      <c r="AG156" s="363"/>
      <c r="AH156" s="363"/>
      <c r="AI156" s="363"/>
      <c r="AJ156" s="363"/>
      <c r="AK156" s="363"/>
      <c r="AL156" s="363"/>
      <c r="AM156" s="363"/>
      <c r="AN156" s="363"/>
      <c r="AO156" s="363"/>
      <c r="AP156" s="363"/>
      <c r="AQ156" s="363"/>
      <c r="AR156" s="363"/>
      <c r="AS156" s="363"/>
      <c r="AT156" s="363"/>
      <c r="AU156" s="363"/>
      <c r="AV156" s="363"/>
      <c r="AW156" s="363"/>
      <c r="AX156" s="363"/>
      <c r="AY156" s="363"/>
    </row>
    <row r="157" spans="4:51" s="274" customFormat="1" ht="15.75" customHeight="1" x14ac:dyDescent="0.25">
      <c r="D157" s="304"/>
      <c r="E157" s="287"/>
      <c r="F157" s="122"/>
      <c r="G157" s="363"/>
      <c r="H157" s="363"/>
      <c r="I157" s="363"/>
      <c r="J157" s="363"/>
      <c r="K157" s="363"/>
      <c r="L157" s="363"/>
      <c r="M157" s="363"/>
      <c r="N157" s="363"/>
      <c r="O157" s="363"/>
      <c r="P157" s="363"/>
      <c r="Q157" s="363"/>
      <c r="R157" s="363"/>
      <c r="S157" s="363"/>
      <c r="T157" s="363"/>
      <c r="U157" s="363"/>
      <c r="V157" s="363"/>
      <c r="W157" s="363"/>
      <c r="X157" s="363"/>
      <c r="Y157" s="363"/>
      <c r="Z157" s="363"/>
      <c r="AA157" s="363"/>
      <c r="AB157" s="363"/>
      <c r="AC157" s="363"/>
      <c r="AD157" s="363"/>
      <c r="AE157" s="363"/>
      <c r="AF157" s="363"/>
      <c r="AG157" s="363"/>
      <c r="AH157" s="363"/>
      <c r="AI157" s="363"/>
      <c r="AJ157" s="363"/>
      <c r="AK157" s="363"/>
      <c r="AL157" s="363"/>
      <c r="AM157" s="363"/>
      <c r="AN157" s="363"/>
      <c r="AO157" s="363"/>
      <c r="AP157" s="363"/>
      <c r="AQ157" s="363"/>
      <c r="AR157" s="363"/>
      <c r="AS157" s="363"/>
      <c r="AT157" s="363"/>
      <c r="AU157" s="363"/>
      <c r="AV157" s="363"/>
      <c r="AW157" s="363"/>
      <c r="AX157" s="363"/>
      <c r="AY157" s="363"/>
    </row>
    <row r="158" spans="4:51" s="274" customFormat="1" ht="15.75" customHeight="1" x14ac:dyDescent="0.25">
      <c r="D158" s="304"/>
      <c r="E158" s="287"/>
      <c r="F158" s="122"/>
      <c r="G158" s="363"/>
      <c r="H158" s="363"/>
      <c r="I158" s="363"/>
      <c r="J158" s="363"/>
      <c r="K158" s="363"/>
      <c r="L158" s="363"/>
      <c r="M158" s="363"/>
      <c r="N158" s="363"/>
      <c r="O158" s="363"/>
      <c r="P158" s="363"/>
      <c r="Q158" s="363"/>
      <c r="R158" s="363"/>
      <c r="S158" s="363"/>
      <c r="T158" s="363"/>
      <c r="U158" s="363"/>
      <c r="V158" s="363"/>
      <c r="W158" s="363"/>
      <c r="X158" s="363"/>
      <c r="Y158" s="363"/>
      <c r="Z158" s="363"/>
      <c r="AA158" s="363"/>
      <c r="AB158" s="363"/>
      <c r="AC158" s="363"/>
      <c r="AD158" s="363"/>
      <c r="AE158" s="363"/>
      <c r="AF158" s="363"/>
      <c r="AG158" s="363"/>
      <c r="AH158" s="363"/>
      <c r="AI158" s="363"/>
      <c r="AJ158" s="363"/>
      <c r="AK158" s="363"/>
      <c r="AL158" s="363"/>
      <c r="AM158" s="363"/>
      <c r="AN158" s="363"/>
      <c r="AO158" s="363"/>
      <c r="AP158" s="363"/>
      <c r="AQ158" s="363"/>
      <c r="AR158" s="363"/>
      <c r="AS158" s="363"/>
      <c r="AT158" s="363"/>
      <c r="AU158" s="363"/>
      <c r="AV158" s="363"/>
      <c r="AW158" s="363"/>
      <c r="AX158" s="363"/>
      <c r="AY158" s="363"/>
    </row>
    <row r="159" spans="4:51" s="274" customFormat="1" ht="15.75" customHeight="1" x14ac:dyDescent="0.25">
      <c r="D159" s="304"/>
      <c r="E159" s="287"/>
      <c r="F159" s="122"/>
      <c r="G159" s="363"/>
      <c r="H159" s="363"/>
      <c r="I159" s="363"/>
      <c r="J159" s="363"/>
      <c r="K159" s="363"/>
      <c r="L159" s="363"/>
      <c r="M159" s="363"/>
      <c r="N159" s="363"/>
      <c r="O159" s="363"/>
      <c r="P159" s="363"/>
      <c r="Q159" s="363"/>
      <c r="R159" s="363"/>
      <c r="S159" s="363"/>
      <c r="T159" s="363"/>
      <c r="U159" s="363"/>
      <c r="V159" s="363"/>
      <c r="W159" s="363"/>
      <c r="X159" s="363"/>
      <c r="Y159" s="363"/>
      <c r="Z159" s="363"/>
      <c r="AA159" s="363"/>
      <c r="AB159" s="363"/>
      <c r="AC159" s="363"/>
      <c r="AD159" s="363"/>
      <c r="AE159" s="363"/>
      <c r="AF159" s="363"/>
      <c r="AG159" s="363"/>
      <c r="AH159" s="363"/>
      <c r="AI159" s="363"/>
      <c r="AJ159" s="363"/>
      <c r="AK159" s="363"/>
      <c r="AL159" s="363"/>
      <c r="AM159" s="363"/>
      <c r="AN159" s="363"/>
      <c r="AO159" s="363"/>
      <c r="AP159" s="363"/>
      <c r="AQ159" s="363"/>
      <c r="AR159" s="363"/>
      <c r="AS159" s="363"/>
      <c r="AT159" s="363"/>
      <c r="AU159" s="363"/>
      <c r="AV159" s="363"/>
      <c r="AW159" s="363"/>
      <c r="AX159" s="363"/>
      <c r="AY159" s="363"/>
    </row>
    <row r="160" spans="4:51" s="274" customFormat="1" ht="15.75" customHeight="1" x14ac:dyDescent="0.25">
      <c r="D160" s="304"/>
      <c r="E160" s="287"/>
      <c r="F160" s="122"/>
      <c r="G160" s="363"/>
      <c r="H160" s="363"/>
      <c r="I160" s="363"/>
      <c r="J160" s="363"/>
      <c r="K160" s="363"/>
      <c r="L160" s="363"/>
      <c r="M160" s="363"/>
      <c r="N160" s="363"/>
      <c r="O160" s="363"/>
      <c r="P160" s="363"/>
      <c r="Q160" s="363"/>
      <c r="R160" s="363"/>
      <c r="S160" s="363"/>
      <c r="T160" s="363"/>
      <c r="U160" s="363"/>
      <c r="V160" s="363"/>
      <c r="W160" s="363"/>
      <c r="X160" s="363"/>
      <c r="Y160" s="363"/>
      <c r="Z160" s="363"/>
      <c r="AA160" s="363"/>
      <c r="AB160" s="363"/>
      <c r="AC160" s="363"/>
      <c r="AD160" s="363"/>
      <c r="AE160" s="363"/>
      <c r="AF160" s="363"/>
      <c r="AG160" s="363"/>
      <c r="AH160" s="363"/>
      <c r="AI160" s="363"/>
      <c r="AJ160" s="363"/>
      <c r="AK160" s="363"/>
      <c r="AL160" s="363"/>
      <c r="AM160" s="363"/>
      <c r="AN160" s="363"/>
      <c r="AO160" s="363"/>
      <c r="AP160" s="363"/>
      <c r="AQ160" s="363"/>
      <c r="AR160" s="363"/>
      <c r="AS160" s="363"/>
      <c r="AT160" s="363"/>
      <c r="AU160" s="363"/>
      <c r="AV160" s="363"/>
      <c r="AW160" s="363"/>
      <c r="AX160" s="363"/>
      <c r="AY160" s="363"/>
    </row>
    <row r="161" spans="4:51" s="274" customFormat="1" ht="15.75" customHeight="1" x14ac:dyDescent="0.25">
      <c r="D161" s="304"/>
      <c r="E161" s="287"/>
      <c r="F161" s="122"/>
      <c r="G161" s="363"/>
      <c r="H161" s="363"/>
      <c r="I161" s="363"/>
      <c r="J161" s="363"/>
      <c r="K161" s="363"/>
      <c r="L161" s="363"/>
      <c r="M161" s="363"/>
      <c r="N161" s="363"/>
      <c r="O161" s="363"/>
      <c r="P161" s="363"/>
      <c r="Q161" s="363"/>
      <c r="R161" s="363"/>
      <c r="S161" s="363"/>
      <c r="T161" s="363"/>
      <c r="U161" s="363"/>
      <c r="V161" s="363"/>
      <c r="W161" s="363"/>
      <c r="X161" s="363"/>
      <c r="Y161" s="363"/>
      <c r="Z161" s="363"/>
      <c r="AA161" s="363"/>
      <c r="AB161" s="363"/>
      <c r="AC161" s="363"/>
      <c r="AD161" s="363"/>
      <c r="AE161" s="363"/>
      <c r="AF161" s="363"/>
      <c r="AG161" s="363"/>
      <c r="AH161" s="363"/>
      <c r="AI161" s="363"/>
      <c r="AJ161" s="363"/>
      <c r="AK161" s="363"/>
      <c r="AL161" s="363"/>
      <c r="AM161" s="363"/>
      <c r="AN161" s="363"/>
      <c r="AO161" s="363"/>
      <c r="AP161" s="363"/>
      <c r="AQ161" s="363"/>
      <c r="AR161" s="363"/>
      <c r="AS161" s="363"/>
      <c r="AT161" s="363"/>
      <c r="AU161" s="363"/>
      <c r="AV161" s="363"/>
      <c r="AW161" s="363"/>
      <c r="AX161" s="363"/>
      <c r="AY161" s="363"/>
    </row>
    <row r="162" spans="4:51" s="274" customFormat="1" ht="15.75" customHeight="1" x14ac:dyDescent="0.25">
      <c r="D162" s="304"/>
      <c r="E162" s="287"/>
      <c r="F162" s="122"/>
      <c r="G162" s="363"/>
      <c r="H162" s="363"/>
      <c r="I162" s="363"/>
      <c r="J162" s="363"/>
      <c r="K162" s="363"/>
      <c r="L162" s="363"/>
      <c r="M162" s="363"/>
      <c r="N162" s="363"/>
      <c r="O162" s="363"/>
      <c r="P162" s="363"/>
      <c r="Q162" s="363"/>
      <c r="R162" s="363"/>
      <c r="S162" s="363"/>
      <c r="T162" s="363"/>
      <c r="U162" s="363"/>
      <c r="V162" s="363"/>
      <c r="W162" s="363"/>
      <c r="X162" s="363"/>
      <c r="Y162" s="363"/>
      <c r="Z162" s="363"/>
      <c r="AA162" s="363"/>
      <c r="AB162" s="363"/>
      <c r="AC162" s="363"/>
      <c r="AD162" s="363"/>
      <c r="AE162" s="363"/>
      <c r="AF162" s="363"/>
      <c r="AG162" s="363"/>
      <c r="AH162" s="363"/>
      <c r="AI162" s="363"/>
      <c r="AJ162" s="363"/>
      <c r="AK162" s="363"/>
      <c r="AL162" s="363"/>
      <c r="AM162" s="363"/>
      <c r="AN162" s="363"/>
      <c r="AO162" s="363"/>
      <c r="AP162" s="363"/>
      <c r="AQ162" s="363"/>
      <c r="AR162" s="363"/>
      <c r="AS162" s="363"/>
      <c r="AT162" s="363"/>
      <c r="AU162" s="363"/>
      <c r="AV162" s="363"/>
      <c r="AW162" s="363"/>
      <c r="AX162" s="363"/>
      <c r="AY162" s="363"/>
    </row>
    <row r="163" spans="4:51" s="274" customFormat="1" ht="15.75" customHeight="1" x14ac:dyDescent="0.25">
      <c r="D163" s="304"/>
      <c r="E163" s="287"/>
      <c r="F163" s="122"/>
      <c r="G163" s="363"/>
      <c r="H163" s="363"/>
      <c r="I163" s="363"/>
      <c r="J163" s="363"/>
      <c r="K163" s="363"/>
      <c r="L163" s="363"/>
      <c r="M163" s="363"/>
      <c r="N163" s="363"/>
      <c r="O163" s="363"/>
      <c r="P163" s="363"/>
      <c r="Q163" s="363"/>
      <c r="R163" s="363"/>
      <c r="S163" s="363"/>
      <c r="T163" s="363"/>
      <c r="U163" s="363"/>
      <c r="V163" s="363"/>
      <c r="W163" s="363"/>
      <c r="X163" s="363"/>
      <c r="Y163" s="363"/>
      <c r="Z163" s="363"/>
      <c r="AA163" s="363"/>
      <c r="AB163" s="363"/>
      <c r="AC163" s="363"/>
      <c r="AD163" s="363"/>
      <c r="AE163" s="363"/>
      <c r="AF163" s="363"/>
      <c r="AG163" s="363"/>
      <c r="AH163" s="363"/>
      <c r="AI163" s="363"/>
      <c r="AJ163" s="363"/>
      <c r="AK163" s="363"/>
      <c r="AL163" s="363"/>
      <c r="AM163" s="363"/>
      <c r="AN163" s="363"/>
      <c r="AO163" s="363"/>
      <c r="AP163" s="363"/>
      <c r="AQ163" s="363"/>
      <c r="AR163" s="363"/>
      <c r="AS163" s="363"/>
      <c r="AT163" s="363"/>
      <c r="AU163" s="363"/>
      <c r="AV163" s="363"/>
      <c r="AW163" s="363"/>
      <c r="AX163" s="363"/>
      <c r="AY163" s="363"/>
    </row>
    <row r="164" spans="4:51" s="274" customFormat="1" ht="15.75" customHeight="1" x14ac:dyDescent="0.25">
      <c r="D164" s="304"/>
      <c r="E164" s="287"/>
      <c r="F164" s="122"/>
      <c r="G164" s="363"/>
      <c r="H164" s="363"/>
      <c r="I164" s="363"/>
      <c r="J164" s="363"/>
      <c r="K164" s="363"/>
      <c r="L164" s="363"/>
      <c r="M164" s="363"/>
      <c r="N164" s="363"/>
      <c r="O164" s="363"/>
      <c r="P164" s="363"/>
      <c r="Q164" s="363"/>
      <c r="R164" s="363"/>
      <c r="S164" s="363"/>
      <c r="T164" s="363"/>
      <c r="U164" s="363"/>
      <c r="V164" s="363"/>
      <c r="W164" s="363"/>
      <c r="X164" s="363"/>
      <c r="Y164" s="363"/>
      <c r="Z164" s="363"/>
      <c r="AA164" s="363"/>
      <c r="AB164" s="363"/>
      <c r="AC164" s="363"/>
      <c r="AD164" s="363"/>
      <c r="AE164" s="363"/>
      <c r="AF164" s="363"/>
      <c r="AG164" s="363"/>
      <c r="AH164" s="363"/>
      <c r="AI164" s="363"/>
      <c r="AJ164" s="363"/>
      <c r="AK164" s="363"/>
      <c r="AL164" s="363"/>
      <c r="AM164" s="363"/>
      <c r="AN164" s="363"/>
      <c r="AO164" s="363"/>
      <c r="AP164" s="363"/>
      <c r="AQ164" s="363"/>
      <c r="AR164" s="363"/>
      <c r="AS164" s="363"/>
      <c r="AT164" s="363"/>
      <c r="AU164" s="363"/>
      <c r="AV164" s="363"/>
      <c r="AW164" s="363"/>
      <c r="AX164" s="363"/>
      <c r="AY164" s="363"/>
    </row>
    <row r="165" spans="4:51" s="274" customFormat="1" ht="15.75" customHeight="1" x14ac:dyDescent="0.25">
      <c r="D165" s="304"/>
      <c r="E165" s="287"/>
      <c r="F165" s="122"/>
      <c r="G165" s="363"/>
      <c r="H165" s="363"/>
      <c r="I165" s="363"/>
      <c r="J165" s="363"/>
      <c r="K165" s="363"/>
      <c r="L165" s="363"/>
      <c r="M165" s="363"/>
      <c r="N165" s="363"/>
      <c r="O165" s="363"/>
      <c r="P165" s="363"/>
      <c r="Q165" s="363"/>
      <c r="R165" s="363"/>
      <c r="S165" s="363"/>
      <c r="T165" s="363"/>
      <c r="U165" s="363"/>
      <c r="V165" s="363"/>
      <c r="W165" s="363"/>
      <c r="X165" s="363"/>
      <c r="Y165" s="363"/>
      <c r="Z165" s="363"/>
      <c r="AA165" s="363"/>
      <c r="AB165" s="363"/>
      <c r="AC165" s="363"/>
      <c r="AD165" s="363"/>
      <c r="AE165" s="363"/>
      <c r="AF165" s="363"/>
      <c r="AG165" s="363"/>
      <c r="AH165" s="363"/>
      <c r="AI165" s="363"/>
      <c r="AJ165" s="363"/>
      <c r="AK165" s="363"/>
      <c r="AL165" s="363"/>
      <c r="AM165" s="363"/>
      <c r="AN165" s="363"/>
      <c r="AO165" s="363"/>
      <c r="AP165" s="363"/>
      <c r="AQ165" s="363"/>
      <c r="AR165" s="363"/>
      <c r="AS165" s="363"/>
      <c r="AT165" s="363"/>
      <c r="AU165" s="363"/>
      <c r="AV165" s="363"/>
      <c r="AW165" s="363"/>
      <c r="AX165" s="363"/>
      <c r="AY165" s="363"/>
    </row>
    <row r="166" spans="4:51" s="274" customFormat="1" ht="15.75" customHeight="1" x14ac:dyDescent="0.25">
      <c r="D166" s="304"/>
      <c r="E166" s="287"/>
      <c r="F166" s="122"/>
      <c r="G166" s="363"/>
      <c r="H166" s="363"/>
      <c r="I166" s="363"/>
      <c r="J166" s="363"/>
      <c r="K166" s="363"/>
      <c r="L166" s="363"/>
      <c r="M166" s="363"/>
      <c r="N166" s="363"/>
      <c r="O166" s="363"/>
      <c r="P166" s="363"/>
      <c r="Q166" s="363"/>
      <c r="R166" s="363"/>
      <c r="S166" s="363"/>
      <c r="T166" s="363"/>
      <c r="U166" s="363"/>
      <c r="V166" s="363"/>
      <c r="W166" s="363"/>
      <c r="X166" s="363"/>
      <c r="Y166" s="363"/>
      <c r="Z166" s="363"/>
      <c r="AA166" s="363"/>
      <c r="AB166" s="363"/>
      <c r="AC166" s="363"/>
      <c r="AD166" s="363"/>
      <c r="AE166" s="363"/>
      <c r="AF166" s="363"/>
      <c r="AG166" s="363"/>
      <c r="AH166" s="363"/>
      <c r="AI166" s="363"/>
      <c r="AJ166" s="363"/>
      <c r="AK166" s="363"/>
      <c r="AL166" s="363"/>
      <c r="AM166" s="363"/>
      <c r="AN166" s="363"/>
      <c r="AO166" s="363"/>
      <c r="AP166" s="363"/>
      <c r="AQ166" s="363"/>
      <c r="AR166" s="363"/>
      <c r="AS166" s="363"/>
      <c r="AT166" s="363"/>
      <c r="AU166" s="363"/>
      <c r="AV166" s="363"/>
      <c r="AW166" s="363"/>
      <c r="AX166" s="363"/>
      <c r="AY166" s="363"/>
    </row>
    <row r="167" spans="4:51" s="274" customFormat="1" ht="15.75" customHeight="1" x14ac:dyDescent="0.25">
      <c r="D167" s="304"/>
      <c r="E167" s="287"/>
      <c r="F167" s="122"/>
      <c r="G167" s="363"/>
      <c r="H167" s="363"/>
      <c r="I167" s="363"/>
      <c r="J167" s="363"/>
      <c r="K167" s="363"/>
      <c r="L167" s="363"/>
      <c r="M167" s="363"/>
      <c r="N167" s="363"/>
      <c r="O167" s="363"/>
      <c r="P167" s="363"/>
      <c r="Q167" s="363"/>
      <c r="R167" s="363"/>
      <c r="S167" s="363"/>
      <c r="T167" s="363"/>
      <c r="U167" s="363"/>
      <c r="V167" s="363"/>
      <c r="W167" s="363"/>
      <c r="X167" s="363"/>
      <c r="Y167" s="363"/>
      <c r="Z167" s="363"/>
      <c r="AA167" s="363"/>
      <c r="AB167" s="363"/>
      <c r="AC167" s="363"/>
      <c r="AD167" s="363"/>
      <c r="AE167" s="363"/>
      <c r="AF167" s="363"/>
      <c r="AG167" s="363"/>
      <c r="AH167" s="363"/>
      <c r="AI167" s="363"/>
      <c r="AJ167" s="363"/>
      <c r="AK167" s="363"/>
      <c r="AL167" s="363"/>
      <c r="AM167" s="363"/>
      <c r="AN167" s="363"/>
      <c r="AO167" s="363"/>
      <c r="AP167" s="363"/>
      <c r="AQ167" s="363"/>
      <c r="AR167" s="363"/>
      <c r="AS167" s="363"/>
      <c r="AT167" s="363"/>
      <c r="AU167" s="363"/>
      <c r="AV167" s="363"/>
      <c r="AW167" s="363"/>
      <c r="AX167" s="363"/>
      <c r="AY167" s="363"/>
    </row>
    <row r="168" spans="4:51" s="274" customFormat="1" ht="15.75" customHeight="1" x14ac:dyDescent="0.25">
      <c r="D168" s="304"/>
      <c r="E168" s="287"/>
      <c r="F168" s="122"/>
      <c r="G168" s="363"/>
      <c r="H168" s="363"/>
      <c r="I168" s="363"/>
      <c r="J168" s="363"/>
      <c r="K168" s="363"/>
      <c r="L168" s="363"/>
      <c r="M168" s="363"/>
      <c r="N168" s="363"/>
      <c r="O168" s="363"/>
      <c r="P168" s="363"/>
      <c r="Q168" s="363"/>
      <c r="R168" s="363"/>
      <c r="S168" s="363"/>
      <c r="T168" s="363"/>
      <c r="U168" s="363"/>
      <c r="V168" s="363"/>
      <c r="W168" s="363"/>
      <c r="X168" s="363"/>
      <c r="Y168" s="363"/>
      <c r="Z168" s="363"/>
      <c r="AA168" s="363"/>
      <c r="AB168" s="363"/>
      <c r="AC168" s="363"/>
      <c r="AD168" s="363"/>
      <c r="AE168" s="363"/>
      <c r="AF168" s="363"/>
      <c r="AG168" s="363"/>
      <c r="AH168" s="363"/>
      <c r="AI168" s="363"/>
      <c r="AJ168" s="363"/>
      <c r="AK168" s="363"/>
      <c r="AL168" s="363"/>
      <c r="AM168" s="363"/>
      <c r="AN168" s="363"/>
      <c r="AO168" s="363"/>
      <c r="AP168" s="363"/>
      <c r="AQ168" s="363"/>
      <c r="AR168" s="363"/>
      <c r="AS168" s="363"/>
      <c r="AT168" s="363"/>
      <c r="AU168" s="363"/>
      <c r="AV168" s="363"/>
      <c r="AW168" s="363"/>
      <c r="AX168" s="363"/>
      <c r="AY168" s="363"/>
    </row>
    <row r="169" spans="4:51" s="274" customFormat="1" ht="15.75" customHeight="1" x14ac:dyDescent="0.25">
      <c r="D169" s="304"/>
      <c r="E169" s="287"/>
      <c r="F169" s="122"/>
      <c r="G169" s="363"/>
      <c r="H169" s="363"/>
      <c r="I169" s="363"/>
      <c r="J169" s="363"/>
      <c r="K169" s="363"/>
      <c r="L169" s="363"/>
      <c r="M169" s="363"/>
      <c r="N169" s="363"/>
      <c r="O169" s="363"/>
      <c r="P169" s="363"/>
      <c r="Q169" s="363"/>
      <c r="R169" s="363"/>
      <c r="S169" s="363"/>
      <c r="T169" s="363"/>
      <c r="U169" s="363"/>
      <c r="V169" s="363"/>
      <c r="W169" s="363"/>
      <c r="X169" s="363"/>
      <c r="Y169" s="363"/>
      <c r="Z169" s="363"/>
      <c r="AA169" s="363"/>
      <c r="AB169" s="363"/>
      <c r="AC169" s="363"/>
      <c r="AD169" s="363"/>
      <c r="AE169" s="363"/>
      <c r="AF169" s="363"/>
      <c r="AG169" s="363"/>
      <c r="AH169" s="363"/>
      <c r="AI169" s="363"/>
      <c r="AJ169" s="363"/>
      <c r="AK169" s="363"/>
      <c r="AL169" s="363"/>
      <c r="AM169" s="363"/>
      <c r="AN169" s="363"/>
      <c r="AO169" s="363"/>
      <c r="AP169" s="363"/>
      <c r="AQ169" s="363"/>
      <c r="AR169" s="363"/>
      <c r="AS169" s="363"/>
      <c r="AT169" s="363"/>
      <c r="AU169" s="363"/>
      <c r="AV169" s="363"/>
      <c r="AW169" s="363"/>
      <c r="AX169" s="363"/>
      <c r="AY169" s="363"/>
    </row>
    <row r="170" spans="4:51" s="274" customFormat="1" ht="15.75" customHeight="1" x14ac:dyDescent="0.25">
      <c r="D170" s="304"/>
      <c r="E170" s="287"/>
      <c r="F170" s="122"/>
      <c r="G170" s="363"/>
      <c r="H170" s="363"/>
      <c r="I170" s="363"/>
      <c r="J170" s="363"/>
      <c r="K170" s="363"/>
      <c r="L170" s="363"/>
      <c r="M170" s="363"/>
      <c r="N170" s="363"/>
      <c r="O170" s="363"/>
      <c r="P170" s="363"/>
      <c r="Q170" s="363"/>
      <c r="R170" s="363"/>
      <c r="S170" s="363"/>
      <c r="T170" s="363"/>
      <c r="U170" s="363"/>
      <c r="V170" s="363"/>
      <c r="W170" s="363"/>
      <c r="X170" s="363"/>
      <c r="Y170" s="363"/>
      <c r="Z170" s="363"/>
      <c r="AA170" s="363"/>
      <c r="AB170" s="363"/>
      <c r="AC170" s="363"/>
      <c r="AD170" s="363"/>
      <c r="AE170" s="363"/>
      <c r="AF170" s="363"/>
      <c r="AG170" s="363"/>
      <c r="AH170" s="363"/>
      <c r="AI170" s="363"/>
      <c r="AJ170" s="363"/>
      <c r="AK170" s="363"/>
      <c r="AL170" s="363"/>
      <c r="AM170" s="363"/>
      <c r="AN170" s="363"/>
      <c r="AO170" s="363"/>
      <c r="AP170" s="363"/>
      <c r="AQ170" s="363"/>
      <c r="AR170" s="363"/>
      <c r="AS170" s="363"/>
      <c r="AT170" s="363"/>
      <c r="AU170" s="363"/>
      <c r="AV170" s="363"/>
      <c r="AW170" s="363"/>
      <c r="AX170" s="363"/>
      <c r="AY170" s="363"/>
    </row>
    <row r="171" spans="4:51" s="274" customFormat="1" ht="15.75" customHeight="1" x14ac:dyDescent="0.25">
      <c r="D171" s="304"/>
      <c r="E171" s="287"/>
      <c r="F171" s="122"/>
      <c r="G171" s="363"/>
      <c r="H171" s="363"/>
      <c r="I171" s="363"/>
      <c r="J171" s="363"/>
      <c r="K171" s="363"/>
      <c r="L171" s="363"/>
      <c r="M171" s="363"/>
      <c r="N171" s="363"/>
      <c r="O171" s="363"/>
      <c r="P171" s="363"/>
      <c r="Q171" s="363"/>
      <c r="R171" s="363"/>
      <c r="S171" s="363"/>
      <c r="T171" s="363"/>
      <c r="U171" s="363"/>
      <c r="V171" s="363"/>
      <c r="W171" s="363"/>
      <c r="X171" s="363"/>
      <c r="Y171" s="363"/>
      <c r="Z171" s="363"/>
      <c r="AA171" s="363"/>
      <c r="AB171" s="363"/>
      <c r="AC171" s="363"/>
      <c r="AD171" s="363"/>
      <c r="AE171" s="363"/>
      <c r="AF171" s="363"/>
      <c r="AG171" s="363"/>
      <c r="AH171" s="363"/>
      <c r="AI171" s="363"/>
      <c r="AJ171" s="363"/>
      <c r="AK171" s="363"/>
      <c r="AL171" s="363"/>
      <c r="AM171" s="363"/>
      <c r="AN171" s="363"/>
      <c r="AO171" s="363"/>
      <c r="AP171" s="363"/>
      <c r="AQ171" s="363"/>
      <c r="AR171" s="363"/>
      <c r="AS171" s="363"/>
      <c r="AT171" s="363"/>
      <c r="AU171" s="363"/>
      <c r="AV171" s="363"/>
      <c r="AW171" s="363"/>
      <c r="AX171" s="363"/>
      <c r="AY171" s="363"/>
    </row>
    <row r="172" spans="4:51" s="274" customFormat="1" ht="15.75" customHeight="1" x14ac:dyDescent="0.25">
      <c r="D172" s="304"/>
      <c r="E172" s="287"/>
      <c r="F172" s="122"/>
      <c r="G172" s="363"/>
      <c r="H172" s="363"/>
      <c r="I172" s="363"/>
      <c r="J172" s="363"/>
      <c r="K172" s="363"/>
      <c r="L172" s="363"/>
      <c r="M172" s="363"/>
      <c r="N172" s="363"/>
      <c r="O172" s="363"/>
      <c r="P172" s="363"/>
      <c r="Q172" s="363"/>
      <c r="R172" s="363"/>
      <c r="S172" s="363"/>
      <c r="T172" s="363"/>
      <c r="U172" s="363"/>
      <c r="V172" s="363"/>
      <c r="W172" s="363"/>
      <c r="X172" s="363"/>
      <c r="Y172" s="363"/>
      <c r="Z172" s="363"/>
      <c r="AA172" s="363"/>
      <c r="AB172" s="363"/>
      <c r="AC172" s="363"/>
      <c r="AD172" s="363"/>
      <c r="AE172" s="363"/>
      <c r="AF172" s="363"/>
      <c r="AG172" s="363"/>
      <c r="AH172" s="363"/>
      <c r="AI172" s="363"/>
      <c r="AJ172" s="363"/>
      <c r="AK172" s="363"/>
      <c r="AL172" s="363"/>
      <c r="AM172" s="363"/>
      <c r="AN172" s="363"/>
      <c r="AO172" s="363"/>
      <c r="AP172" s="363"/>
      <c r="AQ172" s="363"/>
      <c r="AR172" s="363"/>
      <c r="AS172" s="363"/>
      <c r="AT172" s="363"/>
      <c r="AU172" s="363"/>
      <c r="AV172" s="363"/>
      <c r="AW172" s="363"/>
      <c r="AX172" s="363"/>
      <c r="AY172" s="363"/>
    </row>
    <row r="173" spans="4:51" s="274" customFormat="1" ht="15.75" customHeight="1" x14ac:dyDescent="0.25">
      <c r="D173" s="304"/>
      <c r="E173" s="287"/>
      <c r="F173" s="122"/>
      <c r="G173" s="363"/>
      <c r="H173" s="363"/>
      <c r="I173" s="363"/>
      <c r="J173" s="363"/>
      <c r="K173" s="363"/>
      <c r="L173" s="363"/>
      <c r="M173" s="363"/>
      <c r="N173" s="363"/>
      <c r="O173" s="363"/>
      <c r="P173" s="363"/>
      <c r="Q173" s="363"/>
      <c r="R173" s="363"/>
      <c r="S173" s="363"/>
      <c r="T173" s="363"/>
      <c r="U173" s="363"/>
      <c r="V173" s="363"/>
      <c r="W173" s="363"/>
      <c r="X173" s="363"/>
      <c r="Y173" s="363"/>
      <c r="Z173" s="363"/>
      <c r="AA173" s="363"/>
      <c r="AB173" s="363"/>
      <c r="AC173" s="363"/>
      <c r="AD173" s="363"/>
      <c r="AE173" s="363"/>
      <c r="AF173" s="363"/>
      <c r="AG173" s="363"/>
      <c r="AH173" s="363"/>
      <c r="AI173" s="363"/>
      <c r="AJ173" s="363"/>
      <c r="AK173" s="363"/>
      <c r="AL173" s="363"/>
      <c r="AM173" s="363"/>
      <c r="AN173" s="363"/>
      <c r="AO173" s="363"/>
      <c r="AP173" s="363"/>
      <c r="AQ173" s="363"/>
      <c r="AR173" s="363"/>
      <c r="AS173" s="363"/>
      <c r="AT173" s="363"/>
      <c r="AU173" s="363"/>
      <c r="AV173" s="363"/>
      <c r="AW173" s="363"/>
      <c r="AX173" s="363"/>
      <c r="AY173" s="363"/>
    </row>
    <row r="174" spans="4:51" s="274" customFormat="1" ht="15.75" customHeight="1" x14ac:dyDescent="0.25">
      <c r="D174" s="304"/>
      <c r="E174" s="287"/>
      <c r="F174" s="122"/>
      <c r="G174" s="363"/>
      <c r="H174" s="363"/>
      <c r="I174" s="363"/>
      <c r="J174" s="363"/>
      <c r="K174" s="363"/>
      <c r="L174" s="363"/>
      <c r="M174" s="363"/>
      <c r="N174" s="363"/>
      <c r="O174" s="363"/>
      <c r="P174" s="363"/>
      <c r="Q174" s="363"/>
      <c r="R174" s="363"/>
      <c r="S174" s="363"/>
      <c r="T174" s="363"/>
      <c r="U174" s="363"/>
      <c r="V174" s="363"/>
      <c r="W174" s="363"/>
      <c r="X174" s="363"/>
      <c r="Y174" s="363"/>
      <c r="Z174" s="363"/>
      <c r="AA174" s="363"/>
      <c r="AB174" s="363"/>
      <c r="AC174" s="363"/>
      <c r="AD174" s="363"/>
      <c r="AE174" s="363"/>
      <c r="AF174" s="363"/>
      <c r="AG174" s="363"/>
      <c r="AH174" s="363"/>
      <c r="AI174" s="363"/>
      <c r="AJ174" s="363"/>
      <c r="AK174" s="363"/>
      <c r="AL174" s="363"/>
      <c r="AM174" s="363"/>
      <c r="AN174" s="363"/>
      <c r="AO174" s="363"/>
      <c r="AP174" s="363"/>
      <c r="AQ174" s="363"/>
      <c r="AR174" s="363"/>
      <c r="AS174" s="363"/>
      <c r="AT174" s="363"/>
      <c r="AU174" s="363"/>
      <c r="AV174" s="363"/>
      <c r="AW174" s="363"/>
      <c r="AX174" s="363"/>
      <c r="AY174" s="363"/>
    </row>
    <row r="175" spans="4:51" s="274" customFormat="1" ht="15.75" customHeight="1" x14ac:dyDescent="0.25">
      <c r="D175" s="304"/>
      <c r="E175" s="287"/>
      <c r="F175" s="122"/>
      <c r="G175" s="363"/>
      <c r="H175" s="363"/>
      <c r="I175" s="363"/>
      <c r="J175" s="363"/>
      <c r="K175" s="363"/>
      <c r="L175" s="363"/>
      <c r="M175" s="363"/>
      <c r="N175" s="363"/>
      <c r="O175" s="363"/>
      <c r="P175" s="363"/>
      <c r="Q175" s="363"/>
      <c r="R175" s="363"/>
      <c r="S175" s="363"/>
      <c r="T175" s="363"/>
      <c r="U175" s="363"/>
      <c r="V175" s="363"/>
      <c r="W175" s="363"/>
      <c r="X175" s="363"/>
      <c r="Y175" s="363"/>
      <c r="Z175" s="363"/>
      <c r="AA175" s="363"/>
      <c r="AB175" s="363"/>
      <c r="AC175" s="363"/>
      <c r="AD175" s="363"/>
      <c r="AE175" s="363"/>
      <c r="AF175" s="363"/>
      <c r="AG175" s="363"/>
      <c r="AH175" s="363"/>
      <c r="AI175" s="363"/>
      <c r="AJ175" s="363"/>
      <c r="AK175" s="363"/>
      <c r="AL175" s="363"/>
      <c r="AM175" s="363"/>
      <c r="AN175" s="363"/>
      <c r="AO175" s="363"/>
      <c r="AP175" s="363"/>
      <c r="AQ175" s="363"/>
      <c r="AR175" s="363"/>
      <c r="AS175" s="363"/>
      <c r="AT175" s="363"/>
      <c r="AU175" s="363"/>
      <c r="AV175" s="363"/>
      <c r="AW175" s="363"/>
      <c r="AX175" s="363"/>
      <c r="AY175" s="363"/>
    </row>
    <row r="176" spans="4:51" s="274" customFormat="1" ht="15.75" customHeight="1" x14ac:dyDescent="0.25">
      <c r="D176" s="304"/>
      <c r="E176" s="287"/>
      <c r="F176" s="122"/>
      <c r="G176" s="363"/>
      <c r="H176" s="363"/>
      <c r="I176" s="363"/>
      <c r="J176" s="363"/>
      <c r="K176" s="363"/>
      <c r="L176" s="363"/>
      <c r="M176" s="363"/>
      <c r="N176" s="363"/>
      <c r="O176" s="363"/>
      <c r="P176" s="363"/>
      <c r="Q176" s="363"/>
      <c r="R176" s="363"/>
      <c r="S176" s="363"/>
      <c r="T176" s="363"/>
      <c r="U176" s="363"/>
      <c r="V176" s="363"/>
      <c r="W176" s="363"/>
      <c r="X176" s="363"/>
      <c r="Y176" s="363"/>
      <c r="Z176" s="363"/>
      <c r="AA176" s="363"/>
      <c r="AB176" s="363"/>
      <c r="AC176" s="363"/>
      <c r="AD176" s="363"/>
      <c r="AE176" s="363"/>
      <c r="AF176" s="363"/>
      <c r="AG176" s="363"/>
      <c r="AH176" s="363"/>
      <c r="AI176" s="363"/>
      <c r="AJ176" s="363"/>
      <c r="AK176" s="363"/>
      <c r="AL176" s="363"/>
      <c r="AM176" s="363"/>
      <c r="AN176" s="363"/>
      <c r="AO176" s="363"/>
      <c r="AP176" s="363"/>
      <c r="AQ176" s="363"/>
      <c r="AR176" s="363"/>
      <c r="AS176" s="363"/>
      <c r="AT176" s="363"/>
      <c r="AU176" s="363"/>
      <c r="AV176" s="363"/>
      <c r="AW176" s="363"/>
      <c r="AX176" s="363"/>
      <c r="AY176" s="363"/>
    </row>
    <row r="177" spans="4:51" s="274" customFormat="1" ht="15.75" customHeight="1" x14ac:dyDescent="0.25">
      <c r="D177" s="304"/>
      <c r="E177" s="287"/>
      <c r="F177" s="122"/>
      <c r="G177" s="363"/>
      <c r="H177" s="363"/>
      <c r="I177" s="363"/>
      <c r="J177" s="363"/>
      <c r="K177" s="363"/>
      <c r="L177" s="363"/>
      <c r="M177" s="363"/>
      <c r="N177" s="363"/>
      <c r="O177" s="363"/>
      <c r="P177" s="363"/>
      <c r="Q177" s="363"/>
      <c r="R177" s="363"/>
      <c r="S177" s="363"/>
      <c r="T177" s="363"/>
      <c r="U177" s="363"/>
      <c r="V177" s="363"/>
      <c r="W177" s="363"/>
      <c r="X177" s="363"/>
      <c r="Y177" s="363"/>
      <c r="Z177" s="363"/>
      <c r="AA177" s="363"/>
      <c r="AB177" s="363"/>
      <c r="AC177" s="363"/>
      <c r="AD177" s="363"/>
      <c r="AE177" s="363"/>
      <c r="AF177" s="363"/>
      <c r="AG177" s="363"/>
      <c r="AH177" s="363"/>
      <c r="AI177" s="363"/>
      <c r="AJ177" s="363"/>
      <c r="AK177" s="363"/>
      <c r="AL177" s="363"/>
      <c r="AM177" s="363"/>
      <c r="AN177" s="363"/>
      <c r="AO177" s="363"/>
      <c r="AP177" s="363"/>
      <c r="AQ177" s="363"/>
      <c r="AR177" s="363"/>
      <c r="AS177" s="363"/>
      <c r="AT177" s="363"/>
      <c r="AU177" s="363"/>
      <c r="AV177" s="363"/>
      <c r="AW177" s="363"/>
      <c r="AX177" s="363"/>
      <c r="AY177" s="363"/>
    </row>
    <row r="178" spans="4:51" s="274" customFormat="1" ht="15.75" customHeight="1" x14ac:dyDescent="0.25">
      <c r="D178" s="304"/>
      <c r="E178" s="287"/>
      <c r="F178" s="122"/>
      <c r="G178" s="363"/>
      <c r="H178" s="363"/>
      <c r="I178" s="363"/>
      <c r="J178" s="363"/>
      <c r="K178" s="363"/>
      <c r="L178" s="363"/>
      <c r="M178" s="363"/>
      <c r="N178" s="363"/>
      <c r="O178" s="363"/>
      <c r="P178" s="363"/>
      <c r="Q178" s="363"/>
      <c r="R178" s="363"/>
      <c r="S178" s="363"/>
      <c r="T178" s="363"/>
      <c r="U178" s="363"/>
      <c r="V178" s="363"/>
      <c r="W178" s="363"/>
      <c r="X178" s="363"/>
      <c r="Y178" s="363"/>
      <c r="Z178" s="363"/>
      <c r="AA178" s="363"/>
      <c r="AB178" s="363"/>
      <c r="AC178" s="363"/>
      <c r="AD178" s="363"/>
      <c r="AE178" s="363"/>
      <c r="AF178" s="363"/>
      <c r="AG178" s="363"/>
      <c r="AH178" s="363"/>
      <c r="AI178" s="363"/>
      <c r="AJ178" s="363"/>
      <c r="AK178" s="363"/>
      <c r="AL178" s="363"/>
      <c r="AM178" s="363"/>
      <c r="AN178" s="363"/>
      <c r="AO178" s="363"/>
      <c r="AP178" s="363"/>
      <c r="AQ178" s="363"/>
      <c r="AR178" s="363"/>
      <c r="AS178" s="363"/>
      <c r="AT178" s="363"/>
      <c r="AU178" s="363"/>
      <c r="AV178" s="363"/>
      <c r="AW178" s="363"/>
      <c r="AX178" s="363"/>
      <c r="AY178" s="363"/>
    </row>
    <row r="179" spans="4:51" s="274" customFormat="1" ht="15.75" customHeight="1" x14ac:dyDescent="0.25">
      <c r="D179" s="304"/>
      <c r="E179" s="287"/>
      <c r="F179" s="122"/>
      <c r="G179" s="363"/>
      <c r="H179" s="363"/>
      <c r="I179" s="363"/>
      <c r="J179" s="363"/>
      <c r="K179" s="363"/>
      <c r="L179" s="363"/>
      <c r="M179" s="363"/>
      <c r="N179" s="363"/>
      <c r="O179" s="363"/>
      <c r="P179" s="363"/>
      <c r="Q179" s="363"/>
      <c r="R179" s="363"/>
      <c r="S179" s="363"/>
      <c r="T179" s="363"/>
      <c r="U179" s="363"/>
      <c r="V179" s="363"/>
      <c r="W179" s="363"/>
      <c r="X179" s="363"/>
      <c r="Y179" s="363"/>
      <c r="Z179" s="363"/>
      <c r="AA179" s="363"/>
      <c r="AB179" s="363"/>
      <c r="AC179" s="363"/>
      <c r="AD179" s="363"/>
      <c r="AE179" s="363"/>
      <c r="AF179" s="363"/>
      <c r="AG179" s="363"/>
      <c r="AH179" s="363"/>
      <c r="AI179" s="363"/>
      <c r="AJ179" s="363"/>
      <c r="AK179" s="363"/>
      <c r="AL179" s="363"/>
      <c r="AM179" s="363"/>
      <c r="AN179" s="363"/>
      <c r="AO179" s="363"/>
      <c r="AP179" s="363"/>
      <c r="AQ179" s="363"/>
      <c r="AR179" s="363"/>
      <c r="AS179" s="363"/>
      <c r="AT179" s="363"/>
      <c r="AU179" s="363"/>
      <c r="AV179" s="363"/>
      <c r="AW179" s="363"/>
      <c r="AX179" s="363"/>
      <c r="AY179" s="363"/>
    </row>
    <row r="180" spans="4:51" s="274" customFormat="1" ht="15.75" customHeight="1" x14ac:dyDescent="0.25">
      <c r="D180" s="304"/>
      <c r="E180" s="287"/>
      <c r="F180" s="122"/>
      <c r="G180" s="363"/>
      <c r="H180" s="363"/>
      <c r="I180" s="363"/>
      <c r="J180" s="363"/>
      <c r="K180" s="363"/>
      <c r="L180" s="363"/>
      <c r="M180" s="363"/>
      <c r="N180" s="363"/>
      <c r="O180" s="363"/>
      <c r="P180" s="363"/>
      <c r="Q180" s="363"/>
      <c r="R180" s="363"/>
      <c r="S180" s="363"/>
      <c r="T180" s="363"/>
      <c r="U180" s="363"/>
      <c r="V180" s="363"/>
      <c r="W180" s="363"/>
      <c r="X180" s="363"/>
      <c r="Y180" s="363"/>
      <c r="Z180" s="363"/>
      <c r="AA180" s="363"/>
      <c r="AB180" s="363"/>
      <c r="AC180" s="363"/>
      <c r="AD180" s="363"/>
      <c r="AE180" s="363"/>
      <c r="AF180" s="363"/>
      <c r="AG180" s="363"/>
      <c r="AH180" s="363"/>
      <c r="AI180" s="363"/>
      <c r="AJ180" s="363"/>
      <c r="AK180" s="363"/>
      <c r="AL180" s="363"/>
      <c r="AM180" s="363"/>
      <c r="AN180" s="363"/>
      <c r="AO180" s="363"/>
      <c r="AP180" s="363"/>
      <c r="AQ180" s="363"/>
      <c r="AR180" s="363"/>
      <c r="AS180" s="363"/>
      <c r="AT180" s="363"/>
      <c r="AU180" s="363"/>
      <c r="AV180" s="363"/>
      <c r="AW180" s="363"/>
      <c r="AX180" s="363"/>
      <c r="AY180" s="363"/>
    </row>
    <row r="181" spans="4:51" s="274" customFormat="1" ht="15.75" customHeight="1" x14ac:dyDescent="0.25">
      <c r="D181" s="304"/>
      <c r="E181" s="287"/>
      <c r="F181" s="122"/>
      <c r="G181" s="363"/>
      <c r="H181" s="363"/>
      <c r="I181" s="363"/>
      <c r="J181" s="363"/>
      <c r="K181" s="363"/>
      <c r="L181" s="363"/>
      <c r="M181" s="363"/>
      <c r="N181" s="363"/>
      <c r="O181" s="363"/>
      <c r="P181" s="363"/>
      <c r="Q181" s="363"/>
      <c r="R181" s="363"/>
      <c r="S181" s="363"/>
      <c r="T181" s="363"/>
      <c r="U181" s="363"/>
      <c r="V181" s="363"/>
      <c r="W181" s="363"/>
      <c r="X181" s="363"/>
      <c r="Y181" s="363"/>
      <c r="Z181" s="363"/>
      <c r="AA181" s="363"/>
      <c r="AB181" s="363"/>
      <c r="AC181" s="363"/>
      <c r="AD181" s="363"/>
      <c r="AE181" s="363"/>
      <c r="AF181" s="363"/>
      <c r="AG181" s="363"/>
      <c r="AH181" s="363"/>
      <c r="AI181" s="363"/>
      <c r="AJ181" s="363"/>
      <c r="AK181" s="363"/>
      <c r="AL181" s="363"/>
      <c r="AM181" s="363"/>
      <c r="AN181" s="363"/>
      <c r="AO181" s="363"/>
      <c r="AP181" s="363"/>
      <c r="AQ181" s="363"/>
      <c r="AR181" s="363"/>
      <c r="AS181" s="363"/>
      <c r="AT181" s="363"/>
      <c r="AU181" s="363"/>
      <c r="AV181" s="363"/>
      <c r="AW181" s="363"/>
      <c r="AX181" s="363"/>
      <c r="AY181" s="363"/>
    </row>
    <row r="182" spans="4:51" s="274" customFormat="1" ht="15.75" customHeight="1" x14ac:dyDescent="0.25">
      <c r="D182" s="304"/>
      <c r="E182" s="287"/>
      <c r="F182" s="122"/>
      <c r="G182" s="363"/>
      <c r="H182" s="363"/>
      <c r="I182" s="363"/>
      <c r="J182" s="363"/>
      <c r="K182" s="363"/>
      <c r="L182" s="363"/>
      <c r="M182" s="363"/>
      <c r="N182" s="363"/>
      <c r="O182" s="363"/>
      <c r="P182" s="363"/>
      <c r="Q182" s="363"/>
      <c r="R182" s="363"/>
      <c r="S182" s="363"/>
      <c r="T182" s="363"/>
      <c r="U182" s="363"/>
      <c r="V182" s="363"/>
      <c r="W182" s="363"/>
      <c r="X182" s="363"/>
      <c r="Y182" s="363"/>
      <c r="Z182" s="363"/>
      <c r="AA182" s="363"/>
      <c r="AB182" s="363"/>
      <c r="AC182" s="363"/>
      <c r="AD182" s="363"/>
      <c r="AE182" s="363"/>
      <c r="AF182" s="363"/>
      <c r="AG182" s="363"/>
      <c r="AH182" s="363"/>
      <c r="AI182" s="363"/>
      <c r="AJ182" s="363"/>
      <c r="AK182" s="363"/>
      <c r="AL182" s="363"/>
      <c r="AM182" s="363"/>
      <c r="AN182" s="363"/>
      <c r="AO182" s="363"/>
      <c r="AP182" s="363"/>
      <c r="AQ182" s="363"/>
      <c r="AR182" s="363"/>
      <c r="AS182" s="363"/>
      <c r="AT182" s="363"/>
      <c r="AU182" s="363"/>
      <c r="AV182" s="363"/>
      <c r="AW182" s="363"/>
      <c r="AX182" s="363"/>
      <c r="AY182" s="363"/>
    </row>
    <row r="183" spans="4:51" s="274" customFormat="1" ht="15.75" customHeight="1" x14ac:dyDescent="0.25">
      <c r="D183" s="304"/>
      <c r="E183" s="287"/>
      <c r="F183" s="122"/>
      <c r="G183" s="363"/>
      <c r="H183" s="363"/>
      <c r="I183" s="363"/>
      <c r="J183" s="363"/>
      <c r="K183" s="363"/>
      <c r="L183" s="363"/>
      <c r="M183" s="363"/>
      <c r="N183" s="363"/>
      <c r="O183" s="363"/>
      <c r="P183" s="363"/>
      <c r="Q183" s="363"/>
      <c r="R183" s="363"/>
      <c r="S183" s="363"/>
      <c r="T183" s="363"/>
      <c r="U183" s="363"/>
      <c r="V183" s="363"/>
      <c r="W183" s="363"/>
      <c r="X183" s="363"/>
      <c r="Y183" s="363"/>
      <c r="Z183" s="363"/>
      <c r="AA183" s="363"/>
      <c r="AB183" s="363"/>
      <c r="AC183" s="363"/>
      <c r="AD183" s="363"/>
      <c r="AE183" s="363"/>
      <c r="AF183" s="363"/>
      <c r="AG183" s="363"/>
      <c r="AH183" s="363"/>
      <c r="AI183" s="363"/>
      <c r="AJ183" s="363"/>
      <c r="AK183" s="363"/>
      <c r="AL183" s="363"/>
      <c r="AM183" s="363"/>
      <c r="AN183" s="363"/>
      <c r="AO183" s="363"/>
      <c r="AP183" s="363"/>
      <c r="AQ183" s="363"/>
      <c r="AR183" s="363"/>
      <c r="AS183" s="363"/>
      <c r="AT183" s="363"/>
      <c r="AU183" s="363"/>
      <c r="AV183" s="363"/>
      <c r="AW183" s="363"/>
      <c r="AX183" s="363"/>
      <c r="AY183" s="363"/>
    </row>
    <row r="184" spans="4:51" s="274" customFormat="1" ht="15.75" customHeight="1" x14ac:dyDescent="0.25">
      <c r="D184" s="304"/>
      <c r="E184" s="287"/>
      <c r="F184" s="122"/>
      <c r="G184" s="363"/>
      <c r="H184" s="363"/>
      <c r="I184" s="363"/>
      <c r="J184" s="363"/>
      <c r="K184" s="363"/>
      <c r="L184" s="363"/>
      <c r="M184" s="363"/>
      <c r="N184" s="363"/>
      <c r="O184" s="363"/>
      <c r="P184" s="363"/>
      <c r="Q184" s="363"/>
      <c r="R184" s="363"/>
      <c r="S184" s="363"/>
      <c r="T184" s="363"/>
      <c r="U184" s="363"/>
      <c r="V184" s="363"/>
      <c r="W184" s="363"/>
      <c r="X184" s="363"/>
      <c r="Y184" s="363"/>
      <c r="Z184" s="363"/>
      <c r="AA184" s="363"/>
      <c r="AB184" s="363"/>
      <c r="AC184" s="363"/>
      <c r="AD184" s="363"/>
      <c r="AE184" s="363"/>
      <c r="AF184" s="363"/>
      <c r="AG184" s="363"/>
      <c r="AH184" s="363"/>
      <c r="AI184" s="363"/>
      <c r="AJ184" s="363"/>
      <c r="AK184" s="363"/>
      <c r="AL184" s="363"/>
      <c r="AM184" s="363"/>
      <c r="AN184" s="363"/>
      <c r="AO184" s="363"/>
      <c r="AP184" s="363"/>
      <c r="AQ184" s="363"/>
      <c r="AR184" s="363"/>
      <c r="AS184" s="363"/>
      <c r="AT184" s="363"/>
      <c r="AU184" s="363"/>
      <c r="AV184" s="363"/>
      <c r="AW184" s="363"/>
      <c r="AX184" s="363"/>
      <c r="AY184" s="363"/>
    </row>
    <row r="185" spans="4:51" s="274" customFormat="1" ht="15.75" customHeight="1" x14ac:dyDescent="0.25">
      <c r="D185" s="304"/>
      <c r="E185" s="287"/>
      <c r="F185" s="122"/>
      <c r="G185" s="363"/>
      <c r="H185" s="363"/>
      <c r="I185" s="363"/>
      <c r="J185" s="363"/>
      <c r="K185" s="363"/>
      <c r="L185" s="363"/>
      <c r="M185" s="363"/>
      <c r="N185" s="363"/>
      <c r="O185" s="363"/>
      <c r="P185" s="363"/>
      <c r="Q185" s="363"/>
      <c r="R185" s="363"/>
      <c r="S185" s="363"/>
      <c r="T185" s="363"/>
      <c r="U185" s="363"/>
      <c r="V185" s="363"/>
      <c r="W185" s="363"/>
      <c r="X185" s="363"/>
      <c r="Y185" s="363"/>
      <c r="Z185" s="363"/>
      <c r="AA185" s="363"/>
      <c r="AB185" s="363"/>
      <c r="AC185" s="363"/>
      <c r="AD185" s="363"/>
      <c r="AE185" s="363"/>
      <c r="AF185" s="363"/>
      <c r="AG185" s="363"/>
      <c r="AH185" s="363"/>
      <c r="AI185" s="363"/>
      <c r="AJ185" s="363"/>
      <c r="AK185" s="363"/>
      <c r="AL185" s="363"/>
      <c r="AM185" s="363"/>
      <c r="AN185" s="363"/>
      <c r="AO185" s="363"/>
      <c r="AP185" s="363"/>
      <c r="AQ185" s="363"/>
      <c r="AR185" s="363"/>
      <c r="AS185" s="363"/>
      <c r="AT185" s="363"/>
      <c r="AU185" s="363"/>
      <c r="AV185" s="363"/>
      <c r="AW185" s="363"/>
      <c r="AX185" s="363"/>
      <c r="AY185" s="363"/>
    </row>
    <row r="186" spans="4:51" s="274" customFormat="1" ht="15.75" customHeight="1" x14ac:dyDescent="0.25">
      <c r="D186" s="304"/>
      <c r="E186" s="287"/>
      <c r="F186" s="122"/>
      <c r="G186" s="363"/>
      <c r="H186" s="363"/>
      <c r="I186" s="363"/>
      <c r="J186" s="363"/>
      <c r="K186" s="363"/>
      <c r="L186" s="363"/>
      <c r="M186" s="363"/>
      <c r="N186" s="363"/>
      <c r="O186" s="363"/>
      <c r="P186" s="363"/>
      <c r="Q186" s="363"/>
      <c r="R186" s="363"/>
      <c r="S186" s="363"/>
      <c r="T186" s="363"/>
      <c r="U186" s="363"/>
      <c r="V186" s="363"/>
      <c r="W186" s="363"/>
      <c r="X186" s="363"/>
      <c r="Y186" s="363"/>
      <c r="Z186" s="363"/>
      <c r="AA186" s="363"/>
      <c r="AB186" s="363"/>
      <c r="AC186" s="363"/>
      <c r="AD186" s="363"/>
      <c r="AE186" s="363"/>
      <c r="AF186" s="363"/>
      <c r="AG186" s="363"/>
      <c r="AH186" s="363"/>
      <c r="AI186" s="363"/>
      <c r="AJ186" s="363"/>
      <c r="AK186" s="363"/>
      <c r="AL186" s="363"/>
      <c r="AM186" s="363"/>
      <c r="AN186" s="363"/>
      <c r="AO186" s="363"/>
      <c r="AP186" s="363"/>
      <c r="AQ186" s="363"/>
      <c r="AR186" s="363"/>
      <c r="AS186" s="363"/>
      <c r="AT186" s="363"/>
      <c r="AU186" s="363"/>
      <c r="AV186" s="363"/>
      <c r="AW186" s="363"/>
      <c r="AX186" s="363"/>
      <c r="AY186" s="363"/>
    </row>
    <row r="187" spans="4:51" s="274" customFormat="1" ht="15.75" customHeight="1" x14ac:dyDescent="0.25">
      <c r="D187" s="304"/>
      <c r="E187" s="287"/>
      <c r="F187" s="122"/>
      <c r="G187" s="363"/>
      <c r="H187" s="363"/>
      <c r="I187" s="363"/>
      <c r="J187" s="363"/>
      <c r="K187" s="363"/>
      <c r="L187" s="363"/>
      <c r="M187" s="363"/>
      <c r="N187" s="363"/>
      <c r="O187" s="363"/>
      <c r="P187" s="363"/>
      <c r="Q187" s="363"/>
      <c r="R187" s="363"/>
      <c r="S187" s="363"/>
      <c r="T187" s="363"/>
      <c r="U187" s="363"/>
      <c r="V187" s="363"/>
      <c r="W187" s="363"/>
      <c r="X187" s="363"/>
      <c r="Y187" s="363"/>
      <c r="Z187" s="363"/>
      <c r="AA187" s="363"/>
      <c r="AB187" s="363"/>
      <c r="AC187" s="363"/>
      <c r="AD187" s="363"/>
      <c r="AE187" s="363"/>
      <c r="AF187" s="363"/>
      <c r="AG187" s="363"/>
      <c r="AH187" s="363"/>
      <c r="AI187" s="363"/>
      <c r="AJ187" s="363"/>
      <c r="AK187" s="363"/>
      <c r="AL187" s="363"/>
      <c r="AM187" s="363"/>
      <c r="AN187" s="363"/>
      <c r="AO187" s="363"/>
      <c r="AP187" s="363"/>
      <c r="AQ187" s="363"/>
      <c r="AR187" s="363"/>
      <c r="AS187" s="363"/>
      <c r="AT187" s="363"/>
      <c r="AU187" s="363"/>
      <c r="AV187" s="363"/>
      <c r="AW187" s="363"/>
      <c r="AX187" s="363"/>
      <c r="AY187" s="363"/>
    </row>
    <row r="188" spans="4:51" s="274" customFormat="1" ht="15.75" customHeight="1" x14ac:dyDescent="0.25">
      <c r="D188" s="304"/>
      <c r="E188" s="287"/>
      <c r="F188" s="122"/>
      <c r="G188" s="363"/>
      <c r="H188" s="363"/>
      <c r="I188" s="363"/>
      <c r="J188" s="363"/>
      <c r="K188" s="363"/>
      <c r="L188" s="363"/>
      <c r="M188" s="363"/>
      <c r="N188" s="363"/>
      <c r="O188" s="363"/>
      <c r="P188" s="363"/>
      <c r="Q188" s="363"/>
      <c r="R188" s="363"/>
      <c r="S188" s="363"/>
      <c r="T188" s="363"/>
      <c r="U188" s="363"/>
      <c r="V188" s="363"/>
      <c r="W188" s="363"/>
      <c r="X188" s="363"/>
      <c r="Y188" s="363"/>
      <c r="Z188" s="363"/>
      <c r="AA188" s="363"/>
      <c r="AB188" s="363"/>
      <c r="AC188" s="363"/>
      <c r="AD188" s="363"/>
      <c r="AE188" s="363"/>
      <c r="AF188" s="363"/>
      <c r="AG188" s="363"/>
      <c r="AH188" s="363"/>
      <c r="AI188" s="363"/>
      <c r="AJ188" s="363"/>
      <c r="AK188" s="363"/>
      <c r="AL188" s="363"/>
      <c r="AM188" s="363"/>
      <c r="AN188" s="363"/>
      <c r="AO188" s="363"/>
      <c r="AP188" s="363"/>
      <c r="AQ188" s="363"/>
      <c r="AR188" s="363"/>
      <c r="AS188" s="363"/>
      <c r="AT188" s="363"/>
      <c r="AU188" s="363"/>
      <c r="AV188" s="363"/>
      <c r="AW188" s="363"/>
      <c r="AX188" s="363"/>
      <c r="AY188" s="363"/>
    </row>
  </sheetData>
  <mergeCells count="10">
    <mergeCell ref="A103:B103"/>
    <mergeCell ref="C103:D103"/>
    <mergeCell ref="C104:D104"/>
    <mergeCell ref="A3:F3"/>
    <mergeCell ref="A2:F2"/>
    <mergeCell ref="A4:F4"/>
    <mergeCell ref="A98:F98"/>
    <mergeCell ref="A102:B102"/>
    <mergeCell ref="C102:D102"/>
    <mergeCell ref="B5:F5"/>
  </mergeCells>
  <phoneticPr fontId="21" type="noConversion"/>
  <printOptions horizontalCentered="1"/>
  <pageMargins left="1.1811023622047245" right="0.78740157480314965" top="1.4960629921259843" bottom="1.0629921259842521" header="0" footer="0"/>
  <pageSetup paperSize="9" scale="47" orientation="portrait" r:id="rId1"/>
  <headerFooter alignWithMargins="0"/>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77"/>
  <sheetViews>
    <sheetView showGridLines="0" zoomScale="80" zoomScaleNormal="80" workbookViewId="0">
      <selection activeCell="G15" sqref="G15"/>
    </sheetView>
  </sheetViews>
  <sheetFormatPr baseColWidth="10" defaultRowHeight="15.75" customHeight="1" x14ac:dyDescent="0.2"/>
  <cols>
    <col min="1" max="2" width="2.28515625" style="2" customWidth="1"/>
    <col min="3" max="3" width="36.7109375" style="2" customWidth="1"/>
    <col min="4" max="4" width="11.28515625" style="2" customWidth="1"/>
    <col min="5" max="5" width="19.85546875" style="20" customWidth="1"/>
    <col min="6" max="6" width="3" style="1" customWidth="1"/>
    <col min="7" max="7" width="20.28515625" style="20" customWidth="1"/>
    <col min="8" max="8" width="24.28515625" style="2" customWidth="1"/>
    <col min="9" max="16384" width="11.42578125" style="2"/>
  </cols>
  <sheetData>
    <row r="1" spans="1:14" ht="15.75" customHeight="1" x14ac:dyDescent="0.2">
      <c r="A1" s="5"/>
      <c r="B1" s="5"/>
      <c r="C1" s="5"/>
      <c r="D1" s="5"/>
      <c r="E1" s="1"/>
      <c r="G1" s="1"/>
      <c r="H1" s="5"/>
      <c r="I1" s="5"/>
      <c r="J1" s="5"/>
      <c r="K1" s="5"/>
      <c r="L1" s="5"/>
      <c r="M1" s="5"/>
      <c r="N1" s="5"/>
    </row>
    <row r="2" spans="1:14" ht="19.5" customHeight="1" x14ac:dyDescent="0.25">
      <c r="A2" s="925" t="s">
        <v>227</v>
      </c>
      <c r="B2" s="925"/>
      <c r="C2" s="925"/>
      <c r="D2" s="925"/>
      <c r="E2" s="925"/>
      <c r="F2" s="925"/>
      <c r="G2" s="925"/>
      <c r="H2" s="5"/>
      <c r="I2" s="5"/>
      <c r="J2" s="5"/>
      <c r="K2" s="5"/>
      <c r="L2" s="5"/>
      <c r="M2" s="5"/>
      <c r="N2" s="5"/>
    </row>
    <row r="3" spans="1:14" ht="18.75" customHeight="1" x14ac:dyDescent="0.25">
      <c r="A3" s="925" t="s">
        <v>457</v>
      </c>
      <c r="B3" s="925"/>
      <c r="C3" s="925"/>
      <c r="D3" s="925"/>
      <c r="E3" s="925"/>
      <c r="F3" s="925"/>
      <c r="G3" s="925"/>
      <c r="H3" s="5"/>
      <c r="I3" s="5"/>
      <c r="J3" s="5"/>
      <c r="K3" s="5"/>
      <c r="L3" s="5"/>
      <c r="M3" s="5"/>
      <c r="N3" s="5"/>
    </row>
    <row r="4" spans="1:14" ht="18.75" customHeight="1" x14ac:dyDescent="0.2">
      <c r="A4" s="931" t="s">
        <v>37</v>
      </c>
      <c r="B4" s="931"/>
      <c r="C4" s="931"/>
      <c r="D4" s="931"/>
      <c r="E4" s="931"/>
      <c r="F4" s="931"/>
      <c r="G4" s="931"/>
    </row>
    <row r="6" spans="1:14" ht="15.75" customHeight="1" x14ac:dyDescent="0.2">
      <c r="E6" s="6">
        <v>2007</v>
      </c>
      <c r="F6" s="7"/>
      <c r="G6" s="6">
        <v>2006</v>
      </c>
    </row>
    <row r="7" spans="1:14" ht="15.75" customHeight="1" x14ac:dyDescent="0.25">
      <c r="A7" s="4" t="s">
        <v>0</v>
      </c>
      <c r="B7" s="4"/>
      <c r="C7" s="5"/>
      <c r="D7" s="5"/>
      <c r="E7" s="2"/>
      <c r="F7" s="2"/>
      <c r="G7" s="2"/>
    </row>
    <row r="8" spans="1:14" ht="7.5" customHeight="1" x14ac:dyDescent="0.2">
      <c r="A8" s="5"/>
      <c r="B8" s="5"/>
      <c r="C8" s="5"/>
      <c r="D8" s="5"/>
      <c r="E8" s="8"/>
      <c r="F8" s="7"/>
      <c r="G8" s="8"/>
    </row>
    <row r="9" spans="1:14" ht="15.75" customHeight="1" x14ac:dyDescent="0.25">
      <c r="A9" s="4" t="s">
        <v>458</v>
      </c>
      <c r="B9" s="4"/>
      <c r="C9" s="4"/>
      <c r="D9" s="4"/>
      <c r="E9" s="8"/>
      <c r="F9" s="7"/>
      <c r="G9" s="8"/>
    </row>
    <row r="10" spans="1:14" ht="9" customHeight="1" x14ac:dyDescent="0.2">
      <c r="A10" s="5"/>
      <c r="B10" s="5"/>
      <c r="C10" s="5"/>
      <c r="D10" s="5"/>
      <c r="E10" s="8"/>
      <c r="F10" s="7"/>
      <c r="G10" s="8"/>
    </row>
    <row r="11" spans="1:14" ht="15.75" customHeight="1" x14ac:dyDescent="0.25">
      <c r="B11" s="4" t="s">
        <v>2</v>
      </c>
      <c r="C11" s="5"/>
      <c r="D11" s="5"/>
      <c r="E11" s="8"/>
      <c r="F11" s="7"/>
      <c r="G11" s="8"/>
    </row>
    <row r="12" spans="1:14" ht="15.75" customHeight="1" x14ac:dyDescent="0.2">
      <c r="B12" s="5"/>
      <c r="C12" s="5" t="s">
        <v>3</v>
      </c>
      <c r="D12" s="5"/>
      <c r="E12" s="9">
        <v>193476195</v>
      </c>
      <c r="F12" s="7"/>
      <c r="G12" s="9">
        <v>103896336</v>
      </c>
    </row>
    <row r="13" spans="1:14" ht="15.75" customHeight="1" x14ac:dyDescent="0.2">
      <c r="B13" s="5"/>
      <c r="C13" s="5" t="s">
        <v>4</v>
      </c>
      <c r="D13" s="5"/>
      <c r="E13" s="9">
        <v>413784808</v>
      </c>
      <c r="F13" s="7"/>
      <c r="G13" s="9">
        <v>19093961</v>
      </c>
    </row>
    <row r="14" spans="1:14" ht="20.100000000000001" customHeight="1" x14ac:dyDescent="0.2">
      <c r="B14" s="5"/>
      <c r="C14" s="5"/>
      <c r="D14" s="5"/>
      <c r="E14" s="10">
        <f>SUM(E12:E13)</f>
        <v>607261003</v>
      </c>
      <c r="F14" s="7"/>
      <c r="G14" s="10">
        <f>SUM(G12:G13)</f>
        <v>122990297</v>
      </c>
    </row>
    <row r="15" spans="1:14" ht="15.75" customHeight="1" x14ac:dyDescent="0.25">
      <c r="B15" s="4" t="s">
        <v>5</v>
      </c>
      <c r="C15" s="5"/>
      <c r="D15" s="5"/>
      <c r="E15" s="8"/>
      <c r="F15" s="7"/>
      <c r="G15" s="8"/>
    </row>
    <row r="16" spans="1:14" ht="15.75" customHeight="1" x14ac:dyDescent="0.2">
      <c r="B16" s="5"/>
      <c r="C16" s="5" t="s">
        <v>446</v>
      </c>
      <c r="D16" s="5"/>
      <c r="E16" s="9">
        <v>2917796339</v>
      </c>
      <c r="F16" s="7"/>
      <c r="G16" s="9">
        <v>3025399080</v>
      </c>
    </row>
    <row r="17" spans="2:7" ht="15.75" customHeight="1" x14ac:dyDescent="0.2">
      <c r="B17" s="5"/>
      <c r="C17" s="5" t="s">
        <v>228</v>
      </c>
      <c r="D17" s="5"/>
      <c r="E17" s="9">
        <v>61628548</v>
      </c>
      <c r="F17" s="7"/>
      <c r="G17" s="9">
        <v>63624366</v>
      </c>
    </row>
    <row r="18" spans="2:7" ht="15.75" customHeight="1" x14ac:dyDescent="0.2">
      <c r="B18" s="5"/>
      <c r="C18" s="5" t="s">
        <v>229</v>
      </c>
      <c r="D18" s="5"/>
      <c r="E18" s="9">
        <v>1930000</v>
      </c>
      <c r="F18" s="7"/>
      <c r="G18" s="9">
        <v>2883400</v>
      </c>
    </row>
    <row r="19" spans="2:7" ht="15.75" customHeight="1" x14ac:dyDescent="0.2">
      <c r="B19" s="5"/>
      <c r="C19" s="5" t="s">
        <v>6</v>
      </c>
      <c r="D19" s="5"/>
      <c r="E19" s="9">
        <v>-131273631</v>
      </c>
      <c r="F19" s="7"/>
      <c r="G19" s="9">
        <v>-87165761</v>
      </c>
    </row>
    <row r="20" spans="2:7" ht="20.100000000000001" customHeight="1" x14ac:dyDescent="0.25">
      <c r="B20" s="4"/>
      <c r="C20" s="5"/>
      <c r="D20" s="5"/>
      <c r="E20" s="10">
        <f>SUM(E16:E19)</f>
        <v>2850081256</v>
      </c>
      <c r="F20" s="7"/>
      <c r="G20" s="10">
        <f>SUM(G16:G19)</f>
        <v>3004741085</v>
      </c>
    </row>
    <row r="21" spans="2:7" ht="15.75" customHeight="1" x14ac:dyDescent="0.25">
      <c r="B21" s="4" t="s">
        <v>230</v>
      </c>
      <c r="C21" s="5"/>
      <c r="D21" s="5"/>
      <c r="E21" s="7"/>
      <c r="F21" s="7"/>
      <c r="G21" s="7"/>
    </row>
    <row r="22" spans="2:7" ht="15.75" customHeight="1" x14ac:dyDescent="0.25">
      <c r="B22" s="4"/>
      <c r="C22" s="5" t="s">
        <v>277</v>
      </c>
      <c r="D22" s="5"/>
      <c r="E22" s="7">
        <v>2367956</v>
      </c>
      <c r="F22" s="7"/>
      <c r="G22" s="7">
        <v>2763318</v>
      </c>
    </row>
    <row r="23" spans="2:7" ht="15.75" customHeight="1" x14ac:dyDescent="0.25">
      <c r="B23" s="4"/>
      <c r="C23" s="5" t="s">
        <v>263</v>
      </c>
      <c r="D23" s="5"/>
      <c r="E23" s="9">
        <v>0</v>
      </c>
      <c r="F23" s="7"/>
      <c r="G23" s="9">
        <v>43236330</v>
      </c>
    </row>
    <row r="24" spans="2:7" ht="20.100000000000001" customHeight="1" x14ac:dyDescent="0.25">
      <c r="B24" s="4"/>
      <c r="C24" s="5"/>
      <c r="D24" s="5"/>
      <c r="E24" s="10">
        <f>SUM(E22:E23)</f>
        <v>2367956</v>
      </c>
      <c r="F24" s="7"/>
      <c r="G24" s="10">
        <f>SUM(G22:G23)</f>
        <v>45999648</v>
      </c>
    </row>
    <row r="25" spans="2:7" ht="15.75" customHeight="1" x14ac:dyDescent="0.25">
      <c r="B25" s="4" t="s">
        <v>254</v>
      </c>
      <c r="C25" s="5"/>
      <c r="D25" s="5"/>
      <c r="E25" s="11"/>
      <c r="F25" s="7"/>
      <c r="G25" s="11"/>
    </row>
    <row r="26" spans="2:7" ht="15.75" customHeight="1" x14ac:dyDescent="0.25">
      <c r="B26" s="4"/>
      <c r="C26" s="5" t="s">
        <v>459</v>
      </c>
      <c r="D26" s="5"/>
      <c r="E26" s="12">
        <v>3700000</v>
      </c>
      <c r="F26" s="7"/>
      <c r="G26" s="11">
        <v>0</v>
      </c>
    </row>
    <row r="27" spans="2:7" ht="15.75" customHeight="1" x14ac:dyDescent="0.25">
      <c r="B27" s="4"/>
      <c r="C27" s="5" t="s">
        <v>449</v>
      </c>
      <c r="D27" s="5"/>
      <c r="E27" s="12">
        <v>6166245</v>
      </c>
      <c r="F27" s="7"/>
      <c r="G27" s="11">
        <v>0</v>
      </c>
    </row>
    <row r="28" spans="2:7" ht="15.75" customHeight="1" x14ac:dyDescent="0.25">
      <c r="B28" s="4"/>
      <c r="C28" s="5" t="s">
        <v>255</v>
      </c>
      <c r="D28" s="5"/>
      <c r="E28" s="12">
        <v>16675000</v>
      </c>
      <c r="F28" s="7"/>
      <c r="G28" s="11">
        <v>0</v>
      </c>
    </row>
    <row r="29" spans="2:7" ht="15.75" customHeight="1" x14ac:dyDescent="0.25">
      <c r="B29" s="4"/>
      <c r="C29" s="5" t="s">
        <v>264</v>
      </c>
      <c r="D29" s="5"/>
      <c r="E29" s="12">
        <v>1139729301</v>
      </c>
      <c r="F29" s="7"/>
      <c r="G29" s="12">
        <v>3785000</v>
      </c>
    </row>
    <row r="30" spans="2:7" ht="15.75" customHeight="1" x14ac:dyDescent="0.25">
      <c r="B30" s="4"/>
      <c r="C30" s="13" t="s">
        <v>460</v>
      </c>
      <c r="D30" s="13"/>
      <c r="E30" s="12">
        <v>4880000</v>
      </c>
      <c r="F30" s="7"/>
      <c r="G30" s="12">
        <v>434135240</v>
      </c>
    </row>
    <row r="31" spans="2:7" ht="15.75" customHeight="1" x14ac:dyDescent="0.2">
      <c r="C31" s="2" t="s">
        <v>450</v>
      </c>
      <c r="E31" s="20">
        <v>17238789</v>
      </c>
      <c r="G31" s="20">
        <v>0</v>
      </c>
    </row>
    <row r="32" spans="2:7" ht="20.100000000000001" customHeight="1" x14ac:dyDescent="0.25">
      <c r="B32" s="4"/>
      <c r="C32" s="5"/>
      <c r="D32" s="5"/>
      <c r="E32" s="10">
        <f>SUM(E26:E31)</f>
        <v>1188389335</v>
      </c>
      <c r="F32" s="7"/>
      <c r="G32" s="10">
        <f>SUM(G29:G30)</f>
        <v>437920240</v>
      </c>
    </row>
    <row r="33" spans="1:255" ht="15.75" customHeight="1" x14ac:dyDescent="0.25">
      <c r="B33" s="4" t="s">
        <v>447</v>
      </c>
      <c r="C33" s="5"/>
      <c r="D33" s="5"/>
      <c r="E33" s="7"/>
      <c r="F33" s="7"/>
      <c r="G33" s="7"/>
    </row>
    <row r="34" spans="1:255" ht="15.75" customHeight="1" x14ac:dyDescent="0.2">
      <c r="B34" s="5"/>
      <c r="C34" s="5" t="s">
        <v>461</v>
      </c>
      <c r="D34" s="5"/>
      <c r="E34" s="12">
        <v>2958805122</v>
      </c>
      <c r="F34" s="7"/>
      <c r="G34" s="12">
        <v>2778330705</v>
      </c>
    </row>
    <row r="35" spans="1:255" ht="15.75" hidden="1" customHeight="1" x14ac:dyDescent="0.2">
      <c r="B35" s="5"/>
      <c r="C35" s="5" t="s">
        <v>420</v>
      </c>
      <c r="D35" s="5"/>
      <c r="E35" s="9">
        <v>0</v>
      </c>
      <c r="F35" s="7"/>
      <c r="G35" s="9">
        <v>0</v>
      </c>
    </row>
    <row r="36" spans="1:255" ht="15.75" customHeight="1" x14ac:dyDescent="0.2">
      <c r="B36" s="5"/>
      <c r="C36" s="5" t="s">
        <v>253</v>
      </c>
      <c r="D36" s="5"/>
      <c r="E36" s="9">
        <v>1293819</v>
      </c>
      <c r="F36" s="7"/>
      <c r="G36" s="9">
        <v>1967428</v>
      </c>
    </row>
    <row r="37" spans="1:255" ht="20.100000000000001" customHeight="1" x14ac:dyDescent="0.2">
      <c r="B37" s="5"/>
      <c r="C37" s="5"/>
      <c r="D37" s="5"/>
      <c r="E37" s="10">
        <f>SUM(E34:E36)</f>
        <v>2960098941</v>
      </c>
      <c r="F37" s="7"/>
      <c r="G37" s="10">
        <f>SUM(G34:G36)</f>
        <v>2780298133</v>
      </c>
    </row>
    <row r="38" spans="1:255" ht="15.75" customHeight="1" x14ac:dyDescent="0.25">
      <c r="B38" s="4" t="s">
        <v>231</v>
      </c>
      <c r="C38" s="5"/>
      <c r="D38" s="4"/>
      <c r="E38" s="5"/>
      <c r="F38" s="4"/>
      <c r="G38" s="5"/>
      <c r="I38" s="4"/>
      <c r="J38" s="14"/>
      <c r="K38" s="4"/>
      <c r="L38" s="14"/>
      <c r="M38" s="4"/>
      <c r="N38" s="14"/>
      <c r="O38" s="4"/>
      <c r="P38" s="14"/>
      <c r="Q38" s="4"/>
      <c r="R38" s="14"/>
      <c r="S38" s="4"/>
      <c r="T38" s="14"/>
      <c r="U38" s="4"/>
      <c r="V38" s="14"/>
      <c r="W38" s="4"/>
      <c r="X38" s="14"/>
      <c r="Y38" s="4"/>
      <c r="Z38" s="14"/>
      <c r="AA38" s="4"/>
      <c r="AB38" s="14"/>
      <c r="AC38" s="4"/>
      <c r="AD38" s="14"/>
      <c r="AE38" s="4"/>
      <c r="AF38" s="14"/>
      <c r="AG38" s="4"/>
      <c r="AH38" s="14"/>
      <c r="AI38" s="4"/>
      <c r="AJ38" s="14"/>
      <c r="AK38" s="4"/>
      <c r="AL38" s="14"/>
      <c r="AM38" s="4"/>
      <c r="AN38" s="14"/>
      <c r="AO38" s="4"/>
      <c r="AP38" s="14"/>
      <c r="AQ38" s="4"/>
      <c r="AR38" s="14"/>
      <c r="AS38" s="4"/>
      <c r="AT38" s="14"/>
      <c r="AU38" s="4"/>
      <c r="AV38" s="14"/>
      <c r="AW38" s="4"/>
      <c r="AX38" s="14"/>
      <c r="AY38" s="4"/>
      <c r="AZ38" s="14"/>
      <c r="BA38" s="4"/>
      <c r="BB38" s="14"/>
      <c r="BC38" s="4"/>
      <c r="BD38" s="14"/>
      <c r="BE38" s="4"/>
      <c r="BF38" s="14"/>
      <c r="BG38" s="4"/>
      <c r="BH38" s="14"/>
      <c r="BI38" s="4"/>
      <c r="BJ38" s="14"/>
      <c r="BK38" s="4"/>
      <c r="BL38" s="14"/>
      <c r="BM38" s="4"/>
      <c r="BN38" s="14"/>
      <c r="BO38" s="4"/>
      <c r="BP38" s="14"/>
      <c r="BQ38" s="4"/>
      <c r="BR38" s="14"/>
      <c r="BS38" s="4"/>
      <c r="BT38" s="14"/>
      <c r="BU38" s="4"/>
      <c r="BV38" s="14"/>
      <c r="BW38" s="4"/>
      <c r="BX38" s="14"/>
      <c r="BY38" s="4"/>
      <c r="BZ38" s="14"/>
      <c r="CA38" s="4"/>
      <c r="CB38" s="14"/>
      <c r="CC38" s="4"/>
      <c r="CD38" s="14"/>
      <c r="CE38" s="4"/>
      <c r="CF38" s="14"/>
      <c r="CG38" s="4"/>
      <c r="CH38" s="14"/>
      <c r="CI38" s="4"/>
      <c r="CJ38" s="14"/>
      <c r="CK38" s="4"/>
      <c r="CL38" s="14"/>
      <c r="CM38" s="4"/>
      <c r="CN38" s="14"/>
      <c r="CO38" s="4"/>
      <c r="CP38" s="14"/>
      <c r="CQ38" s="4"/>
      <c r="CR38" s="14"/>
      <c r="CS38" s="4"/>
      <c r="CT38" s="14"/>
      <c r="CU38" s="4"/>
      <c r="CV38" s="14"/>
      <c r="CW38" s="4"/>
      <c r="CX38" s="14"/>
      <c r="CY38" s="4"/>
      <c r="CZ38" s="14"/>
      <c r="DA38" s="4"/>
      <c r="DB38" s="14"/>
      <c r="DC38" s="4"/>
      <c r="DD38" s="14"/>
      <c r="DE38" s="4"/>
      <c r="DF38" s="14"/>
      <c r="DG38" s="4"/>
      <c r="DH38" s="14"/>
      <c r="DI38" s="4"/>
      <c r="DJ38" s="14"/>
      <c r="DK38" s="4"/>
      <c r="DL38" s="14"/>
      <c r="DM38" s="4"/>
      <c r="DN38" s="14"/>
      <c r="DO38" s="4"/>
      <c r="DP38" s="14"/>
      <c r="DQ38" s="4"/>
      <c r="DR38" s="14"/>
      <c r="DS38" s="4"/>
      <c r="DT38" s="14"/>
      <c r="DU38" s="4"/>
      <c r="DV38" s="14"/>
      <c r="DW38" s="4"/>
      <c r="DX38" s="14"/>
      <c r="DY38" s="4"/>
      <c r="DZ38" s="14"/>
      <c r="EA38" s="4"/>
      <c r="EB38" s="14"/>
      <c r="EC38" s="4"/>
      <c r="ED38" s="14"/>
      <c r="EE38" s="4"/>
      <c r="EF38" s="14"/>
      <c r="EG38" s="4"/>
      <c r="EH38" s="14"/>
      <c r="EI38" s="4"/>
      <c r="EJ38" s="14"/>
      <c r="EK38" s="4"/>
      <c r="EL38" s="14"/>
      <c r="EM38" s="4"/>
      <c r="EN38" s="14"/>
      <c r="EO38" s="4"/>
      <c r="EP38" s="14"/>
      <c r="EQ38" s="4"/>
      <c r="ER38" s="14"/>
      <c r="ES38" s="4"/>
      <c r="ET38" s="14"/>
      <c r="EU38" s="4"/>
      <c r="EV38" s="14"/>
      <c r="EW38" s="4"/>
      <c r="EX38" s="14"/>
      <c r="EY38" s="4"/>
      <c r="EZ38" s="14"/>
      <c r="FA38" s="4"/>
      <c r="FB38" s="14"/>
      <c r="FC38" s="4"/>
      <c r="FD38" s="14"/>
      <c r="FE38" s="4"/>
      <c r="FF38" s="14"/>
      <c r="FG38" s="4"/>
      <c r="FH38" s="14"/>
      <c r="FI38" s="4"/>
      <c r="FJ38" s="14"/>
      <c r="FK38" s="4"/>
      <c r="FL38" s="14"/>
      <c r="FM38" s="4"/>
      <c r="FN38" s="14"/>
      <c r="FO38" s="4"/>
      <c r="FP38" s="14"/>
      <c r="FQ38" s="4"/>
      <c r="FR38" s="14"/>
      <c r="FS38" s="4"/>
      <c r="FT38" s="14"/>
      <c r="FU38" s="4"/>
      <c r="FV38" s="14"/>
      <c r="FW38" s="4"/>
      <c r="FX38" s="14"/>
      <c r="FY38" s="4"/>
      <c r="FZ38" s="14"/>
      <c r="GA38" s="4"/>
      <c r="GB38" s="14"/>
      <c r="GC38" s="4"/>
      <c r="GD38" s="14"/>
      <c r="GE38" s="4"/>
      <c r="GF38" s="14"/>
      <c r="GG38" s="4"/>
      <c r="GH38" s="14"/>
      <c r="GI38" s="4"/>
      <c r="GJ38" s="14"/>
      <c r="GK38" s="4"/>
      <c r="GL38" s="14"/>
      <c r="GM38" s="4"/>
      <c r="GN38" s="14"/>
      <c r="GO38" s="4"/>
      <c r="GP38" s="14"/>
      <c r="GQ38" s="4"/>
      <c r="GR38" s="14"/>
      <c r="GS38" s="4"/>
      <c r="GT38" s="14"/>
      <c r="GU38" s="4"/>
      <c r="GV38" s="14"/>
      <c r="GW38" s="4"/>
      <c r="GX38" s="14"/>
      <c r="GY38" s="4"/>
      <c r="GZ38" s="14"/>
      <c r="HA38" s="4"/>
      <c r="HB38" s="14"/>
      <c r="HC38" s="4"/>
      <c r="HD38" s="14"/>
      <c r="HE38" s="4"/>
      <c r="HF38" s="14"/>
      <c r="HG38" s="4"/>
      <c r="HH38" s="14"/>
      <c r="HI38" s="4"/>
      <c r="HJ38" s="14"/>
      <c r="HK38" s="4"/>
      <c r="HL38" s="14"/>
      <c r="HM38" s="4"/>
      <c r="HN38" s="14"/>
      <c r="HO38" s="4"/>
      <c r="HP38" s="14"/>
      <c r="HQ38" s="4"/>
      <c r="HR38" s="14"/>
      <c r="HS38" s="4"/>
      <c r="HT38" s="14"/>
      <c r="HU38" s="4"/>
      <c r="HV38" s="14"/>
      <c r="HW38" s="4"/>
      <c r="HX38" s="14"/>
      <c r="HY38" s="4"/>
      <c r="HZ38" s="14"/>
      <c r="IA38" s="4"/>
      <c r="IB38" s="14"/>
      <c r="IC38" s="4"/>
      <c r="ID38" s="14"/>
      <c r="IE38" s="4"/>
      <c r="IF38" s="14"/>
      <c r="IG38" s="4"/>
      <c r="IH38" s="14"/>
      <c r="II38" s="4"/>
      <c r="IJ38" s="14"/>
      <c r="IK38" s="4"/>
      <c r="IL38" s="14"/>
      <c r="IM38" s="4"/>
      <c r="IN38" s="14"/>
      <c r="IO38" s="4"/>
      <c r="IP38" s="14"/>
      <c r="IQ38" s="4"/>
      <c r="IR38" s="14"/>
      <c r="IS38" s="4"/>
      <c r="IT38" s="14"/>
      <c r="IU38" s="4"/>
    </row>
    <row r="39" spans="1:255" ht="15.75" customHeight="1" x14ac:dyDescent="0.2">
      <c r="A39" s="5"/>
      <c r="B39" s="5"/>
      <c r="C39" s="5" t="s">
        <v>220</v>
      </c>
      <c r="D39" s="5"/>
      <c r="E39" s="12">
        <v>1640000</v>
      </c>
      <c r="F39" s="5"/>
      <c r="G39" s="12">
        <v>15063410</v>
      </c>
    </row>
    <row r="40" spans="1:255" ht="15.75" customHeight="1" x14ac:dyDescent="0.2">
      <c r="A40" s="5"/>
      <c r="B40" s="5"/>
      <c r="C40" s="5" t="s">
        <v>430</v>
      </c>
      <c r="D40" s="5"/>
      <c r="E40" s="12">
        <v>0</v>
      </c>
      <c r="F40" s="5"/>
      <c r="G40" s="12">
        <v>0</v>
      </c>
    </row>
    <row r="41" spans="1:255" ht="20.100000000000001" customHeight="1" x14ac:dyDescent="0.2">
      <c r="A41" s="5"/>
      <c r="B41" s="5"/>
      <c r="C41" s="5"/>
      <c r="D41" s="5"/>
      <c r="E41" s="10">
        <f>SUM(E39:E40)</f>
        <v>1640000</v>
      </c>
      <c r="F41" s="5"/>
      <c r="G41" s="10">
        <f>SUM(G39:G40)</f>
        <v>15063410</v>
      </c>
    </row>
    <row r="42" spans="1:255" ht="15.75" customHeight="1" x14ac:dyDescent="0.2">
      <c r="A42" s="5"/>
      <c r="B42" s="5"/>
      <c r="C42" s="5"/>
      <c r="D42" s="5"/>
      <c r="E42" s="8"/>
      <c r="F42" s="7"/>
      <c r="G42" s="8"/>
    </row>
    <row r="43" spans="1:255" ht="15.75" customHeight="1" thickBot="1" x14ac:dyDescent="0.3">
      <c r="A43" s="4" t="s">
        <v>150</v>
      </c>
      <c r="B43" s="4"/>
      <c r="C43" s="4"/>
      <c r="D43" s="4"/>
      <c r="E43" s="15">
        <f>+E14+E20+E24+E37+E41+E32</f>
        <v>7609838491</v>
      </c>
      <c r="F43" s="4"/>
      <c r="G43" s="15">
        <f>+G14+G20+G24+G37+G41+G32</f>
        <v>6407012813</v>
      </c>
    </row>
    <row r="44" spans="1:255" ht="15.75" customHeight="1" x14ac:dyDescent="0.2">
      <c r="A44" s="5"/>
      <c r="B44" s="5"/>
      <c r="C44" s="5"/>
      <c r="D44" s="5"/>
      <c r="E44" s="7"/>
      <c r="F44" s="7"/>
      <c r="G44" s="7"/>
    </row>
    <row r="45" spans="1:255" ht="15.75" customHeight="1" x14ac:dyDescent="0.25">
      <c r="A45" s="4" t="s">
        <v>462</v>
      </c>
      <c r="B45" s="4"/>
      <c r="C45" s="4"/>
      <c r="D45" s="4"/>
      <c r="E45" s="7"/>
      <c r="F45" s="7"/>
      <c r="G45" s="7"/>
    </row>
    <row r="46" spans="1:255" ht="15.75" customHeight="1" x14ac:dyDescent="0.25">
      <c r="A46" s="5"/>
      <c r="B46" s="5"/>
      <c r="C46" s="4"/>
      <c r="D46" s="4"/>
      <c r="E46" s="16"/>
      <c r="F46" s="16"/>
      <c r="G46" s="16"/>
    </row>
    <row r="47" spans="1:255" ht="15.75" customHeight="1" x14ac:dyDescent="0.25">
      <c r="B47" s="4" t="s">
        <v>5</v>
      </c>
      <c r="C47" s="4"/>
      <c r="D47" s="4"/>
      <c r="E47" s="16"/>
      <c r="F47" s="16"/>
      <c r="G47" s="16"/>
    </row>
    <row r="48" spans="1:255" ht="15.75" customHeight="1" x14ac:dyDescent="0.25">
      <c r="B48" s="5"/>
      <c r="C48" s="5" t="s">
        <v>446</v>
      </c>
      <c r="D48" s="4"/>
      <c r="E48" s="7">
        <v>0</v>
      </c>
      <c r="F48" s="16"/>
      <c r="G48" s="7">
        <v>568420149</v>
      </c>
    </row>
    <row r="49" spans="1:7" ht="20.100000000000001" customHeight="1" x14ac:dyDescent="0.25">
      <c r="B49" s="5"/>
      <c r="C49" s="4"/>
      <c r="D49" s="4"/>
      <c r="E49" s="17">
        <f>SUM(E48)</f>
        <v>0</v>
      </c>
      <c r="F49" s="16"/>
      <c r="G49" s="17">
        <f>SUM(G48)</f>
        <v>568420149</v>
      </c>
    </row>
    <row r="50" spans="1:7" ht="15.75" customHeight="1" x14ac:dyDescent="0.25">
      <c r="B50" s="4" t="s">
        <v>8</v>
      </c>
      <c r="C50" s="5"/>
      <c r="D50" s="5"/>
      <c r="E50" s="7"/>
      <c r="F50" s="7"/>
      <c r="G50" s="7"/>
    </row>
    <row r="51" spans="1:7" ht="15.75" customHeight="1" x14ac:dyDescent="0.25">
      <c r="B51" s="4"/>
      <c r="C51" s="5" t="s">
        <v>232</v>
      </c>
      <c r="D51" s="5"/>
      <c r="E51" s="12">
        <v>821455371</v>
      </c>
      <c r="F51" s="7"/>
      <c r="G51" s="12">
        <v>775177287</v>
      </c>
    </row>
    <row r="52" spans="1:7" ht="15.75" customHeight="1" x14ac:dyDescent="0.2">
      <c r="B52" s="5"/>
      <c r="C52" s="5" t="s">
        <v>233</v>
      </c>
      <c r="D52" s="5"/>
      <c r="E52" s="12">
        <v>153919307</v>
      </c>
      <c r="F52" s="7"/>
      <c r="G52" s="12">
        <v>152797889</v>
      </c>
    </row>
    <row r="53" spans="1:7" ht="15.75" customHeight="1" x14ac:dyDescent="0.2">
      <c r="B53" s="5"/>
      <c r="C53" s="5" t="s">
        <v>241</v>
      </c>
      <c r="D53" s="5"/>
      <c r="E53" s="12">
        <v>15047913</v>
      </c>
      <c r="F53" s="7"/>
      <c r="G53" s="12">
        <v>6011338</v>
      </c>
    </row>
    <row r="54" spans="1:7" ht="15.75" customHeight="1" x14ac:dyDescent="0.2">
      <c r="B54" s="5"/>
      <c r="C54" s="5" t="s">
        <v>246</v>
      </c>
      <c r="D54" s="5"/>
      <c r="E54" s="12">
        <v>9211231</v>
      </c>
      <c r="F54" s="7"/>
      <c r="G54" s="12">
        <v>9576389</v>
      </c>
    </row>
    <row r="55" spans="1:7" ht="15.75" customHeight="1" x14ac:dyDescent="0.2">
      <c r="B55" s="5"/>
      <c r="C55" s="5" t="s">
        <v>247</v>
      </c>
      <c r="D55" s="5"/>
      <c r="E55" s="12">
        <v>91631703</v>
      </c>
      <c r="F55" s="7"/>
      <c r="G55" s="12">
        <v>28567202</v>
      </c>
    </row>
    <row r="56" spans="1:7" ht="15.75" customHeight="1" x14ac:dyDescent="0.2">
      <c r="B56" s="5"/>
      <c r="C56" s="5" t="s">
        <v>432</v>
      </c>
      <c r="D56" s="5"/>
      <c r="E56" s="12">
        <v>17425619</v>
      </c>
      <c r="F56" s="7"/>
      <c r="G56" s="12">
        <v>8950236</v>
      </c>
    </row>
    <row r="57" spans="1:7" ht="15.75" customHeight="1" x14ac:dyDescent="0.2">
      <c r="B57" s="5"/>
      <c r="C57" s="5" t="s">
        <v>9</v>
      </c>
      <c r="D57" s="5"/>
      <c r="E57" s="12">
        <v>171517466</v>
      </c>
      <c r="F57" s="7"/>
      <c r="G57" s="12">
        <v>38179932</v>
      </c>
    </row>
    <row r="58" spans="1:7" ht="15.75" customHeight="1" x14ac:dyDescent="0.2">
      <c r="B58" s="5"/>
      <c r="C58" s="5" t="s">
        <v>248</v>
      </c>
      <c r="D58" s="5"/>
      <c r="E58" s="12">
        <v>2154060</v>
      </c>
      <c r="F58" s="7"/>
      <c r="G58" s="12">
        <v>0</v>
      </c>
    </row>
    <row r="59" spans="1:7" s="189" customFormat="1" ht="15.75" hidden="1" customHeight="1" x14ac:dyDescent="0.2">
      <c r="B59" s="190"/>
      <c r="C59" s="190" t="s">
        <v>10</v>
      </c>
      <c r="D59" s="190"/>
      <c r="E59" s="191">
        <v>0</v>
      </c>
      <c r="F59" s="192"/>
      <c r="G59" s="191">
        <v>0</v>
      </c>
    </row>
    <row r="60" spans="1:7" ht="20.100000000000001" customHeight="1" x14ac:dyDescent="0.2">
      <c r="A60" s="5"/>
      <c r="B60" s="5"/>
      <c r="C60" s="5"/>
      <c r="D60" s="5"/>
      <c r="E60" s="17">
        <f>SUM(E51:E59)</f>
        <v>1282362670</v>
      </c>
      <c r="F60" s="7"/>
      <c r="G60" s="17">
        <f>SUM(G51:G59)</f>
        <v>1019260273</v>
      </c>
    </row>
    <row r="61" spans="1:7" ht="15.75" customHeight="1" x14ac:dyDescent="0.25">
      <c r="B61" s="5"/>
      <c r="C61" s="4"/>
      <c r="D61" s="4"/>
      <c r="E61" s="7"/>
      <c r="F61" s="7"/>
      <c r="G61" s="7"/>
    </row>
    <row r="62" spans="1:7" ht="15.75" customHeight="1" thickBot="1" x14ac:dyDescent="0.3">
      <c r="A62" s="4" t="s">
        <v>151</v>
      </c>
      <c r="C62" s="4"/>
      <c r="D62" s="4"/>
      <c r="E62" s="15">
        <f>+E60+E49</f>
        <v>1282362670</v>
      </c>
      <c r="F62" s="7"/>
      <c r="G62" s="15">
        <f>+G60+G49</f>
        <v>1587680422</v>
      </c>
    </row>
    <row r="63" spans="1:7" ht="15.75" customHeight="1" x14ac:dyDescent="0.2">
      <c r="A63" s="5"/>
      <c r="B63" s="5"/>
      <c r="C63" s="5"/>
      <c r="D63" s="5"/>
      <c r="E63" s="13"/>
      <c r="F63" s="7"/>
      <c r="G63" s="13"/>
    </row>
    <row r="64" spans="1:7" ht="15.75" customHeight="1" thickBot="1" x14ac:dyDescent="0.3">
      <c r="A64" s="4" t="s">
        <v>11</v>
      </c>
      <c r="B64" s="4"/>
      <c r="C64" s="4"/>
      <c r="D64" s="4"/>
      <c r="E64" s="18">
        <f>+E43+E62</f>
        <v>8892201161</v>
      </c>
      <c r="F64" s="7"/>
      <c r="G64" s="18">
        <f>+G43+G62</f>
        <v>7994693235</v>
      </c>
    </row>
    <row r="65" spans="1:7" ht="15.95" customHeight="1" thickTop="1" x14ac:dyDescent="0.25">
      <c r="A65" s="5"/>
      <c r="B65" s="5"/>
      <c r="C65" s="4"/>
      <c r="D65" s="4"/>
      <c r="E65" s="16"/>
      <c r="F65" s="7"/>
      <c r="G65" s="16"/>
    </row>
    <row r="66" spans="1:7" ht="15.75" customHeight="1" x14ac:dyDescent="0.2">
      <c r="A66" s="926" t="s">
        <v>268</v>
      </c>
      <c r="B66" s="926"/>
      <c r="C66" s="926"/>
      <c r="D66" s="926"/>
      <c r="E66" s="926"/>
      <c r="F66" s="926"/>
      <c r="G66" s="926"/>
    </row>
    <row r="67" spans="1:7" ht="15" customHeight="1" x14ac:dyDescent="0.2">
      <c r="A67" s="19"/>
      <c r="B67" s="19"/>
      <c r="C67" s="19"/>
      <c r="D67" s="19"/>
      <c r="E67" s="19"/>
      <c r="F67" s="19"/>
      <c r="G67" s="19"/>
    </row>
    <row r="68" spans="1:7" ht="15" customHeight="1" x14ac:dyDescent="0.2">
      <c r="A68" s="19"/>
      <c r="B68" s="19"/>
      <c r="C68" s="19"/>
      <c r="D68" s="19"/>
      <c r="E68" s="19"/>
      <c r="F68" s="19"/>
      <c r="G68" s="19"/>
    </row>
    <row r="69" spans="1:7" ht="15" customHeight="1" x14ac:dyDescent="0.2"/>
    <row r="70" spans="1:7" ht="15.75" customHeight="1" x14ac:dyDescent="0.2">
      <c r="A70" s="927" t="s">
        <v>425</v>
      </c>
      <c r="B70" s="927"/>
      <c r="C70" s="927"/>
      <c r="D70" s="928" t="s">
        <v>428</v>
      </c>
      <c r="E70" s="928"/>
      <c r="F70" s="7"/>
      <c r="G70" s="21" t="s">
        <v>423</v>
      </c>
    </row>
    <row r="71" spans="1:7" ht="15.75" customHeight="1" x14ac:dyDescent="0.2">
      <c r="A71" s="929" t="s">
        <v>426</v>
      </c>
      <c r="B71" s="929"/>
      <c r="C71" s="929"/>
      <c r="D71" s="930" t="s">
        <v>463</v>
      </c>
      <c r="E71" s="930"/>
      <c r="F71" s="7"/>
      <c r="G71" s="22" t="s">
        <v>424</v>
      </c>
    </row>
    <row r="73" spans="1:7" ht="15.75" customHeight="1" x14ac:dyDescent="0.2">
      <c r="C73" s="23"/>
      <c r="D73" s="23"/>
      <c r="E73" s="24"/>
      <c r="F73" s="25"/>
    </row>
    <row r="74" spans="1:7" ht="15.75" customHeight="1" x14ac:dyDescent="0.2">
      <c r="C74" s="5"/>
      <c r="D74" s="5"/>
      <c r="E74" s="24"/>
      <c r="F74" s="26"/>
    </row>
    <row r="75" spans="1:7" ht="15.75" customHeight="1" x14ac:dyDescent="0.2">
      <c r="C75" s="5"/>
      <c r="D75" s="5"/>
      <c r="E75" s="24"/>
      <c r="F75" s="2"/>
      <c r="G75" s="26"/>
    </row>
    <row r="76" spans="1:7" ht="15.75" customHeight="1" x14ac:dyDescent="0.2">
      <c r="C76" s="5"/>
      <c r="D76" s="5"/>
      <c r="E76" s="24"/>
      <c r="F76" s="2"/>
      <c r="G76" s="26"/>
    </row>
    <row r="77" spans="1:7" ht="15.75" customHeight="1" x14ac:dyDescent="0.2">
      <c r="C77" s="27"/>
      <c r="D77" s="27"/>
      <c r="E77" s="24"/>
      <c r="F77" s="2"/>
      <c r="G77" s="26"/>
    </row>
  </sheetData>
  <mergeCells count="8">
    <mergeCell ref="A2:G2"/>
    <mergeCell ref="A66:G66"/>
    <mergeCell ref="A70:C70"/>
    <mergeCell ref="D70:E70"/>
    <mergeCell ref="A71:C71"/>
    <mergeCell ref="D71:E71"/>
    <mergeCell ref="A4:G4"/>
    <mergeCell ref="A3:G3"/>
  </mergeCells>
  <phoneticPr fontId="21" type="noConversion"/>
  <printOptions horizontalCentered="1"/>
  <pageMargins left="0.78740157480314965" right="0.78740157480314965" top="1.6141732283464567" bottom="1.9685039370078741" header="0" footer="0"/>
  <pageSetup scale="49"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67"/>
  <sheetViews>
    <sheetView workbookViewId="0">
      <selection activeCell="G67" sqref="G67"/>
    </sheetView>
  </sheetViews>
  <sheetFormatPr baseColWidth="10" defaultRowHeight="15" x14ac:dyDescent="0.2"/>
  <cols>
    <col min="3" max="3" width="27.140625" customWidth="1"/>
    <col min="4" max="4" width="15.5703125" customWidth="1"/>
    <col min="5" max="5" width="15.42578125" customWidth="1"/>
  </cols>
  <sheetData>
    <row r="3" spans="3:5" ht="15.75" thickBot="1" x14ac:dyDescent="0.25"/>
    <row r="4" spans="3:5" x14ac:dyDescent="0.2">
      <c r="C4" s="400"/>
      <c r="D4" s="932">
        <v>2013</v>
      </c>
      <c r="E4" s="932">
        <v>2012</v>
      </c>
    </row>
    <row r="5" spans="3:5" ht="15.75" thickBot="1" x14ac:dyDescent="0.25">
      <c r="C5" s="401" t="s">
        <v>612</v>
      </c>
      <c r="D5" s="933"/>
      <c r="E5" s="933"/>
    </row>
    <row r="6" spans="3:5" ht="15.75" thickBot="1" x14ac:dyDescent="0.25">
      <c r="C6" s="402" t="s">
        <v>613</v>
      </c>
      <c r="D6" s="403">
        <v>300885254</v>
      </c>
      <c r="E6" s="403">
        <v>203809787</v>
      </c>
    </row>
    <row r="7" spans="3:5" ht="15.75" thickBot="1" x14ac:dyDescent="0.25">
      <c r="C7" s="404" t="s">
        <v>614</v>
      </c>
      <c r="D7" s="405">
        <v>275827804</v>
      </c>
      <c r="E7" s="405">
        <v>42083806</v>
      </c>
    </row>
    <row r="8" spans="3:5" ht="15.75" thickBot="1" x14ac:dyDescent="0.25">
      <c r="C8" s="404" t="s">
        <v>615</v>
      </c>
      <c r="D8" s="405">
        <v>15330854</v>
      </c>
      <c r="E8" s="405">
        <v>-8157718</v>
      </c>
    </row>
    <row r="9" spans="3:5" ht="15.75" thickBot="1" x14ac:dyDescent="0.25">
      <c r="C9" s="404" t="s">
        <v>616</v>
      </c>
      <c r="D9" s="405">
        <v>42407886</v>
      </c>
      <c r="E9" s="405">
        <v>51773387</v>
      </c>
    </row>
    <row r="10" spans="3:5" ht="15.75" thickBot="1" x14ac:dyDescent="0.25">
      <c r="C10" s="404" t="s">
        <v>617</v>
      </c>
      <c r="D10" s="405">
        <v>918070308</v>
      </c>
      <c r="E10" s="405" t="s">
        <v>618</v>
      </c>
    </row>
    <row r="11" spans="3:5" ht="15.75" thickBot="1" x14ac:dyDescent="0.25">
      <c r="C11" s="404" t="s">
        <v>619</v>
      </c>
      <c r="D11" s="405">
        <v>-2063948</v>
      </c>
      <c r="E11" s="405">
        <v>436222972</v>
      </c>
    </row>
    <row r="12" spans="3:5" ht="15.75" thickBot="1" x14ac:dyDescent="0.25">
      <c r="C12" s="404" t="s">
        <v>620</v>
      </c>
      <c r="D12" s="405" t="s">
        <v>618</v>
      </c>
      <c r="E12" s="405">
        <v>28585080</v>
      </c>
    </row>
    <row r="13" spans="3:5" ht="15.75" thickBot="1" x14ac:dyDescent="0.25">
      <c r="C13" s="404" t="s">
        <v>621</v>
      </c>
      <c r="D13" s="405">
        <v>45365184</v>
      </c>
      <c r="E13" s="405" t="s">
        <v>618</v>
      </c>
    </row>
    <row r="14" spans="3:5" ht="15.75" thickBot="1" x14ac:dyDescent="0.25">
      <c r="C14" s="404" t="s">
        <v>500</v>
      </c>
      <c r="D14" s="405">
        <v>15057948</v>
      </c>
      <c r="E14" s="405">
        <v>10384954</v>
      </c>
    </row>
    <row r="15" spans="3:5" ht="15.75" thickBot="1" x14ac:dyDescent="0.25">
      <c r="C15" s="404" t="s">
        <v>622</v>
      </c>
      <c r="D15" s="405">
        <v>17671396</v>
      </c>
      <c r="E15" s="405">
        <v>28338063</v>
      </c>
    </row>
    <row r="16" spans="3:5" ht="15.75" thickBot="1" x14ac:dyDescent="0.25">
      <c r="C16" s="404" t="s">
        <v>623</v>
      </c>
      <c r="D16" s="405">
        <v>4627478</v>
      </c>
      <c r="E16" s="405">
        <v>1809000</v>
      </c>
    </row>
    <row r="17" spans="3:5" ht="15.75" thickBot="1" x14ac:dyDescent="0.25">
      <c r="C17" s="406" t="s">
        <v>70</v>
      </c>
      <c r="D17" s="407">
        <f>SUM(D6:D16)</f>
        <v>1633180164</v>
      </c>
      <c r="E17" s="407">
        <f>SUM(E6:E16)</f>
        <v>794849331</v>
      </c>
    </row>
    <row r="26" spans="3:5" ht="15.75" thickBot="1" x14ac:dyDescent="0.25"/>
    <row r="27" spans="3:5" ht="12.75" customHeight="1" thickBot="1" x14ac:dyDescent="0.25">
      <c r="C27" s="408" t="s">
        <v>26</v>
      </c>
      <c r="D27" s="409">
        <v>2013</v>
      </c>
      <c r="E27" s="409">
        <v>2012</v>
      </c>
    </row>
    <row r="28" spans="3:5" ht="12.75" customHeight="1" thickBot="1" x14ac:dyDescent="0.25">
      <c r="C28" s="410" t="s">
        <v>613</v>
      </c>
      <c r="D28" s="411">
        <v>6096268000</v>
      </c>
      <c r="E28" s="411">
        <v>3739682800</v>
      </c>
    </row>
    <row r="29" spans="3:5" ht="12.75" customHeight="1" thickBot="1" x14ac:dyDescent="0.25">
      <c r="C29" s="412" t="s">
        <v>624</v>
      </c>
      <c r="D29" s="413">
        <v>2465402500</v>
      </c>
      <c r="E29" s="413">
        <v>2382686250</v>
      </c>
    </row>
    <row r="30" spans="3:5" ht="12.75" customHeight="1" thickBot="1" x14ac:dyDescent="0.25">
      <c r="C30" s="412" t="s">
        <v>500</v>
      </c>
      <c r="D30" s="413">
        <v>1601615115</v>
      </c>
      <c r="E30" s="413">
        <v>1860764500</v>
      </c>
    </row>
    <row r="31" spans="3:5" ht="12.75" customHeight="1" thickBot="1" x14ac:dyDescent="0.25">
      <c r="C31" s="412" t="s">
        <v>625</v>
      </c>
      <c r="D31" s="413">
        <v>1080294550</v>
      </c>
      <c r="E31" s="413">
        <v>1361535000</v>
      </c>
    </row>
    <row r="32" spans="3:5" ht="12.75" customHeight="1" thickBot="1" x14ac:dyDescent="0.25">
      <c r="C32" s="412" t="s">
        <v>626</v>
      </c>
      <c r="D32" s="413">
        <v>1120637500</v>
      </c>
      <c r="E32" s="413" t="s">
        <v>618</v>
      </c>
    </row>
    <row r="33" spans="3:5" ht="12.75" customHeight="1" thickBot="1" x14ac:dyDescent="0.25">
      <c r="C33" s="412" t="s">
        <v>627</v>
      </c>
      <c r="D33" s="413">
        <v>628447640</v>
      </c>
      <c r="E33" s="413">
        <v>426568778</v>
      </c>
    </row>
    <row r="34" spans="3:5" ht="12.75" customHeight="1" thickBot="1" x14ac:dyDescent="0.25">
      <c r="C34" s="412" t="s">
        <v>628</v>
      </c>
      <c r="D34" s="413">
        <v>-427282182</v>
      </c>
      <c r="E34" s="413">
        <v>-268364250</v>
      </c>
    </row>
    <row r="35" spans="3:5" ht="12.75" customHeight="1" thickBot="1" x14ac:dyDescent="0.25">
      <c r="C35" s="410" t="s">
        <v>70</v>
      </c>
      <c r="D35" s="411">
        <f>SUM(D28:D34)</f>
        <v>12565383123</v>
      </c>
      <c r="E35" s="411">
        <f>SUM(E28:E34)</f>
        <v>9502873078</v>
      </c>
    </row>
    <row r="53" spans="3:5" ht="15.75" thickBot="1" x14ac:dyDescent="0.25"/>
    <row r="54" spans="3:5" ht="12.75" customHeight="1" x14ac:dyDescent="0.2">
      <c r="C54" s="400"/>
      <c r="D54" s="932">
        <v>2013</v>
      </c>
      <c r="E54" s="932">
        <v>2012</v>
      </c>
    </row>
    <row r="55" spans="3:5" ht="12.75" customHeight="1" thickBot="1" x14ac:dyDescent="0.25">
      <c r="C55" s="401" t="s">
        <v>612</v>
      </c>
      <c r="D55" s="933"/>
      <c r="E55" s="933"/>
    </row>
    <row r="56" spans="3:5" ht="12.75" customHeight="1" thickBot="1" x14ac:dyDescent="0.25">
      <c r="C56" s="402" t="s">
        <v>613</v>
      </c>
      <c r="D56" s="403">
        <v>300884976</v>
      </c>
      <c r="E56" s="403">
        <v>203809787</v>
      </c>
    </row>
    <row r="57" spans="3:5" ht="12.75" customHeight="1" thickBot="1" x14ac:dyDescent="0.25">
      <c r="C57" s="404" t="s">
        <v>614</v>
      </c>
      <c r="D57" s="405">
        <v>275827804</v>
      </c>
      <c r="E57" s="405">
        <v>42083806</v>
      </c>
    </row>
    <row r="58" spans="3:5" ht="12.75" customHeight="1" thickBot="1" x14ac:dyDescent="0.25">
      <c r="C58" s="404" t="s">
        <v>615</v>
      </c>
      <c r="D58" s="405">
        <v>15330854</v>
      </c>
      <c r="E58" s="405">
        <v>-8157718</v>
      </c>
    </row>
    <row r="59" spans="3:5" ht="12.75" customHeight="1" thickBot="1" x14ac:dyDescent="0.25">
      <c r="C59" s="404" t="s">
        <v>616</v>
      </c>
      <c r="D59" s="405">
        <v>42407886</v>
      </c>
      <c r="E59" s="405">
        <v>51773387</v>
      </c>
    </row>
    <row r="60" spans="3:5" ht="12.75" customHeight="1" thickBot="1" x14ac:dyDescent="0.25">
      <c r="C60" s="404" t="s">
        <v>617</v>
      </c>
      <c r="D60" s="405">
        <v>918070308</v>
      </c>
      <c r="E60" s="405" t="s">
        <v>618</v>
      </c>
    </row>
    <row r="61" spans="3:5" ht="12.75" customHeight="1" thickBot="1" x14ac:dyDescent="0.25">
      <c r="C61" s="404" t="s">
        <v>619</v>
      </c>
      <c r="D61" s="405">
        <v>-2063948</v>
      </c>
      <c r="E61" s="405">
        <v>436222972</v>
      </c>
    </row>
    <row r="62" spans="3:5" ht="12.75" customHeight="1" thickBot="1" x14ac:dyDescent="0.25">
      <c r="C62" s="404" t="s">
        <v>620</v>
      </c>
      <c r="D62" s="405" t="s">
        <v>618</v>
      </c>
      <c r="E62" s="405">
        <v>28585080</v>
      </c>
    </row>
    <row r="63" spans="3:5" ht="12.75" customHeight="1" thickBot="1" x14ac:dyDescent="0.25">
      <c r="C63" s="404" t="s">
        <v>621</v>
      </c>
      <c r="D63" s="405">
        <v>45365184</v>
      </c>
      <c r="E63" s="405" t="s">
        <v>618</v>
      </c>
    </row>
    <row r="64" spans="3:5" ht="12.75" customHeight="1" thickBot="1" x14ac:dyDescent="0.25">
      <c r="C64" s="404" t="s">
        <v>500</v>
      </c>
      <c r="D64" s="405">
        <v>15057948</v>
      </c>
      <c r="E64" s="405">
        <v>10384954</v>
      </c>
    </row>
    <row r="65" spans="3:5" ht="12.75" customHeight="1" thickBot="1" x14ac:dyDescent="0.25">
      <c r="C65" s="404" t="s">
        <v>622</v>
      </c>
      <c r="D65" s="405">
        <v>17671396</v>
      </c>
      <c r="E65" s="405">
        <v>28338063</v>
      </c>
    </row>
    <row r="66" spans="3:5" ht="12.75" customHeight="1" thickBot="1" x14ac:dyDescent="0.25">
      <c r="C66" s="404" t="s">
        <v>623</v>
      </c>
      <c r="D66" s="405">
        <v>4627478</v>
      </c>
      <c r="E66" s="405">
        <v>1809000</v>
      </c>
    </row>
    <row r="67" spans="3:5" ht="12.75" customHeight="1" thickBot="1" x14ac:dyDescent="0.25">
      <c r="C67" s="406" t="s">
        <v>70</v>
      </c>
      <c r="D67" s="407">
        <f>SUM(D56:D66)</f>
        <v>1633179886</v>
      </c>
      <c r="E67" s="407">
        <f>SUM(E56:E66)</f>
        <v>794849331</v>
      </c>
    </row>
  </sheetData>
  <mergeCells count="4">
    <mergeCell ref="D4:D5"/>
    <mergeCell ref="E4:E5"/>
    <mergeCell ref="D54:D55"/>
    <mergeCell ref="E54:E55"/>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D93"/>
  <sheetViews>
    <sheetView topLeftCell="A82" workbookViewId="0">
      <selection activeCell="E91" sqref="E91"/>
    </sheetView>
  </sheetViews>
  <sheetFormatPr baseColWidth="10" defaultRowHeight="15" x14ac:dyDescent="0.2"/>
  <cols>
    <col min="2" max="2" width="18.7109375" customWidth="1"/>
    <col min="3" max="3" width="16.85546875" customWidth="1"/>
    <col min="4" max="4" width="16.28515625" customWidth="1"/>
  </cols>
  <sheetData>
    <row r="3" spans="2:4" ht="15.75" thickBot="1" x14ac:dyDescent="0.25"/>
    <row r="4" spans="2:4" x14ac:dyDescent="0.2">
      <c r="B4" s="414"/>
      <c r="C4" s="932">
        <v>2013</v>
      </c>
      <c r="D4" s="932">
        <v>2012</v>
      </c>
    </row>
    <row r="5" spans="2:4" ht="15.75" thickBot="1" x14ac:dyDescent="0.25">
      <c r="B5" s="415" t="s">
        <v>612</v>
      </c>
      <c r="C5" s="933"/>
      <c r="D5" s="933"/>
    </row>
    <row r="6" spans="2:4" ht="15.75" thickBot="1" x14ac:dyDescent="0.25">
      <c r="B6" s="402" t="s">
        <v>613</v>
      </c>
      <c r="C6" s="403">
        <v>300884976</v>
      </c>
      <c r="D6" s="403">
        <v>327557812</v>
      </c>
    </row>
    <row r="7" spans="2:4" ht="24" thickBot="1" x14ac:dyDescent="0.25">
      <c r="B7" s="404" t="s">
        <v>614</v>
      </c>
      <c r="C7" s="405"/>
      <c r="D7" s="405">
        <v>49302580</v>
      </c>
    </row>
    <row r="8" spans="2:4" ht="24" thickBot="1" x14ac:dyDescent="0.25">
      <c r="B8" s="404" t="s">
        <v>615</v>
      </c>
      <c r="C8" s="405"/>
      <c r="D8" s="405">
        <v>29202054</v>
      </c>
    </row>
    <row r="9" spans="2:4" ht="24" thickBot="1" x14ac:dyDescent="0.25">
      <c r="B9" s="404" t="s">
        <v>616</v>
      </c>
      <c r="C9" s="405"/>
      <c r="D9" s="405">
        <v>14636749</v>
      </c>
    </row>
    <row r="10" spans="2:4" ht="15.75" thickBot="1" x14ac:dyDescent="0.25">
      <c r="B10" s="404" t="s">
        <v>617</v>
      </c>
      <c r="C10" s="405"/>
      <c r="D10" s="405">
        <v>187302485</v>
      </c>
    </row>
    <row r="11" spans="2:4" ht="24" thickBot="1" x14ac:dyDescent="0.25">
      <c r="B11" s="404" t="s">
        <v>619</v>
      </c>
      <c r="C11" s="405"/>
      <c r="D11" s="405">
        <v>759744134</v>
      </c>
    </row>
    <row r="12" spans="2:4" ht="24" thickBot="1" x14ac:dyDescent="0.25">
      <c r="B12" s="404" t="s">
        <v>620</v>
      </c>
      <c r="C12" s="405"/>
      <c r="D12" s="405">
        <v>19555798</v>
      </c>
    </row>
    <row r="13" spans="2:4" ht="24" thickBot="1" x14ac:dyDescent="0.25">
      <c r="B13" s="404" t="s">
        <v>621</v>
      </c>
      <c r="C13" s="405"/>
      <c r="D13" s="405"/>
    </row>
    <row r="14" spans="2:4" ht="15.75" thickBot="1" x14ac:dyDescent="0.25">
      <c r="B14" s="404" t="s">
        <v>500</v>
      </c>
      <c r="C14" s="405"/>
      <c r="D14" s="405">
        <v>26631410</v>
      </c>
    </row>
    <row r="15" spans="2:4" ht="15.75" thickBot="1" x14ac:dyDescent="0.25">
      <c r="B15" s="404" t="s">
        <v>622</v>
      </c>
      <c r="C15" s="405"/>
      <c r="D15" s="405">
        <v>24000938</v>
      </c>
    </row>
    <row r="16" spans="2:4" ht="15.75" thickBot="1" x14ac:dyDescent="0.25">
      <c r="B16" s="404" t="s">
        <v>623</v>
      </c>
      <c r="C16" s="405"/>
      <c r="D16" s="405">
        <v>84000</v>
      </c>
    </row>
    <row r="17" spans="2:4" ht="15.75" thickBot="1" x14ac:dyDescent="0.25">
      <c r="B17" s="406" t="s">
        <v>70</v>
      </c>
      <c r="C17" s="407">
        <v>1633179886</v>
      </c>
      <c r="D17" s="407">
        <f>SUM(D6:D16)</f>
        <v>1438017960</v>
      </c>
    </row>
    <row r="38" spans="2:4" ht="15.75" thickBot="1" x14ac:dyDescent="0.25"/>
    <row r="39" spans="2:4" ht="12.75" customHeight="1" thickBot="1" x14ac:dyDescent="0.25">
      <c r="B39" s="408" t="s">
        <v>26</v>
      </c>
      <c r="C39" s="409">
        <v>2013</v>
      </c>
      <c r="D39" s="409">
        <v>2012</v>
      </c>
    </row>
    <row r="40" spans="2:4" ht="12.75" customHeight="1" thickBot="1" x14ac:dyDescent="0.25">
      <c r="B40" s="410" t="s">
        <v>613</v>
      </c>
      <c r="C40" s="411"/>
      <c r="D40" s="411">
        <v>4929199000</v>
      </c>
    </row>
    <row r="41" spans="2:4" ht="12.75" customHeight="1" thickBot="1" x14ac:dyDescent="0.25">
      <c r="B41" s="412" t="s">
        <v>624</v>
      </c>
      <c r="C41" s="413"/>
      <c r="D41" s="413">
        <v>2204696280</v>
      </c>
    </row>
    <row r="42" spans="2:4" ht="12.75" customHeight="1" thickBot="1" x14ac:dyDescent="0.25">
      <c r="B42" s="412" t="s">
        <v>500</v>
      </c>
      <c r="C42" s="413"/>
      <c r="D42" s="413">
        <v>1778992730</v>
      </c>
    </row>
    <row r="43" spans="2:4" ht="12.75" customHeight="1" thickBot="1" x14ac:dyDescent="0.25">
      <c r="B43" s="412" t="s">
        <v>625</v>
      </c>
      <c r="C43" s="413"/>
      <c r="D43" s="413">
        <v>1209894300</v>
      </c>
    </row>
    <row r="44" spans="2:4" ht="12.75" customHeight="1" thickBot="1" x14ac:dyDescent="0.25">
      <c r="B44" s="412" t="s">
        <v>626</v>
      </c>
      <c r="C44" s="413"/>
      <c r="D44" s="413" t="s">
        <v>618</v>
      </c>
    </row>
    <row r="45" spans="2:4" ht="12.75" customHeight="1" thickBot="1" x14ac:dyDescent="0.25">
      <c r="B45" s="412" t="s">
        <v>627</v>
      </c>
      <c r="C45" s="413"/>
      <c r="D45" s="413">
        <v>525745453</v>
      </c>
    </row>
    <row r="46" spans="2:4" ht="12.75" customHeight="1" thickBot="1" x14ac:dyDescent="0.25">
      <c r="B46" s="412" t="s">
        <v>628</v>
      </c>
      <c r="C46" s="413"/>
      <c r="D46" s="413">
        <v>-388832503</v>
      </c>
    </row>
    <row r="47" spans="2:4" ht="12.75" customHeight="1" thickBot="1" x14ac:dyDescent="0.25">
      <c r="B47" s="410" t="s">
        <v>70</v>
      </c>
      <c r="C47" s="411"/>
      <c r="D47" s="411">
        <f>SUM(D40:D46)</f>
        <v>10259695260</v>
      </c>
    </row>
    <row r="54" spans="2:4" ht="15.75" thickBot="1" x14ac:dyDescent="0.25"/>
    <row r="55" spans="2:4" ht="12.75" customHeight="1" x14ac:dyDescent="0.2">
      <c r="B55" s="414"/>
      <c r="C55" s="932">
        <v>2013</v>
      </c>
      <c r="D55" s="932">
        <v>2012</v>
      </c>
    </row>
    <row r="56" spans="2:4" ht="12.75" customHeight="1" thickBot="1" x14ac:dyDescent="0.25">
      <c r="B56" s="415" t="s">
        <v>612</v>
      </c>
      <c r="C56" s="933"/>
      <c r="D56" s="933"/>
    </row>
    <row r="57" spans="2:4" ht="12.75" customHeight="1" thickBot="1" x14ac:dyDescent="0.25">
      <c r="B57" s="402" t="s">
        <v>613</v>
      </c>
      <c r="C57" s="403">
        <v>1137799523</v>
      </c>
      <c r="D57" s="403">
        <v>327557812</v>
      </c>
    </row>
    <row r="58" spans="2:4" ht="12.75" customHeight="1" thickBot="1" x14ac:dyDescent="0.25">
      <c r="B58" s="404" t="s">
        <v>614</v>
      </c>
      <c r="C58" s="405">
        <v>-744586282</v>
      </c>
      <c r="D58" s="405">
        <v>49302580</v>
      </c>
    </row>
    <row r="59" spans="2:4" ht="12.75" customHeight="1" thickBot="1" x14ac:dyDescent="0.25">
      <c r="B59" s="404" t="s">
        <v>615</v>
      </c>
      <c r="C59" s="405">
        <v>11795740</v>
      </c>
      <c r="D59" s="405">
        <v>29202054</v>
      </c>
    </row>
    <row r="60" spans="2:4" ht="12.75" customHeight="1" thickBot="1" x14ac:dyDescent="0.25">
      <c r="B60" s="404" t="s">
        <v>616</v>
      </c>
      <c r="C60" s="405">
        <v>40028051</v>
      </c>
      <c r="D60" s="405">
        <v>14636749</v>
      </c>
    </row>
    <row r="61" spans="2:4" ht="12.75" customHeight="1" thickBot="1" x14ac:dyDescent="0.25">
      <c r="B61" s="404" t="s">
        <v>617</v>
      </c>
      <c r="C61" s="405">
        <v>162677278</v>
      </c>
      <c r="D61" s="405">
        <v>187302485</v>
      </c>
    </row>
    <row r="62" spans="2:4" ht="12.75" customHeight="1" thickBot="1" x14ac:dyDescent="0.25">
      <c r="B62" s="404" t="s">
        <v>619</v>
      </c>
      <c r="C62" s="405">
        <v>-123921064</v>
      </c>
      <c r="D62" s="405">
        <v>759744134</v>
      </c>
    </row>
    <row r="63" spans="2:4" ht="12.75" customHeight="1" thickBot="1" x14ac:dyDescent="0.25">
      <c r="B63" s="404" t="s">
        <v>620</v>
      </c>
      <c r="C63" s="405"/>
      <c r="D63" s="405">
        <v>19555798</v>
      </c>
    </row>
    <row r="64" spans="2:4" ht="12.75" customHeight="1" thickBot="1" x14ac:dyDescent="0.25">
      <c r="B64" s="404" t="s">
        <v>621</v>
      </c>
      <c r="C64" s="405">
        <v>-160400935</v>
      </c>
      <c r="D64" s="405"/>
    </row>
    <row r="65" spans="2:4" ht="12.75" customHeight="1" thickBot="1" x14ac:dyDescent="0.25">
      <c r="B65" s="404" t="s">
        <v>500</v>
      </c>
      <c r="C65" s="405">
        <v>3184923</v>
      </c>
      <c r="D65" s="405">
        <v>26631410</v>
      </c>
    </row>
    <row r="66" spans="2:4" ht="12.75" customHeight="1" thickBot="1" x14ac:dyDescent="0.25">
      <c r="B66" s="404" t="s">
        <v>622</v>
      </c>
      <c r="C66" s="405">
        <v>20794266</v>
      </c>
      <c r="D66" s="405">
        <v>24000938</v>
      </c>
    </row>
    <row r="67" spans="2:4" ht="12.75" customHeight="1" thickBot="1" x14ac:dyDescent="0.25">
      <c r="B67" s="404" t="s">
        <v>623</v>
      </c>
      <c r="C67" s="405">
        <v>32722286</v>
      </c>
      <c r="D67" s="405">
        <v>84000</v>
      </c>
    </row>
    <row r="68" spans="2:4" ht="12.75" customHeight="1" thickBot="1" x14ac:dyDescent="0.25">
      <c r="B68" s="406" t="s">
        <v>70</v>
      </c>
      <c r="C68" s="407">
        <f>SUM(C57:C67)</f>
        <v>380093786</v>
      </c>
      <c r="D68" s="407">
        <v>1438017960</v>
      </c>
    </row>
    <row r="71" spans="2:4" ht="15.75" thickBot="1" x14ac:dyDescent="0.25"/>
    <row r="72" spans="2:4" ht="12.75" customHeight="1" thickBot="1" x14ac:dyDescent="0.25">
      <c r="B72" s="408" t="s">
        <v>26</v>
      </c>
      <c r="C72" s="409">
        <v>2013</v>
      </c>
      <c r="D72" s="409">
        <v>2012</v>
      </c>
    </row>
    <row r="73" spans="2:4" ht="12.75" customHeight="1" thickBot="1" x14ac:dyDescent="0.25">
      <c r="B73" s="410" t="s">
        <v>613</v>
      </c>
      <c r="C73" s="411">
        <v>3874785000</v>
      </c>
      <c r="D73" s="411">
        <v>4929199000</v>
      </c>
    </row>
    <row r="74" spans="2:4" ht="12.75" customHeight="1" thickBot="1" x14ac:dyDescent="0.25">
      <c r="B74" s="412" t="s">
        <v>624</v>
      </c>
      <c r="C74" s="413">
        <v>3213545750</v>
      </c>
      <c r="D74" s="413">
        <v>2204696280</v>
      </c>
    </row>
    <row r="75" spans="2:4" ht="12.75" customHeight="1" thickBot="1" x14ac:dyDescent="0.25">
      <c r="B75" s="412" t="s">
        <v>500</v>
      </c>
      <c r="C75" s="413">
        <v>2611897590</v>
      </c>
      <c r="D75" s="413">
        <v>1778992730</v>
      </c>
    </row>
    <row r="76" spans="2:4" ht="12.75" customHeight="1" thickBot="1" x14ac:dyDescent="0.25">
      <c r="B76" s="412" t="s">
        <v>625</v>
      </c>
      <c r="C76" s="413">
        <v>640738080</v>
      </c>
      <c r="D76" s="413">
        <v>1209894300</v>
      </c>
    </row>
    <row r="77" spans="2:4" ht="12.75" customHeight="1" thickBot="1" x14ac:dyDescent="0.25">
      <c r="B77" s="412" t="s">
        <v>626</v>
      </c>
      <c r="C77" s="413">
        <v>1112392500</v>
      </c>
      <c r="D77" s="413" t="s">
        <v>618</v>
      </c>
    </row>
    <row r="78" spans="2:4" ht="12.75" customHeight="1" thickBot="1" x14ac:dyDescent="0.25">
      <c r="B78" s="412" t="s">
        <v>627</v>
      </c>
      <c r="C78" s="413">
        <v>636210099</v>
      </c>
      <c r="D78" s="413">
        <v>525745453</v>
      </c>
    </row>
    <row r="79" spans="2:4" ht="12.75" customHeight="1" thickBot="1" x14ac:dyDescent="0.25">
      <c r="B79" s="412" t="s">
        <v>628</v>
      </c>
      <c r="C79" s="413">
        <v>-540216520</v>
      </c>
      <c r="D79" s="413">
        <v>-388832503</v>
      </c>
    </row>
    <row r="80" spans="2:4" ht="12.75" customHeight="1" thickBot="1" x14ac:dyDescent="0.25">
      <c r="B80" s="410" t="s">
        <v>70</v>
      </c>
      <c r="C80" s="411">
        <f>SUM(C73:C79)</f>
        <v>11549352499</v>
      </c>
      <c r="D80" s="411">
        <v>10259695260</v>
      </c>
    </row>
    <row r="84" spans="2:4" ht="15.75" thickBot="1" x14ac:dyDescent="0.25"/>
    <row r="85" spans="2:4" ht="12.75" customHeight="1" thickBot="1" x14ac:dyDescent="0.25">
      <c r="B85" s="408" t="s">
        <v>26</v>
      </c>
      <c r="C85" s="409">
        <v>2013</v>
      </c>
      <c r="D85" s="409">
        <v>2012</v>
      </c>
    </row>
    <row r="86" spans="2:4" ht="12.75" customHeight="1" thickBot="1" x14ac:dyDescent="0.25">
      <c r="B86" s="410" t="s">
        <v>613</v>
      </c>
      <c r="C86" s="411">
        <v>3874785000</v>
      </c>
      <c r="D86" s="411">
        <v>4929199000</v>
      </c>
    </row>
    <row r="87" spans="2:4" ht="12.75" customHeight="1" thickBot="1" x14ac:dyDescent="0.25">
      <c r="B87" s="412" t="s">
        <v>624</v>
      </c>
      <c r="C87" s="413">
        <v>3213545750</v>
      </c>
      <c r="D87" s="413">
        <v>2204696280</v>
      </c>
    </row>
    <row r="88" spans="2:4" ht="12.75" customHeight="1" thickBot="1" x14ac:dyDescent="0.25">
      <c r="B88" s="412" t="s">
        <v>500</v>
      </c>
      <c r="C88" s="413">
        <v>2611897590</v>
      </c>
      <c r="D88" s="413">
        <v>1778992730</v>
      </c>
    </row>
    <row r="89" spans="2:4" ht="12.75" customHeight="1" thickBot="1" x14ac:dyDescent="0.25">
      <c r="B89" s="412" t="s">
        <v>625</v>
      </c>
      <c r="C89" s="413">
        <v>640738080</v>
      </c>
      <c r="D89" s="413">
        <v>1209894300</v>
      </c>
    </row>
    <row r="90" spans="2:4" ht="12.75" customHeight="1" thickBot="1" x14ac:dyDescent="0.25">
      <c r="B90" s="412" t="s">
        <v>626</v>
      </c>
      <c r="C90" s="413">
        <v>1112392500</v>
      </c>
      <c r="D90" s="413" t="s">
        <v>618</v>
      </c>
    </row>
    <row r="91" spans="2:4" ht="12.75" customHeight="1" thickBot="1" x14ac:dyDescent="0.25">
      <c r="B91" s="412" t="s">
        <v>627</v>
      </c>
      <c r="C91" s="413">
        <v>636210099</v>
      </c>
      <c r="D91" s="413">
        <v>525745453</v>
      </c>
    </row>
    <row r="92" spans="2:4" ht="12.75" customHeight="1" thickBot="1" x14ac:dyDescent="0.25">
      <c r="B92" s="412" t="s">
        <v>628</v>
      </c>
      <c r="C92" s="413">
        <v>-540215510</v>
      </c>
      <c r="D92" s="413">
        <v>-388832503</v>
      </c>
    </row>
    <row r="93" spans="2:4" ht="12.75" customHeight="1" thickBot="1" x14ac:dyDescent="0.25">
      <c r="B93" s="410" t="s">
        <v>70</v>
      </c>
      <c r="C93" s="411">
        <f>SUM(C86:C92)</f>
        <v>11549353509</v>
      </c>
      <c r="D93" s="411">
        <v>10259695260</v>
      </c>
    </row>
  </sheetData>
  <mergeCells count="4">
    <mergeCell ref="C4:C5"/>
    <mergeCell ref="D4:D5"/>
    <mergeCell ref="C55:C56"/>
    <mergeCell ref="D55:D56"/>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F73"/>
  <sheetViews>
    <sheetView topLeftCell="A65" workbookViewId="0">
      <selection activeCell="D71" sqref="D71"/>
    </sheetView>
  </sheetViews>
  <sheetFormatPr baseColWidth="10" defaultRowHeight="15" x14ac:dyDescent="0.2"/>
  <cols>
    <col min="4" max="4" width="15.7109375" customWidth="1"/>
    <col min="5" max="5" width="15.42578125" customWidth="1"/>
    <col min="6" max="6" width="18.140625" customWidth="1"/>
  </cols>
  <sheetData>
    <row r="3" spans="4:6" ht="15.75" thickBot="1" x14ac:dyDescent="0.25"/>
    <row r="4" spans="4:6" x14ac:dyDescent="0.2">
      <c r="D4" s="460"/>
      <c r="E4" s="937">
        <v>2014</v>
      </c>
      <c r="F4" s="937">
        <v>2013</v>
      </c>
    </row>
    <row r="5" spans="4:6" ht="15.75" thickBot="1" x14ac:dyDescent="0.25">
      <c r="D5" s="461" t="s">
        <v>651</v>
      </c>
      <c r="E5" s="938"/>
      <c r="F5" s="938"/>
    </row>
    <row r="6" spans="4:6" ht="15.75" thickBot="1" x14ac:dyDescent="0.25">
      <c r="D6" s="441" t="s">
        <v>652</v>
      </c>
      <c r="E6" s="442">
        <v>29057331</v>
      </c>
      <c r="F6" s="442">
        <v>-67066143</v>
      </c>
    </row>
    <row r="7" spans="4:6" ht="26.25" thickBot="1" x14ac:dyDescent="0.25">
      <c r="D7" s="441" t="s">
        <v>653</v>
      </c>
      <c r="E7" s="442">
        <v>54932731</v>
      </c>
      <c r="F7" s="442">
        <v>1204865666</v>
      </c>
    </row>
    <row r="8" spans="4:6" ht="15.75" thickBot="1" x14ac:dyDescent="0.25">
      <c r="D8" s="443" t="s">
        <v>613</v>
      </c>
      <c r="E8" s="444">
        <f>SUM(E6:E7)</f>
        <v>83990062</v>
      </c>
      <c r="F8" s="444">
        <f>SUM(F6:F7)</f>
        <v>1137799523</v>
      </c>
    </row>
    <row r="13" spans="4:6" ht="15.75" thickBot="1" x14ac:dyDescent="0.25"/>
    <row r="14" spans="4:6" ht="12.75" customHeight="1" x14ac:dyDescent="0.2">
      <c r="D14" s="460"/>
      <c r="E14" s="937">
        <v>2014</v>
      </c>
      <c r="F14" s="937">
        <v>2013</v>
      </c>
    </row>
    <row r="15" spans="4:6" ht="12.75" customHeight="1" thickBot="1" x14ac:dyDescent="0.25">
      <c r="D15" s="461" t="s">
        <v>651</v>
      </c>
      <c r="E15" s="938"/>
      <c r="F15" s="938"/>
    </row>
    <row r="16" spans="4:6" ht="12.75" customHeight="1" thickBot="1" x14ac:dyDescent="0.25">
      <c r="D16" s="443" t="s">
        <v>613</v>
      </c>
      <c r="E16" s="444">
        <v>83990062</v>
      </c>
      <c r="F16" s="444">
        <v>1137799523</v>
      </c>
    </row>
    <row r="17" spans="4:6" ht="12.75" customHeight="1" thickBot="1" x14ac:dyDescent="0.25">
      <c r="D17" s="441" t="s">
        <v>614</v>
      </c>
      <c r="E17" s="442">
        <v>154344605</v>
      </c>
      <c r="F17" s="442">
        <v>-744586282</v>
      </c>
    </row>
    <row r="18" spans="4:6" ht="12.75" customHeight="1" thickBot="1" x14ac:dyDescent="0.25">
      <c r="D18" s="441" t="s">
        <v>615</v>
      </c>
      <c r="E18" s="442">
        <v>28532602</v>
      </c>
      <c r="F18" s="442">
        <v>11795740</v>
      </c>
    </row>
    <row r="19" spans="4:6" ht="12.75" customHeight="1" thickBot="1" x14ac:dyDescent="0.25">
      <c r="D19" s="441" t="s">
        <v>677</v>
      </c>
      <c r="E19" s="442">
        <v>10894745</v>
      </c>
      <c r="F19" s="442" t="s">
        <v>618</v>
      </c>
    </row>
    <row r="20" spans="4:6" ht="12.75" customHeight="1" thickBot="1" x14ac:dyDescent="0.25">
      <c r="D20" s="441" t="s">
        <v>616</v>
      </c>
      <c r="E20" s="442">
        <v>53381304</v>
      </c>
      <c r="F20" s="442">
        <v>40028051</v>
      </c>
    </row>
    <row r="21" spans="4:6" ht="12.75" customHeight="1" thickBot="1" x14ac:dyDescent="0.25">
      <c r="D21" s="441" t="s">
        <v>617</v>
      </c>
      <c r="E21" s="442">
        <v>210911830</v>
      </c>
      <c r="F21" s="442">
        <v>162677278</v>
      </c>
    </row>
    <row r="22" spans="4:6" ht="12.75" customHeight="1" thickBot="1" x14ac:dyDescent="0.25">
      <c r="D22" s="441" t="s">
        <v>619</v>
      </c>
      <c r="E22" s="442">
        <v>544962881</v>
      </c>
      <c r="F22" s="442">
        <v>-123921064</v>
      </c>
    </row>
    <row r="23" spans="4:6" ht="12.75" customHeight="1" thickBot="1" x14ac:dyDescent="0.25">
      <c r="D23" s="441" t="s">
        <v>621</v>
      </c>
      <c r="E23" s="442">
        <v>47134911</v>
      </c>
      <c r="F23" s="442">
        <v>-160400925</v>
      </c>
    </row>
    <row r="24" spans="4:6" ht="12.75" customHeight="1" thickBot="1" x14ac:dyDescent="0.25">
      <c r="D24" s="441" t="s">
        <v>654</v>
      </c>
      <c r="E24" s="442">
        <v>8754602</v>
      </c>
      <c r="F24" s="442">
        <v>3184923</v>
      </c>
    </row>
    <row r="25" spans="4:6" ht="12.75" customHeight="1" thickBot="1" x14ac:dyDescent="0.25">
      <c r="D25" s="441" t="s">
        <v>622</v>
      </c>
      <c r="E25" s="442">
        <v>33736430</v>
      </c>
      <c r="F25" s="442">
        <v>20794266</v>
      </c>
    </row>
    <row r="26" spans="4:6" ht="12.75" customHeight="1" thickBot="1" x14ac:dyDescent="0.25">
      <c r="D26" s="441" t="s">
        <v>655</v>
      </c>
      <c r="E26" s="442">
        <v>1667300</v>
      </c>
      <c r="F26" s="442" t="s">
        <v>618</v>
      </c>
    </row>
    <row r="27" spans="4:6" ht="12.75" customHeight="1" thickBot="1" x14ac:dyDescent="0.25">
      <c r="D27" s="441" t="s">
        <v>623</v>
      </c>
      <c r="E27" s="442" t="s">
        <v>618</v>
      </c>
      <c r="F27" s="442">
        <v>32722286</v>
      </c>
    </row>
    <row r="28" spans="4:6" ht="15.75" thickBot="1" x14ac:dyDescent="0.25">
      <c r="D28" s="445" t="s">
        <v>70</v>
      </c>
      <c r="E28" s="407">
        <f>SUM(E16:E27)</f>
        <v>1178311272</v>
      </c>
      <c r="F28" s="407">
        <f>SUM(F16:F27)</f>
        <v>380093796</v>
      </c>
    </row>
    <row r="31" spans="4:6" ht="15.75" thickBot="1" x14ac:dyDescent="0.25"/>
    <row r="32" spans="4:6" ht="12.75" customHeight="1" thickBot="1" x14ac:dyDescent="0.25">
      <c r="D32" s="446" t="s">
        <v>26</v>
      </c>
      <c r="E32" s="447">
        <v>2014</v>
      </c>
      <c r="F32" s="447">
        <v>2013</v>
      </c>
    </row>
    <row r="33" spans="4:6" ht="12.75" customHeight="1" thickBot="1" x14ac:dyDescent="0.25">
      <c r="D33" s="934" t="s">
        <v>656</v>
      </c>
      <c r="E33" s="935"/>
      <c r="F33" s="936"/>
    </row>
    <row r="34" spans="4:6" ht="12.75" customHeight="1" thickBot="1" x14ac:dyDescent="0.25">
      <c r="D34" s="448" t="s">
        <v>272</v>
      </c>
      <c r="E34" s="442">
        <v>1780000000</v>
      </c>
      <c r="F34" s="442">
        <v>3481744297</v>
      </c>
    </row>
    <row r="35" spans="4:6" ht="12.75" customHeight="1" thickBot="1" x14ac:dyDescent="0.25">
      <c r="D35" s="448" t="s">
        <v>657</v>
      </c>
      <c r="E35" s="442">
        <v>2000407500</v>
      </c>
      <c r="F35" s="442">
        <v>2417070000</v>
      </c>
    </row>
    <row r="36" spans="4:6" ht="12.75" customHeight="1" thickBot="1" x14ac:dyDescent="0.25">
      <c r="D36" s="448" t="s">
        <v>624</v>
      </c>
      <c r="E36" s="442">
        <v>1858543875</v>
      </c>
      <c r="F36" s="442">
        <v>1190406975</v>
      </c>
    </row>
    <row r="37" spans="4:6" ht="12.75" customHeight="1" thickBot="1" x14ac:dyDescent="0.25">
      <c r="D37" s="448" t="s">
        <v>500</v>
      </c>
      <c r="E37" s="442">
        <v>1489192250</v>
      </c>
      <c r="F37" s="442">
        <v>1439163763</v>
      </c>
    </row>
    <row r="38" spans="4:6" ht="12.75" customHeight="1" thickBot="1" x14ac:dyDescent="0.25">
      <c r="D38" s="448" t="s">
        <v>625</v>
      </c>
      <c r="E38" s="442">
        <v>600122252</v>
      </c>
      <c r="F38" s="442">
        <v>2058537950</v>
      </c>
    </row>
    <row r="39" spans="4:6" ht="12.75" customHeight="1" thickBot="1" x14ac:dyDescent="0.25">
      <c r="D39" s="448" t="s">
        <v>626</v>
      </c>
      <c r="E39" s="442">
        <v>444535000</v>
      </c>
      <c r="F39" s="442">
        <v>402845000</v>
      </c>
    </row>
    <row r="40" spans="4:6" ht="12.75" customHeight="1" thickBot="1" x14ac:dyDescent="0.25">
      <c r="D40" s="448" t="s">
        <v>627</v>
      </c>
      <c r="E40" s="442">
        <v>342912361</v>
      </c>
      <c r="F40" s="442">
        <v>427446140</v>
      </c>
    </row>
    <row r="41" spans="4:6" ht="12.75" customHeight="1" thickBot="1" x14ac:dyDescent="0.25">
      <c r="D41" s="448" t="s">
        <v>628</v>
      </c>
      <c r="E41" s="442">
        <v>-290500004</v>
      </c>
      <c r="F41" s="442">
        <v>-217687299</v>
      </c>
    </row>
    <row r="42" spans="4:6" ht="12.75" customHeight="1" thickBot="1" x14ac:dyDescent="0.25">
      <c r="D42" s="449" t="s">
        <v>658</v>
      </c>
      <c r="E42" s="444">
        <f>SUM(E34:E41)</f>
        <v>8225213234</v>
      </c>
      <c r="F42" s="444">
        <f>SUM(F34:F41)</f>
        <v>11199526826</v>
      </c>
    </row>
    <row r="43" spans="4:6" ht="12.75" customHeight="1" thickBot="1" x14ac:dyDescent="0.25">
      <c r="D43" s="934" t="s">
        <v>659</v>
      </c>
      <c r="E43" s="935"/>
      <c r="F43" s="936"/>
    </row>
    <row r="44" spans="4:6" ht="12.75" customHeight="1" thickBot="1" x14ac:dyDescent="0.25">
      <c r="D44" s="448" t="s">
        <v>626</v>
      </c>
      <c r="E44" s="444" t="s">
        <v>618</v>
      </c>
      <c r="F44" s="442">
        <v>402845000</v>
      </c>
    </row>
    <row r="45" spans="4:6" ht="12.75" customHeight="1" thickBot="1" x14ac:dyDescent="0.25">
      <c r="D45" s="448" t="s">
        <v>627</v>
      </c>
      <c r="E45" s="444" t="s">
        <v>618</v>
      </c>
      <c r="F45" s="442">
        <v>20589247</v>
      </c>
    </row>
    <row r="46" spans="4:6" ht="12.75" customHeight="1" thickBot="1" x14ac:dyDescent="0.25">
      <c r="D46" s="449" t="s">
        <v>660</v>
      </c>
      <c r="E46" s="444" t="s">
        <v>618</v>
      </c>
      <c r="F46" s="444">
        <f>SUM(F44:F45)</f>
        <v>423434247</v>
      </c>
    </row>
    <row r="47" spans="4:6" ht="12.75" customHeight="1" thickBot="1" x14ac:dyDescent="0.25">
      <c r="D47" s="449" t="s">
        <v>661</v>
      </c>
      <c r="E47" s="407">
        <f>+E42</f>
        <v>8225213234</v>
      </c>
      <c r="F47" s="407">
        <f>+F46+F42</f>
        <v>11622961073</v>
      </c>
    </row>
    <row r="49" spans="4:6" ht="15.75" thickBot="1" x14ac:dyDescent="0.25"/>
    <row r="50" spans="4:6" ht="15.75" thickBot="1" x14ac:dyDescent="0.25">
      <c r="D50" s="446" t="s">
        <v>26</v>
      </c>
      <c r="E50" s="447">
        <v>2014</v>
      </c>
      <c r="F50" s="447">
        <v>2013</v>
      </c>
    </row>
    <row r="51" spans="4:6" ht="26.25" thickBot="1" x14ac:dyDescent="0.25">
      <c r="D51" s="448" t="s">
        <v>272</v>
      </c>
      <c r="E51" s="442">
        <v>2531304501</v>
      </c>
      <c r="F51" s="442">
        <v>3854993000</v>
      </c>
    </row>
    <row r="52" spans="4:6" ht="15.75" thickBot="1" x14ac:dyDescent="0.25">
      <c r="D52" s="448" t="s">
        <v>657</v>
      </c>
      <c r="E52" s="442">
        <v>1581660000</v>
      </c>
      <c r="F52" s="442">
        <v>2241275000</v>
      </c>
    </row>
    <row r="53" spans="4:6" ht="15.75" thickBot="1" x14ac:dyDescent="0.25">
      <c r="D53" s="448" t="s">
        <v>624</v>
      </c>
      <c r="E53" s="442">
        <v>2970415000</v>
      </c>
      <c r="F53" s="442">
        <v>2465402500</v>
      </c>
    </row>
    <row r="54" spans="4:6" ht="15.75" thickBot="1" x14ac:dyDescent="0.25">
      <c r="D54" s="448" t="s">
        <v>500</v>
      </c>
      <c r="E54" s="442">
        <v>1471822500</v>
      </c>
      <c r="F54" s="442">
        <v>1601615115</v>
      </c>
    </row>
    <row r="55" spans="4:6" ht="15.75" thickBot="1" x14ac:dyDescent="0.25">
      <c r="D55" s="448" t="s">
        <v>625</v>
      </c>
      <c r="E55" s="442">
        <v>444841875</v>
      </c>
      <c r="F55" s="442">
        <v>1080294550</v>
      </c>
    </row>
    <row r="56" spans="4:6" ht="15.75" thickBot="1" x14ac:dyDescent="0.25">
      <c r="D56" s="448" t="s">
        <v>626</v>
      </c>
      <c r="E56" s="442" t="s">
        <v>618</v>
      </c>
      <c r="F56" s="442">
        <v>1120637500</v>
      </c>
    </row>
    <row r="57" spans="4:6" ht="39" thickBot="1" x14ac:dyDescent="0.25">
      <c r="D57" s="448" t="s">
        <v>627</v>
      </c>
      <c r="E57" s="442">
        <v>337403161</v>
      </c>
      <c r="F57" s="442">
        <v>628447640</v>
      </c>
    </row>
    <row r="58" spans="4:6" ht="39" thickBot="1" x14ac:dyDescent="0.25">
      <c r="D58" s="448" t="s">
        <v>628</v>
      </c>
      <c r="E58" s="442">
        <v>-312386942</v>
      </c>
      <c r="F58" s="442">
        <v>-427282182</v>
      </c>
    </row>
    <row r="59" spans="4:6" ht="15.75" thickBot="1" x14ac:dyDescent="0.25">
      <c r="D59" s="449" t="s">
        <v>676</v>
      </c>
      <c r="E59" s="444">
        <f>SUM(E51:E58)</f>
        <v>9025060095</v>
      </c>
      <c r="F59" s="444">
        <f>SUM(F51:F58)</f>
        <v>12565383123</v>
      </c>
    </row>
    <row r="63" spans="4:6" ht="15.75" thickBot="1" x14ac:dyDescent="0.25"/>
    <row r="64" spans="4:6" ht="15.75" thickBot="1" x14ac:dyDescent="0.25">
      <c r="D64" s="446" t="s">
        <v>26</v>
      </c>
      <c r="E64" s="447">
        <v>2014</v>
      </c>
      <c r="F64" s="447">
        <v>2013</v>
      </c>
    </row>
    <row r="65" spans="4:6" ht="26.25" thickBot="1" x14ac:dyDescent="0.25">
      <c r="D65" s="448" t="s">
        <v>272</v>
      </c>
      <c r="E65" s="442">
        <v>2914200340</v>
      </c>
      <c r="F65" s="442">
        <v>1650000000</v>
      </c>
    </row>
    <row r="66" spans="4:6" ht="15.75" thickBot="1" x14ac:dyDescent="0.25">
      <c r="D66" s="448" t="s">
        <v>657</v>
      </c>
      <c r="E66" s="442">
        <v>3073871000</v>
      </c>
      <c r="F66" s="442">
        <v>2224785000</v>
      </c>
    </row>
    <row r="67" spans="4:6" ht="15.75" thickBot="1" x14ac:dyDescent="0.25">
      <c r="D67" s="448" t="s">
        <v>624</v>
      </c>
      <c r="E67" s="442">
        <v>2549859625</v>
      </c>
      <c r="F67" s="442">
        <v>3213545750</v>
      </c>
    </row>
    <row r="68" spans="4:6" ht="15.75" thickBot="1" x14ac:dyDescent="0.25">
      <c r="D68" s="448" t="s">
        <v>500</v>
      </c>
      <c r="E68" s="442" t="s">
        <v>618</v>
      </c>
      <c r="F68" s="442">
        <v>2611897590</v>
      </c>
    </row>
    <row r="69" spans="4:6" ht="15.75" thickBot="1" x14ac:dyDescent="0.25">
      <c r="D69" s="448" t="s">
        <v>625</v>
      </c>
      <c r="E69" s="442">
        <v>302983875</v>
      </c>
      <c r="F69" s="442">
        <v>640738080</v>
      </c>
    </row>
    <row r="70" spans="4:6" ht="15.75" thickBot="1" x14ac:dyDescent="0.25">
      <c r="D70" s="448" t="s">
        <v>626</v>
      </c>
      <c r="E70" s="442" t="s">
        <v>618</v>
      </c>
      <c r="F70" s="442">
        <v>1112392500</v>
      </c>
    </row>
    <row r="71" spans="4:6" ht="39" thickBot="1" x14ac:dyDescent="0.25">
      <c r="D71" s="448" t="s">
        <v>627</v>
      </c>
      <c r="E71" s="442">
        <v>399264768</v>
      </c>
      <c r="F71" s="442">
        <v>636210099</v>
      </c>
    </row>
    <row r="72" spans="4:6" ht="39" thickBot="1" x14ac:dyDescent="0.25">
      <c r="D72" s="448" t="s">
        <v>628</v>
      </c>
      <c r="E72" s="442">
        <v>-348845221</v>
      </c>
      <c r="F72" s="442">
        <v>-540215510</v>
      </c>
    </row>
    <row r="73" spans="4:6" ht="15.75" thickBot="1" x14ac:dyDescent="0.25">
      <c r="D73" s="449" t="s">
        <v>676</v>
      </c>
      <c r="E73" s="444">
        <f>SUM(E65:E72)</f>
        <v>8891334387</v>
      </c>
      <c r="F73" s="444">
        <f>SUM(F65:F72)</f>
        <v>11549353509</v>
      </c>
    </row>
  </sheetData>
  <mergeCells count="6">
    <mergeCell ref="D43:F43"/>
    <mergeCell ref="E4:E5"/>
    <mergeCell ref="F4:F5"/>
    <mergeCell ref="E14:E15"/>
    <mergeCell ref="F14:F15"/>
    <mergeCell ref="D33:F33"/>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37"/>
  <sheetViews>
    <sheetView topLeftCell="A24" workbookViewId="0">
      <selection activeCell="D37" sqref="D37:E37"/>
    </sheetView>
  </sheetViews>
  <sheetFormatPr baseColWidth="10" defaultRowHeight="15" x14ac:dyDescent="0.2"/>
  <cols>
    <col min="3" max="3" width="11.28515625" bestFit="1" customWidth="1"/>
    <col min="4" max="4" width="15.28515625" bestFit="1" customWidth="1"/>
    <col min="5" max="5" width="16.5703125" bestFit="1" customWidth="1"/>
  </cols>
  <sheetData>
    <row r="3" spans="3:5" ht="15.75" thickBot="1" x14ac:dyDescent="0.25"/>
    <row r="4" spans="3:5" x14ac:dyDescent="0.2">
      <c r="C4" s="470"/>
      <c r="D4" s="937">
        <v>2014</v>
      </c>
      <c r="E4" s="937">
        <v>2013</v>
      </c>
    </row>
    <row r="5" spans="3:5" ht="15.75" thickBot="1" x14ac:dyDescent="0.25">
      <c r="C5" s="471" t="s">
        <v>651</v>
      </c>
      <c r="D5" s="938"/>
      <c r="E5" s="938"/>
    </row>
    <row r="6" spans="3:5" ht="15.75" thickBot="1" x14ac:dyDescent="0.25">
      <c r="C6" s="441" t="s">
        <v>652</v>
      </c>
      <c r="D6" s="442">
        <v>60001230</v>
      </c>
      <c r="E6" s="442">
        <v>16000046</v>
      </c>
    </row>
    <row r="7" spans="3:5" ht="39" thickBot="1" x14ac:dyDescent="0.25">
      <c r="C7" s="441" t="s">
        <v>653</v>
      </c>
      <c r="D7" s="442">
        <v>183175821</v>
      </c>
      <c r="E7" s="442">
        <v>216705645</v>
      </c>
    </row>
    <row r="8" spans="3:5" ht="26.25" thickBot="1" x14ac:dyDescent="0.25">
      <c r="C8" s="443" t="s">
        <v>613</v>
      </c>
      <c r="D8" s="444">
        <f>SUM(D6:D7)</f>
        <v>243177051</v>
      </c>
      <c r="E8" s="444">
        <f>SUM(E6:E7)</f>
        <v>232705691</v>
      </c>
    </row>
    <row r="9" spans="3:5" ht="15.75" thickBot="1" x14ac:dyDescent="0.25"/>
    <row r="10" spans="3:5" ht="12.75" customHeight="1" x14ac:dyDescent="0.2">
      <c r="C10" s="470"/>
      <c r="D10" s="937">
        <v>2014</v>
      </c>
      <c r="E10" s="937">
        <v>2013</v>
      </c>
    </row>
    <row r="11" spans="3:5" ht="12.75" customHeight="1" thickBot="1" x14ac:dyDescent="0.25">
      <c r="C11" s="471" t="s">
        <v>651</v>
      </c>
      <c r="D11" s="938"/>
      <c r="E11" s="938"/>
    </row>
    <row r="12" spans="3:5" ht="12.75" customHeight="1" thickBot="1" x14ac:dyDescent="0.25">
      <c r="C12" s="443" t="s">
        <v>613</v>
      </c>
      <c r="D12" s="444">
        <v>243177051</v>
      </c>
      <c r="E12" s="444">
        <v>232705691</v>
      </c>
    </row>
    <row r="13" spans="3:5" ht="12.75" customHeight="1" thickBot="1" x14ac:dyDescent="0.25">
      <c r="C13" s="441" t="s">
        <v>614</v>
      </c>
      <c r="D13" s="442">
        <v>94839295</v>
      </c>
      <c r="E13" s="442">
        <v>214422243</v>
      </c>
    </row>
    <row r="14" spans="3:5" ht="12.75" customHeight="1" thickBot="1" x14ac:dyDescent="0.25">
      <c r="C14" s="441" t="s">
        <v>615</v>
      </c>
      <c r="D14" s="442">
        <v>13210502</v>
      </c>
      <c r="E14" s="442">
        <v>21095755</v>
      </c>
    </row>
    <row r="15" spans="3:5" ht="12.75" customHeight="1" thickBot="1" x14ac:dyDescent="0.25">
      <c r="C15" s="441" t="s">
        <v>677</v>
      </c>
      <c r="D15" s="442">
        <v>16264839</v>
      </c>
      <c r="E15" s="442" t="s">
        <v>618</v>
      </c>
    </row>
    <row r="16" spans="3:5" ht="12.75" customHeight="1" thickBot="1" x14ac:dyDescent="0.25">
      <c r="C16" s="441" t="s">
        <v>692</v>
      </c>
      <c r="D16" s="442">
        <v>102184325</v>
      </c>
      <c r="E16" s="442">
        <v>45026089</v>
      </c>
    </row>
    <row r="17" spans="3:5" ht="12.75" customHeight="1" thickBot="1" x14ac:dyDescent="0.25">
      <c r="C17" s="441" t="s">
        <v>617</v>
      </c>
      <c r="D17" s="442">
        <v>113335124</v>
      </c>
      <c r="E17" s="442">
        <v>70361151</v>
      </c>
    </row>
    <row r="18" spans="3:5" ht="12.75" customHeight="1" thickBot="1" x14ac:dyDescent="0.25">
      <c r="C18" s="441" t="s">
        <v>693</v>
      </c>
      <c r="D18" s="442">
        <v>45420470</v>
      </c>
      <c r="E18" s="442">
        <v>89553693</v>
      </c>
    </row>
    <row r="19" spans="3:5" ht="12.75" customHeight="1" thickBot="1" x14ac:dyDescent="0.25">
      <c r="C19" s="441" t="s">
        <v>694</v>
      </c>
      <c r="D19" s="442">
        <v>46433916</v>
      </c>
      <c r="E19" s="442">
        <v>46772313</v>
      </c>
    </row>
    <row r="20" spans="3:5" ht="12.75" customHeight="1" thickBot="1" x14ac:dyDescent="0.25">
      <c r="C20" s="441" t="s">
        <v>654</v>
      </c>
      <c r="D20" s="442">
        <v>8644602</v>
      </c>
      <c r="E20" s="442">
        <v>9208819</v>
      </c>
    </row>
    <row r="21" spans="3:5" ht="12.75" customHeight="1" thickBot="1" x14ac:dyDescent="0.25">
      <c r="C21" s="441" t="s">
        <v>695</v>
      </c>
      <c r="D21" s="442">
        <v>34908024</v>
      </c>
      <c r="E21" s="442">
        <v>27664226</v>
      </c>
    </row>
    <row r="22" spans="3:5" ht="12.75" customHeight="1" thickBot="1" x14ac:dyDescent="0.25">
      <c r="C22" s="441" t="s">
        <v>655</v>
      </c>
      <c r="D22" s="442">
        <v>14945580</v>
      </c>
      <c r="E22" s="442" t="s">
        <v>618</v>
      </c>
    </row>
    <row r="23" spans="3:5" ht="12.75" customHeight="1" thickBot="1" x14ac:dyDescent="0.25">
      <c r="C23" s="441" t="s">
        <v>696</v>
      </c>
      <c r="D23" s="442">
        <v>15886137</v>
      </c>
      <c r="E23" s="442" t="s">
        <v>618</v>
      </c>
    </row>
    <row r="24" spans="3:5" ht="12.75" customHeight="1" thickBot="1" x14ac:dyDescent="0.25">
      <c r="C24" s="445" t="s">
        <v>70</v>
      </c>
      <c r="D24" s="407">
        <f>SUM(D12:D23)</f>
        <v>749249865</v>
      </c>
      <c r="E24" s="407">
        <f>SUM(E12:E23)</f>
        <v>756809980</v>
      </c>
    </row>
    <row r="26" spans="3:5" ht="15.75" thickBot="1" x14ac:dyDescent="0.25"/>
    <row r="27" spans="3:5" ht="12.75" customHeight="1" thickBot="1" x14ac:dyDescent="0.25">
      <c r="C27" s="446" t="s">
        <v>26</v>
      </c>
      <c r="D27" s="447">
        <v>2014</v>
      </c>
      <c r="E27" s="447">
        <v>2013</v>
      </c>
    </row>
    <row r="28" spans="3:5" ht="12.75" customHeight="1" thickBot="1" x14ac:dyDescent="0.3">
      <c r="C28" s="448" t="s">
        <v>272</v>
      </c>
      <c r="D28" s="473">
        <v>2349973792</v>
      </c>
      <c r="E28" s="442">
        <v>2450000000</v>
      </c>
    </row>
    <row r="29" spans="3:5" ht="12.75" customHeight="1" thickBot="1" x14ac:dyDescent="0.25">
      <c r="C29" s="448" t="s">
        <v>657</v>
      </c>
      <c r="D29" s="442">
        <v>3156766400</v>
      </c>
      <c r="E29" s="442">
        <v>2305455000</v>
      </c>
    </row>
    <row r="30" spans="3:5" ht="12.75" customHeight="1" thickBot="1" x14ac:dyDescent="0.25">
      <c r="C30" s="448" t="s">
        <v>624</v>
      </c>
      <c r="D30" s="442">
        <v>2264216000</v>
      </c>
      <c r="E30" s="442">
        <v>2779091250</v>
      </c>
    </row>
    <row r="31" spans="3:5" ht="12.75" customHeight="1" thickBot="1" x14ac:dyDescent="0.25">
      <c r="C31" s="448" t="s">
        <v>500</v>
      </c>
      <c r="D31" s="442" t="s">
        <v>618</v>
      </c>
      <c r="E31" s="442">
        <v>1544654850</v>
      </c>
    </row>
    <row r="32" spans="3:5" ht="12.75" customHeight="1" thickBot="1" x14ac:dyDescent="0.25">
      <c r="C32" s="448" t="s">
        <v>697</v>
      </c>
      <c r="D32" s="442">
        <v>156672900</v>
      </c>
      <c r="E32" s="442">
        <v>663971040</v>
      </c>
    </row>
    <row r="33" spans="3:5" ht="12.75" customHeight="1" thickBot="1" x14ac:dyDescent="0.25">
      <c r="C33" s="448" t="s">
        <v>626</v>
      </c>
      <c r="D33" s="442" t="s">
        <v>618</v>
      </c>
      <c r="E33" s="442">
        <v>461091000</v>
      </c>
    </row>
    <row r="34" spans="3:5" ht="12.75" customHeight="1" thickBot="1" x14ac:dyDescent="0.25">
      <c r="C34" s="448" t="s">
        <v>698</v>
      </c>
      <c r="D34" s="442">
        <v>932482192</v>
      </c>
      <c r="E34" s="442" t="s">
        <v>618</v>
      </c>
    </row>
    <row r="35" spans="3:5" ht="12.75" customHeight="1" thickBot="1" x14ac:dyDescent="0.25">
      <c r="C35" s="448" t="s">
        <v>627</v>
      </c>
      <c r="D35" s="442">
        <v>369460198</v>
      </c>
      <c r="E35" s="442">
        <v>527449170</v>
      </c>
    </row>
    <row r="36" spans="3:5" ht="12.75" customHeight="1" thickBot="1" x14ac:dyDescent="0.25">
      <c r="C36" s="448" t="s">
        <v>628</v>
      </c>
      <c r="D36" s="442">
        <v>-278365434</v>
      </c>
      <c r="E36" s="442">
        <v>-434692459</v>
      </c>
    </row>
    <row r="37" spans="3:5" ht="12.75" customHeight="1" thickBot="1" x14ac:dyDescent="0.25">
      <c r="C37" s="449" t="s">
        <v>676</v>
      </c>
      <c r="D37" s="444">
        <f>SUM(D28:D36)</f>
        <v>8951206048</v>
      </c>
      <c r="E37" s="444">
        <f>SUM(E28:E36)</f>
        <v>10297019851</v>
      </c>
    </row>
  </sheetData>
  <mergeCells count="4">
    <mergeCell ref="D4:D5"/>
    <mergeCell ref="E4:E5"/>
    <mergeCell ref="D10:D11"/>
    <mergeCell ref="E10:E1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9:G66"/>
  <sheetViews>
    <sheetView topLeftCell="A44" workbookViewId="0">
      <selection activeCell="F66" sqref="F66:G66"/>
    </sheetView>
  </sheetViews>
  <sheetFormatPr baseColWidth="10" defaultRowHeight="15" x14ac:dyDescent="0.2"/>
  <cols>
    <col min="5" max="5" width="33.42578125" bestFit="1" customWidth="1"/>
    <col min="6" max="7" width="15.28515625" bestFit="1" customWidth="1"/>
  </cols>
  <sheetData>
    <row r="9" spans="5:7" ht="15.75" thickBot="1" x14ac:dyDescent="0.25"/>
    <row r="10" spans="5:7" x14ac:dyDescent="0.2">
      <c r="E10" s="477"/>
      <c r="F10" s="937">
        <v>2015</v>
      </c>
      <c r="G10" s="937">
        <v>2014</v>
      </c>
    </row>
    <row r="11" spans="5:7" ht="15.75" thickBot="1" x14ac:dyDescent="0.25">
      <c r="E11" s="478" t="s">
        <v>651</v>
      </c>
      <c r="F11" s="938"/>
      <c r="G11" s="938"/>
    </row>
    <row r="12" spans="5:7" ht="15.75" thickBot="1" x14ac:dyDescent="0.25">
      <c r="E12" s="441" t="s">
        <v>652</v>
      </c>
      <c r="F12" s="442">
        <v>16414376</v>
      </c>
      <c r="G12" s="442">
        <v>19390887</v>
      </c>
    </row>
    <row r="13" spans="5:7" ht="15.75" thickBot="1" x14ac:dyDescent="0.25">
      <c r="E13" s="441" t="s">
        <v>653</v>
      </c>
      <c r="F13" s="442">
        <v>272178534</v>
      </c>
      <c r="G13" s="442">
        <v>365892288</v>
      </c>
    </row>
    <row r="14" spans="5:7" ht="15.75" thickBot="1" x14ac:dyDescent="0.25">
      <c r="E14" s="443" t="s">
        <v>613</v>
      </c>
      <c r="F14" s="444">
        <f>SUM(F12:F13)</f>
        <v>288592910</v>
      </c>
      <c r="G14" s="444">
        <f>SUM(G12:G13)</f>
        <v>385283175</v>
      </c>
    </row>
    <row r="21" spans="5:7" ht="15.75" thickBot="1" x14ac:dyDescent="0.25"/>
    <row r="22" spans="5:7" ht="12.75" customHeight="1" x14ac:dyDescent="0.2">
      <c r="E22" s="477"/>
      <c r="F22" s="937">
        <v>2015</v>
      </c>
      <c r="G22" s="937">
        <v>2014</v>
      </c>
    </row>
    <row r="23" spans="5:7" ht="12.75" customHeight="1" thickBot="1" x14ac:dyDescent="0.25">
      <c r="E23" s="478" t="s">
        <v>651</v>
      </c>
      <c r="F23" s="938"/>
      <c r="G23" s="938"/>
    </row>
    <row r="24" spans="5:7" ht="12.75" customHeight="1" thickBot="1" x14ac:dyDescent="0.25">
      <c r="E24" s="443" t="s">
        <v>613</v>
      </c>
      <c r="F24" s="444">
        <v>288592910</v>
      </c>
      <c r="G24" s="444">
        <v>385283175</v>
      </c>
    </row>
    <row r="25" spans="5:7" ht="12.75" customHeight="1" thickBot="1" x14ac:dyDescent="0.25">
      <c r="E25" s="441" t="s">
        <v>614</v>
      </c>
      <c r="F25" s="442">
        <v>348544613</v>
      </c>
      <c r="G25" s="442">
        <v>404691706</v>
      </c>
    </row>
    <row r="26" spans="5:7" ht="12.75" customHeight="1" thickBot="1" x14ac:dyDescent="0.25">
      <c r="E26" s="441" t="s">
        <v>615</v>
      </c>
      <c r="F26" s="442">
        <v>59560455</v>
      </c>
      <c r="G26" s="442">
        <v>49901020</v>
      </c>
    </row>
    <row r="27" spans="5:7" ht="12.75" customHeight="1" thickBot="1" x14ac:dyDescent="0.25">
      <c r="E27" s="441" t="s">
        <v>677</v>
      </c>
      <c r="F27" s="442">
        <v>15884868</v>
      </c>
      <c r="G27" s="442" t="s">
        <v>618</v>
      </c>
    </row>
    <row r="28" spans="5:7" ht="12.75" customHeight="1" thickBot="1" x14ac:dyDescent="0.25">
      <c r="E28" s="441" t="s">
        <v>692</v>
      </c>
      <c r="F28" s="442">
        <v>189330370</v>
      </c>
      <c r="G28" s="442">
        <v>72827040</v>
      </c>
    </row>
    <row r="29" spans="5:7" ht="12.75" customHeight="1" thickBot="1" x14ac:dyDescent="0.25">
      <c r="E29" s="441" t="s">
        <v>617</v>
      </c>
      <c r="F29" s="442">
        <v>85874827</v>
      </c>
      <c r="G29" s="442">
        <v>75357555</v>
      </c>
    </row>
    <row r="30" spans="5:7" ht="12.75" customHeight="1" thickBot="1" x14ac:dyDescent="0.25">
      <c r="E30" s="441" t="s">
        <v>693</v>
      </c>
      <c r="F30" s="442">
        <v>82862822</v>
      </c>
      <c r="G30" s="442">
        <v>80915019</v>
      </c>
    </row>
    <row r="31" spans="5:7" ht="12.75" customHeight="1" thickBot="1" x14ac:dyDescent="0.25">
      <c r="E31" s="441" t="s">
        <v>710</v>
      </c>
      <c r="F31" s="442">
        <v>53855975</v>
      </c>
      <c r="G31" s="442">
        <v>48181085</v>
      </c>
    </row>
    <row r="32" spans="5:7" ht="12.75" customHeight="1" thickBot="1" x14ac:dyDescent="0.25">
      <c r="E32" s="441" t="s">
        <v>654</v>
      </c>
      <c r="F32" s="442">
        <v>8644602</v>
      </c>
      <c r="G32" s="442">
        <v>13323420</v>
      </c>
    </row>
    <row r="33" spans="5:7" ht="12.75" customHeight="1" thickBot="1" x14ac:dyDescent="0.25">
      <c r="E33" s="441" t="s">
        <v>695</v>
      </c>
      <c r="F33" s="442">
        <v>36155627</v>
      </c>
      <c r="G33" s="442">
        <v>33650177</v>
      </c>
    </row>
    <row r="34" spans="5:7" ht="12.75" customHeight="1" thickBot="1" x14ac:dyDescent="0.25">
      <c r="E34" s="441" t="s">
        <v>655</v>
      </c>
      <c r="F34" s="442">
        <v>13185620</v>
      </c>
      <c r="G34" s="442">
        <v>22405659</v>
      </c>
    </row>
    <row r="35" spans="5:7" ht="12.75" customHeight="1" thickBot="1" x14ac:dyDescent="0.25">
      <c r="E35" s="441" t="s">
        <v>623</v>
      </c>
      <c r="F35" s="442" t="s">
        <v>618</v>
      </c>
      <c r="G35" s="442">
        <v>1050000</v>
      </c>
    </row>
    <row r="36" spans="5:7" ht="12.75" customHeight="1" thickBot="1" x14ac:dyDescent="0.25">
      <c r="E36" s="441" t="s">
        <v>696</v>
      </c>
      <c r="F36" s="442">
        <v>20966675</v>
      </c>
      <c r="G36" s="442" t="s">
        <v>618</v>
      </c>
    </row>
    <row r="37" spans="5:7" ht="12.75" customHeight="1" thickBot="1" x14ac:dyDescent="0.25">
      <c r="E37" s="445" t="s">
        <v>70</v>
      </c>
      <c r="F37" s="407">
        <f>SUM(F24:F36)</f>
        <v>1203459364</v>
      </c>
      <c r="G37" s="407">
        <f>SUM(G24:G36)</f>
        <v>1187585856</v>
      </c>
    </row>
    <row r="40" spans="5:7" ht="15.75" thickBot="1" x14ac:dyDescent="0.25"/>
    <row r="41" spans="5:7" ht="12.75" customHeight="1" thickBot="1" x14ac:dyDescent="0.25">
      <c r="E41" s="446" t="s">
        <v>26</v>
      </c>
      <c r="F41" s="447">
        <v>2015</v>
      </c>
      <c r="G41" s="447">
        <v>2014</v>
      </c>
    </row>
    <row r="42" spans="5:7" ht="12.75" customHeight="1" thickBot="1" x14ac:dyDescent="0.25">
      <c r="E42" s="448" t="s">
        <v>272</v>
      </c>
      <c r="F42" s="442">
        <v>2668139300</v>
      </c>
      <c r="G42" s="442">
        <v>1780000000</v>
      </c>
    </row>
    <row r="43" spans="5:7" ht="12.75" customHeight="1" thickBot="1" x14ac:dyDescent="0.25">
      <c r="E43" s="448" t="s">
        <v>657</v>
      </c>
      <c r="F43" s="442">
        <v>3243512000</v>
      </c>
      <c r="G43" s="442">
        <v>2000407500</v>
      </c>
    </row>
    <row r="44" spans="5:7" ht="12.75" customHeight="1" thickBot="1" x14ac:dyDescent="0.25">
      <c r="E44" s="448" t="s">
        <v>624</v>
      </c>
      <c r="F44" s="442">
        <v>1800000000</v>
      </c>
      <c r="G44" s="442">
        <v>1858543875</v>
      </c>
    </row>
    <row r="45" spans="5:7" ht="12.75" customHeight="1" thickBot="1" x14ac:dyDescent="0.25">
      <c r="E45" s="448" t="s">
        <v>500</v>
      </c>
      <c r="F45" s="442" t="s">
        <v>618</v>
      </c>
      <c r="G45" s="442">
        <v>1489192250</v>
      </c>
    </row>
    <row r="46" spans="5:7" ht="12.75" customHeight="1" thickBot="1" x14ac:dyDescent="0.25">
      <c r="E46" s="448" t="s">
        <v>711</v>
      </c>
      <c r="F46" s="442" t="s">
        <v>618</v>
      </c>
      <c r="G46" s="442">
        <v>2058537950</v>
      </c>
    </row>
    <row r="47" spans="5:7" ht="12.75" customHeight="1" thickBot="1" x14ac:dyDescent="0.25">
      <c r="E47" s="448" t="s">
        <v>626</v>
      </c>
      <c r="F47" s="442" t="s">
        <v>618</v>
      </c>
      <c r="G47" s="442">
        <v>444535000</v>
      </c>
    </row>
    <row r="48" spans="5:7" ht="12.75" customHeight="1" thickBot="1" x14ac:dyDescent="0.25">
      <c r="E48" s="448" t="s">
        <v>698</v>
      </c>
      <c r="F48" s="442">
        <v>964750348</v>
      </c>
      <c r="G48" s="442" t="s">
        <v>618</v>
      </c>
    </row>
    <row r="49" spans="5:7" ht="12.75" customHeight="1" thickBot="1" x14ac:dyDescent="0.25">
      <c r="E49" s="448" t="s">
        <v>627</v>
      </c>
      <c r="F49" s="442">
        <v>329143548</v>
      </c>
      <c r="G49" s="442">
        <v>342912361</v>
      </c>
    </row>
    <row r="50" spans="5:7" ht="12.75" customHeight="1" thickBot="1" x14ac:dyDescent="0.25">
      <c r="E50" s="448" t="s">
        <v>628</v>
      </c>
      <c r="F50" s="442">
        <v>-216309205</v>
      </c>
      <c r="G50" s="442">
        <v>-290500004</v>
      </c>
    </row>
    <row r="51" spans="5:7" ht="12.75" customHeight="1" thickBot="1" x14ac:dyDescent="0.25">
      <c r="E51" s="449" t="s">
        <v>676</v>
      </c>
      <c r="F51" s="444">
        <f>SUM(F42:F50)</f>
        <v>8789235991</v>
      </c>
      <c r="G51" s="444">
        <f>SUM(G42:G50)</f>
        <v>9683628932</v>
      </c>
    </row>
    <row r="55" spans="5:7" ht="15.75" thickBot="1" x14ac:dyDescent="0.25"/>
    <row r="56" spans="5:7" ht="12.75" customHeight="1" thickBot="1" x14ac:dyDescent="0.25">
      <c r="E56" s="446" t="s">
        <v>26</v>
      </c>
      <c r="F56" s="447">
        <v>2015</v>
      </c>
      <c r="G56" s="447">
        <v>2014</v>
      </c>
    </row>
    <row r="57" spans="5:7" ht="12.75" customHeight="1" thickBot="1" x14ac:dyDescent="0.25">
      <c r="E57" s="448" t="s">
        <v>272</v>
      </c>
      <c r="F57" s="442">
        <v>2668139300</v>
      </c>
      <c r="G57" s="442">
        <v>1780000000</v>
      </c>
    </row>
    <row r="58" spans="5:7" ht="12.75" customHeight="1" thickBot="1" x14ac:dyDescent="0.25">
      <c r="E58" s="448" t="s">
        <v>657</v>
      </c>
      <c r="F58" s="442">
        <v>3243512000</v>
      </c>
      <c r="G58" s="442">
        <v>2000407500</v>
      </c>
    </row>
    <row r="59" spans="5:7" ht="12.75" customHeight="1" thickBot="1" x14ac:dyDescent="0.25">
      <c r="E59" s="448" t="s">
        <v>624</v>
      </c>
      <c r="F59" s="442">
        <v>1800000000</v>
      </c>
      <c r="G59" s="442">
        <v>1858543875</v>
      </c>
    </row>
    <row r="60" spans="5:7" ht="12.75" customHeight="1" thickBot="1" x14ac:dyDescent="0.25">
      <c r="E60" s="448" t="s">
        <v>500</v>
      </c>
      <c r="F60" s="442" t="s">
        <v>618</v>
      </c>
      <c r="G60" s="442">
        <v>1489192250</v>
      </c>
    </row>
    <row r="61" spans="5:7" ht="12.75" customHeight="1" thickBot="1" x14ac:dyDescent="0.25">
      <c r="E61" s="448" t="s">
        <v>711</v>
      </c>
      <c r="F61" s="442" t="s">
        <v>618</v>
      </c>
      <c r="G61" s="442">
        <v>600122252</v>
      </c>
    </row>
    <row r="62" spans="5:7" ht="12.75" customHeight="1" thickBot="1" x14ac:dyDescent="0.25">
      <c r="E62" s="448" t="s">
        <v>626</v>
      </c>
      <c r="F62" s="442" t="s">
        <v>618</v>
      </c>
      <c r="G62" s="442">
        <v>444535000</v>
      </c>
    </row>
    <row r="63" spans="5:7" ht="12.75" customHeight="1" thickBot="1" x14ac:dyDescent="0.25">
      <c r="E63" s="448" t="s">
        <v>698</v>
      </c>
      <c r="F63" s="442">
        <v>964750348</v>
      </c>
      <c r="G63" s="442" t="s">
        <v>618</v>
      </c>
    </row>
    <row r="64" spans="5:7" ht="12.75" customHeight="1" thickBot="1" x14ac:dyDescent="0.25">
      <c r="E64" s="448" t="s">
        <v>627</v>
      </c>
      <c r="F64" s="442">
        <v>329143548</v>
      </c>
      <c r="G64" s="442">
        <v>342912361</v>
      </c>
    </row>
    <row r="65" spans="5:7" ht="12.75" customHeight="1" thickBot="1" x14ac:dyDescent="0.25">
      <c r="E65" s="448" t="s">
        <v>628</v>
      </c>
      <c r="F65" s="442">
        <v>-216309205</v>
      </c>
      <c r="G65" s="442">
        <v>-290500004</v>
      </c>
    </row>
    <row r="66" spans="5:7" ht="12.75" customHeight="1" thickBot="1" x14ac:dyDescent="0.25">
      <c r="E66" s="449" t="s">
        <v>676</v>
      </c>
      <c r="F66" s="444">
        <f>SUM(F57:F65)</f>
        <v>8789235991</v>
      </c>
      <c r="G66" s="444">
        <f>SUM(G57:G65)</f>
        <v>8225213234</v>
      </c>
    </row>
  </sheetData>
  <mergeCells count="4">
    <mergeCell ref="F10:F11"/>
    <mergeCell ref="G10:G11"/>
    <mergeCell ref="F22:F23"/>
    <mergeCell ref="G22:G2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F44"/>
  <sheetViews>
    <sheetView topLeftCell="A27" workbookViewId="0">
      <selection activeCell="E48" sqref="E48"/>
    </sheetView>
  </sheetViews>
  <sheetFormatPr baseColWidth="10" defaultRowHeight="15" x14ac:dyDescent="0.2"/>
  <cols>
    <col min="4" max="4" width="17" customWidth="1"/>
    <col min="5" max="5" width="16.5703125" customWidth="1"/>
    <col min="6" max="6" width="15.140625" customWidth="1"/>
  </cols>
  <sheetData>
    <row r="3" spans="4:6" ht="15.75" thickBot="1" x14ac:dyDescent="0.25"/>
    <row r="4" spans="4:6" x14ac:dyDescent="0.2">
      <c r="D4" s="481"/>
      <c r="E4" s="937">
        <v>2015</v>
      </c>
      <c r="F4" s="937">
        <v>2014</v>
      </c>
    </row>
    <row r="5" spans="4:6" ht="15.75" thickBot="1" x14ac:dyDescent="0.25">
      <c r="D5" s="482" t="s">
        <v>651</v>
      </c>
      <c r="E5" s="938"/>
      <c r="F5" s="938"/>
    </row>
    <row r="6" spans="4:6" ht="15.75" thickBot="1" x14ac:dyDescent="0.25">
      <c r="D6" s="441" t="s">
        <v>652</v>
      </c>
      <c r="E6" s="442">
        <v>16000015</v>
      </c>
      <c r="F6" s="442">
        <v>20221681</v>
      </c>
    </row>
    <row r="7" spans="4:6" ht="26.25" thickBot="1" x14ac:dyDescent="0.25">
      <c r="D7" s="441" t="s">
        <v>653</v>
      </c>
      <c r="E7" s="442">
        <v>417631026</v>
      </c>
      <c r="F7" s="442">
        <v>128264354</v>
      </c>
    </row>
    <row r="8" spans="4:6" ht="15.75" thickBot="1" x14ac:dyDescent="0.25">
      <c r="D8" s="443" t="s">
        <v>613</v>
      </c>
      <c r="E8" s="444">
        <f>SUM(E6:E7)</f>
        <v>433631041</v>
      </c>
      <c r="F8" s="444">
        <f>SUM(F6:F7)</f>
        <v>148486035</v>
      </c>
    </row>
    <row r="13" spans="4:6" ht="15.75" thickBot="1" x14ac:dyDescent="0.25"/>
    <row r="14" spans="4:6" ht="12.75" customHeight="1" x14ac:dyDescent="0.2">
      <c r="D14" s="481"/>
      <c r="E14" s="937">
        <v>2015</v>
      </c>
      <c r="F14" s="937">
        <v>2014</v>
      </c>
    </row>
    <row r="15" spans="4:6" ht="12.75" customHeight="1" thickBot="1" x14ac:dyDescent="0.25">
      <c r="D15" s="482" t="s">
        <v>651</v>
      </c>
      <c r="E15" s="938"/>
      <c r="F15" s="938"/>
    </row>
    <row r="16" spans="4:6" ht="12.75" customHeight="1" thickBot="1" x14ac:dyDescent="0.25">
      <c r="D16" s="443" t="s">
        <v>613</v>
      </c>
      <c r="E16" s="444">
        <v>433631041</v>
      </c>
      <c r="F16" s="444">
        <v>148486035</v>
      </c>
    </row>
    <row r="17" spans="4:6" ht="12.75" customHeight="1" thickBot="1" x14ac:dyDescent="0.25">
      <c r="D17" s="441" t="s">
        <v>614</v>
      </c>
      <c r="E17" s="442">
        <v>-129776237</v>
      </c>
      <c r="F17" s="442">
        <v>320518959</v>
      </c>
    </row>
    <row r="18" spans="4:6" ht="12.75" customHeight="1" thickBot="1" x14ac:dyDescent="0.25">
      <c r="D18" s="441" t="s">
        <v>615</v>
      </c>
      <c r="E18" s="442">
        <v>15263472</v>
      </c>
      <c r="F18" s="442">
        <v>10588061</v>
      </c>
    </row>
    <row r="19" spans="4:6" ht="12.75" customHeight="1" thickBot="1" x14ac:dyDescent="0.25">
      <c r="D19" s="441" t="s">
        <v>677</v>
      </c>
      <c r="E19" s="442">
        <v>132504443</v>
      </c>
      <c r="F19" s="442" t="s">
        <v>618</v>
      </c>
    </row>
    <row r="20" spans="4:6" ht="12.75" customHeight="1" thickBot="1" x14ac:dyDescent="0.25">
      <c r="D20" s="441" t="s">
        <v>692</v>
      </c>
      <c r="E20" s="442">
        <v>34066713</v>
      </c>
      <c r="F20" s="442">
        <v>50098946</v>
      </c>
    </row>
    <row r="21" spans="4:6" ht="12.75" customHeight="1" thickBot="1" x14ac:dyDescent="0.25">
      <c r="D21" s="441" t="s">
        <v>617</v>
      </c>
      <c r="E21" s="442">
        <v>40520697</v>
      </c>
      <c r="F21" s="442">
        <v>89331154</v>
      </c>
    </row>
    <row r="22" spans="4:6" ht="12.75" customHeight="1" thickBot="1" x14ac:dyDescent="0.25">
      <c r="D22" s="441" t="s">
        <v>693</v>
      </c>
      <c r="E22" s="442">
        <v>25917516</v>
      </c>
      <c r="F22" s="442">
        <v>21539854</v>
      </c>
    </row>
    <row r="23" spans="4:6" ht="12.75" customHeight="1" thickBot="1" x14ac:dyDescent="0.25">
      <c r="D23" s="441" t="s">
        <v>710</v>
      </c>
      <c r="E23" s="442">
        <v>51553218</v>
      </c>
      <c r="F23" s="442">
        <v>42347982</v>
      </c>
    </row>
    <row r="24" spans="4:6" ht="12.75" customHeight="1" thickBot="1" x14ac:dyDescent="0.25">
      <c r="D24" s="441" t="s">
        <v>654</v>
      </c>
      <c r="E24" s="442">
        <v>8424602</v>
      </c>
      <c r="F24" s="442">
        <v>6504420</v>
      </c>
    </row>
    <row r="25" spans="4:6" ht="12.75" customHeight="1" thickBot="1" x14ac:dyDescent="0.25">
      <c r="D25" s="441" t="s">
        <v>695</v>
      </c>
      <c r="E25" s="442">
        <v>35674756</v>
      </c>
      <c r="F25" s="442">
        <v>16399651</v>
      </c>
    </row>
    <row r="26" spans="4:6" ht="12.75" customHeight="1" thickBot="1" x14ac:dyDescent="0.25">
      <c r="D26" s="441" t="s">
        <v>655</v>
      </c>
      <c r="E26" s="442">
        <v>10972624</v>
      </c>
      <c r="F26" s="442">
        <v>35228154</v>
      </c>
    </row>
    <row r="27" spans="4:6" ht="12.75" customHeight="1" thickBot="1" x14ac:dyDescent="0.25">
      <c r="D27" s="441" t="s">
        <v>623</v>
      </c>
      <c r="E27" s="442">
        <v>-70000</v>
      </c>
      <c r="F27" s="442" t="s">
        <v>618</v>
      </c>
    </row>
    <row r="28" spans="4:6" ht="12.75" customHeight="1" thickBot="1" x14ac:dyDescent="0.25">
      <c r="D28" s="441" t="s">
        <v>696</v>
      </c>
      <c r="E28" s="442">
        <v>27640448</v>
      </c>
      <c r="F28" s="442" t="s">
        <v>618</v>
      </c>
    </row>
    <row r="29" spans="4:6" ht="12.75" customHeight="1" thickBot="1" x14ac:dyDescent="0.25">
      <c r="D29" s="445" t="s">
        <v>70</v>
      </c>
      <c r="E29" s="407">
        <f>SUM(E16:E28)</f>
        <v>686323293</v>
      </c>
      <c r="F29" s="407">
        <f>SUM(F16:F28)</f>
        <v>741043216</v>
      </c>
    </row>
    <row r="33" spans="4:6" ht="15.75" thickBot="1" x14ac:dyDescent="0.25"/>
    <row r="34" spans="4:6" ht="12.75" customHeight="1" thickBot="1" x14ac:dyDescent="0.25">
      <c r="D34" s="446" t="s">
        <v>26</v>
      </c>
      <c r="E34" s="447">
        <v>2015</v>
      </c>
      <c r="F34" s="447">
        <v>2014</v>
      </c>
    </row>
    <row r="35" spans="4:6" ht="12.75" customHeight="1" thickBot="1" x14ac:dyDescent="0.25">
      <c r="D35" s="448" t="s">
        <v>272</v>
      </c>
      <c r="E35" s="442">
        <v>1548657545</v>
      </c>
      <c r="F35" s="442">
        <v>2531304501</v>
      </c>
    </row>
    <row r="36" spans="4:6" ht="12.75" customHeight="1" thickBot="1" x14ac:dyDescent="0.25">
      <c r="D36" s="448" t="s">
        <v>657</v>
      </c>
      <c r="E36" s="442">
        <v>2673678800</v>
      </c>
      <c r="F36" s="442">
        <v>1581660000</v>
      </c>
    </row>
    <row r="37" spans="4:6" ht="12.75" customHeight="1" thickBot="1" x14ac:dyDescent="0.25">
      <c r="D37" s="448" t="s">
        <v>624</v>
      </c>
      <c r="E37" s="442">
        <v>1620000000</v>
      </c>
      <c r="F37" s="442">
        <v>2970415000</v>
      </c>
    </row>
    <row r="38" spans="4:6" ht="12.75" customHeight="1" thickBot="1" x14ac:dyDescent="0.25">
      <c r="D38" s="448" t="s">
        <v>500</v>
      </c>
      <c r="E38" s="442" t="s">
        <v>618</v>
      </c>
      <c r="F38" s="442">
        <v>1471822500</v>
      </c>
    </row>
    <row r="39" spans="4:6" ht="12.75" customHeight="1" thickBot="1" x14ac:dyDescent="0.25">
      <c r="D39" s="448" t="s">
        <v>711</v>
      </c>
      <c r="E39" s="442" t="s">
        <v>618</v>
      </c>
      <c r="F39" s="442">
        <v>444841875</v>
      </c>
    </row>
    <row r="40" spans="4:6" ht="12.75" customHeight="1" thickBot="1" x14ac:dyDescent="0.25">
      <c r="D40" s="448" t="s">
        <v>626</v>
      </c>
      <c r="E40" s="442" t="s">
        <v>618</v>
      </c>
      <c r="F40" s="442" t="s">
        <v>618</v>
      </c>
    </row>
    <row r="41" spans="4:6" ht="12.75" customHeight="1" thickBot="1" x14ac:dyDescent="0.25">
      <c r="D41" s="448" t="s">
        <v>698</v>
      </c>
      <c r="E41" s="442">
        <v>1781733421</v>
      </c>
      <c r="F41" s="442" t="s">
        <v>618</v>
      </c>
    </row>
    <row r="42" spans="4:6" ht="12.75" customHeight="1" thickBot="1" x14ac:dyDescent="0.25">
      <c r="D42" s="448" t="s">
        <v>627</v>
      </c>
      <c r="E42" s="442">
        <v>222810069</v>
      </c>
      <c r="F42" s="442">
        <v>337403161</v>
      </c>
    </row>
    <row r="43" spans="4:6" ht="12.75" customHeight="1" thickBot="1" x14ac:dyDescent="0.25">
      <c r="D43" s="448" t="s">
        <v>628</v>
      </c>
      <c r="E43" s="442">
        <v>-178608015</v>
      </c>
      <c r="F43" s="442">
        <v>-312386942</v>
      </c>
    </row>
    <row r="44" spans="4:6" ht="12.75" customHeight="1" thickBot="1" x14ac:dyDescent="0.25">
      <c r="D44" s="449" t="s">
        <v>676</v>
      </c>
      <c r="E44" s="444">
        <f>SUM(E35:E43)</f>
        <v>7668271820</v>
      </c>
      <c r="F44" s="444">
        <f>SUM(F35:F43)</f>
        <v>9025060095</v>
      </c>
    </row>
  </sheetData>
  <mergeCells count="4">
    <mergeCell ref="E4:E5"/>
    <mergeCell ref="F4:F5"/>
    <mergeCell ref="E14:E15"/>
    <mergeCell ref="F14:F15"/>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65"/>
  <sheetViews>
    <sheetView topLeftCell="A50" workbookViewId="0">
      <selection activeCell="D65" sqref="D65"/>
    </sheetView>
  </sheetViews>
  <sheetFormatPr baseColWidth="10" defaultRowHeight="15" x14ac:dyDescent="0.2"/>
  <cols>
    <col min="4" max="4" width="18.140625" customWidth="1"/>
    <col min="5" max="5" width="34.85546875" customWidth="1"/>
  </cols>
  <sheetData>
    <row r="3" spans="3:5" ht="15.75" thickBot="1" x14ac:dyDescent="0.25"/>
    <row r="4" spans="3:5" x14ac:dyDescent="0.2">
      <c r="C4" s="492"/>
      <c r="D4" s="937">
        <v>2015</v>
      </c>
      <c r="E4" s="937">
        <v>2014</v>
      </c>
    </row>
    <row r="5" spans="3:5" ht="15.75" thickBot="1" x14ac:dyDescent="0.25">
      <c r="C5" s="493" t="s">
        <v>651</v>
      </c>
      <c r="D5" s="938"/>
      <c r="E5" s="938"/>
    </row>
    <row r="6" spans="3:5" ht="26.25" thickBot="1" x14ac:dyDescent="0.25">
      <c r="C6" s="443" t="s">
        <v>613</v>
      </c>
      <c r="D6" s="444">
        <v>433631041</v>
      </c>
      <c r="E6" s="444">
        <v>148486035</v>
      </c>
    </row>
    <row r="7" spans="3:5" ht="39" thickBot="1" x14ac:dyDescent="0.25">
      <c r="C7" s="441" t="s">
        <v>614</v>
      </c>
      <c r="D7" s="442">
        <v>-129776237</v>
      </c>
      <c r="E7" s="442">
        <v>320518959</v>
      </c>
    </row>
    <row r="8" spans="3:5" ht="39" thickBot="1" x14ac:dyDescent="0.25">
      <c r="C8" s="441" t="s">
        <v>615</v>
      </c>
      <c r="D8" s="442">
        <v>15263472</v>
      </c>
      <c r="E8" s="442">
        <v>10588061</v>
      </c>
    </row>
    <row r="9" spans="3:5" ht="26.25" thickBot="1" x14ac:dyDescent="0.25">
      <c r="C9" s="441" t="s">
        <v>677</v>
      </c>
      <c r="D9" s="442">
        <v>132504443</v>
      </c>
      <c r="E9" s="442" t="s">
        <v>618</v>
      </c>
    </row>
    <row r="10" spans="3:5" ht="51.75" thickBot="1" x14ac:dyDescent="0.25">
      <c r="C10" s="441" t="s">
        <v>692</v>
      </c>
      <c r="D10" s="442">
        <v>34066713</v>
      </c>
      <c r="E10" s="442">
        <v>50098946</v>
      </c>
    </row>
    <row r="11" spans="3:5" ht="26.25" thickBot="1" x14ac:dyDescent="0.25">
      <c r="C11" s="441" t="s">
        <v>617</v>
      </c>
      <c r="D11" s="442">
        <v>40520697</v>
      </c>
      <c r="E11" s="442">
        <v>89331154</v>
      </c>
    </row>
    <row r="12" spans="3:5" ht="39" thickBot="1" x14ac:dyDescent="0.25">
      <c r="C12" s="441" t="s">
        <v>693</v>
      </c>
      <c r="D12" s="442">
        <v>25917516</v>
      </c>
      <c r="E12" s="442">
        <v>21539854</v>
      </c>
    </row>
    <row r="13" spans="3:5" ht="39" thickBot="1" x14ac:dyDescent="0.25">
      <c r="C13" s="441" t="s">
        <v>710</v>
      </c>
      <c r="D13" s="442">
        <v>51553218</v>
      </c>
      <c r="E13" s="442">
        <v>42347982</v>
      </c>
    </row>
    <row r="14" spans="3:5" ht="39" thickBot="1" x14ac:dyDescent="0.25">
      <c r="C14" s="441" t="s">
        <v>654</v>
      </c>
      <c r="D14" s="442">
        <v>8424602</v>
      </c>
      <c r="E14" s="442">
        <v>6504420</v>
      </c>
    </row>
    <row r="15" spans="3:5" ht="39" thickBot="1" x14ac:dyDescent="0.25">
      <c r="C15" s="441" t="s">
        <v>695</v>
      </c>
      <c r="D15" s="442">
        <v>35674756</v>
      </c>
      <c r="E15" s="442">
        <v>16399651</v>
      </c>
    </row>
    <row r="16" spans="3:5" ht="39" thickBot="1" x14ac:dyDescent="0.25">
      <c r="C16" s="441" t="s">
        <v>655</v>
      </c>
      <c r="D16" s="442">
        <v>10972624</v>
      </c>
      <c r="E16" s="442">
        <v>35228154</v>
      </c>
    </row>
    <row r="17" spans="3:5" ht="15.75" thickBot="1" x14ac:dyDescent="0.25">
      <c r="C17" s="441" t="s">
        <v>623</v>
      </c>
      <c r="D17" s="442">
        <v>-70000</v>
      </c>
      <c r="E17" s="442" t="s">
        <v>618</v>
      </c>
    </row>
    <row r="18" spans="3:5" ht="39" thickBot="1" x14ac:dyDescent="0.25">
      <c r="C18" s="441" t="s">
        <v>696</v>
      </c>
      <c r="D18" s="442">
        <v>27640448</v>
      </c>
      <c r="E18" s="442" t="s">
        <v>618</v>
      </c>
    </row>
    <row r="19" spans="3:5" ht="15.75" thickBot="1" x14ac:dyDescent="0.25">
      <c r="C19" s="445" t="s">
        <v>70</v>
      </c>
      <c r="D19" s="407">
        <f>SUM(D6:D18)</f>
        <v>686323293</v>
      </c>
      <c r="E19" s="407">
        <v>741043216</v>
      </c>
    </row>
    <row r="22" spans="3:5" x14ac:dyDescent="0.2">
      <c r="D22">
        <v>567069293</v>
      </c>
    </row>
    <row r="25" spans="3:5" x14ac:dyDescent="0.2">
      <c r="D25">
        <f>+D19-D22</f>
        <v>119254000</v>
      </c>
    </row>
    <row r="35" spans="3:5" ht="15.75" thickBot="1" x14ac:dyDescent="0.25"/>
    <row r="36" spans="3:5" ht="12.75" customHeight="1" x14ac:dyDescent="0.2">
      <c r="C36" s="492"/>
      <c r="D36" s="937">
        <v>2015</v>
      </c>
      <c r="E36" s="937">
        <v>2014</v>
      </c>
    </row>
    <row r="37" spans="3:5" ht="12.75" customHeight="1" thickBot="1" x14ac:dyDescent="0.25">
      <c r="C37" s="493" t="s">
        <v>651</v>
      </c>
      <c r="D37" s="938"/>
      <c r="E37" s="938"/>
    </row>
    <row r="38" spans="3:5" ht="12.75" customHeight="1" thickBot="1" x14ac:dyDescent="0.25">
      <c r="C38" s="441" t="s">
        <v>652</v>
      </c>
      <c r="D38" s="442">
        <v>16000015</v>
      </c>
      <c r="E38" s="442">
        <v>20221681</v>
      </c>
    </row>
    <row r="39" spans="3:5" ht="12.75" customHeight="1" thickBot="1" x14ac:dyDescent="0.25">
      <c r="C39" s="441" t="s">
        <v>653</v>
      </c>
      <c r="D39" s="442">
        <v>417631026</v>
      </c>
      <c r="E39" s="442">
        <v>128264354</v>
      </c>
    </row>
    <row r="40" spans="3:5" ht="12.75" customHeight="1" thickBot="1" x14ac:dyDescent="0.25">
      <c r="C40" s="443" t="s">
        <v>613</v>
      </c>
      <c r="D40" s="444">
        <f>SUM(D38:D39)</f>
        <v>433631041</v>
      </c>
      <c r="E40" s="444">
        <f>SUM(E38:E39)</f>
        <v>148486035</v>
      </c>
    </row>
    <row r="49" spans="3:5" ht="15.75" thickBot="1" x14ac:dyDescent="0.25"/>
    <row r="50" spans="3:5" ht="12.75" customHeight="1" x14ac:dyDescent="0.2">
      <c r="C50" s="492"/>
      <c r="D50" s="937">
        <v>2015</v>
      </c>
      <c r="E50" s="937">
        <v>2014</v>
      </c>
    </row>
    <row r="51" spans="3:5" ht="12.75" customHeight="1" thickBot="1" x14ac:dyDescent="0.25">
      <c r="C51" s="493" t="s">
        <v>651</v>
      </c>
      <c r="D51" s="938"/>
      <c r="E51" s="938"/>
    </row>
    <row r="52" spans="3:5" ht="12.75" customHeight="1" thickBot="1" x14ac:dyDescent="0.25">
      <c r="C52" s="443" t="s">
        <v>613</v>
      </c>
      <c r="D52" s="444">
        <v>433631041</v>
      </c>
      <c r="E52" s="444">
        <v>148486035</v>
      </c>
    </row>
    <row r="53" spans="3:5" ht="12.75" customHeight="1" thickBot="1" x14ac:dyDescent="0.25">
      <c r="C53" s="441" t="s">
        <v>614</v>
      </c>
      <c r="D53" s="442">
        <v>-129776237</v>
      </c>
      <c r="E53" s="442">
        <v>320518959</v>
      </c>
    </row>
    <row r="54" spans="3:5" ht="12.75" customHeight="1" thickBot="1" x14ac:dyDescent="0.25">
      <c r="C54" s="441" t="s">
        <v>615</v>
      </c>
      <c r="D54" s="442">
        <v>15263472</v>
      </c>
      <c r="E54" s="442">
        <v>10588061</v>
      </c>
    </row>
    <row r="55" spans="3:5" ht="12.75" customHeight="1" thickBot="1" x14ac:dyDescent="0.25">
      <c r="C55" s="441" t="s">
        <v>677</v>
      </c>
      <c r="D55" s="442">
        <v>13250443</v>
      </c>
      <c r="E55" s="442" t="s">
        <v>618</v>
      </c>
    </row>
    <row r="56" spans="3:5" ht="12.75" customHeight="1" thickBot="1" x14ac:dyDescent="0.25">
      <c r="C56" s="441" t="s">
        <v>692</v>
      </c>
      <c r="D56" s="442">
        <v>34066713</v>
      </c>
      <c r="E56" s="442">
        <v>50098946</v>
      </c>
    </row>
    <row r="57" spans="3:5" ht="12.75" customHeight="1" thickBot="1" x14ac:dyDescent="0.25">
      <c r="C57" s="441" t="s">
        <v>617</v>
      </c>
      <c r="D57" s="442">
        <v>40520697</v>
      </c>
      <c r="E57" s="442">
        <v>89331154</v>
      </c>
    </row>
    <row r="58" spans="3:5" ht="12.75" customHeight="1" thickBot="1" x14ac:dyDescent="0.25">
      <c r="C58" s="441" t="s">
        <v>693</v>
      </c>
      <c r="D58" s="442">
        <v>25917516</v>
      </c>
      <c r="E58" s="442">
        <v>21539854</v>
      </c>
    </row>
    <row r="59" spans="3:5" ht="12.75" customHeight="1" thickBot="1" x14ac:dyDescent="0.25">
      <c r="C59" s="441" t="s">
        <v>710</v>
      </c>
      <c r="D59" s="442">
        <v>51553218</v>
      </c>
      <c r="E59" s="442">
        <v>42347982</v>
      </c>
    </row>
    <row r="60" spans="3:5" ht="12.75" customHeight="1" thickBot="1" x14ac:dyDescent="0.25">
      <c r="C60" s="441" t="s">
        <v>654</v>
      </c>
      <c r="D60" s="442">
        <v>8424602</v>
      </c>
      <c r="E60" s="442">
        <v>6504420</v>
      </c>
    </row>
    <row r="61" spans="3:5" ht="12.75" customHeight="1" thickBot="1" x14ac:dyDescent="0.25">
      <c r="C61" s="441" t="s">
        <v>695</v>
      </c>
      <c r="D61" s="442">
        <v>35674756</v>
      </c>
      <c r="E61" s="442">
        <v>16399651</v>
      </c>
    </row>
    <row r="62" spans="3:5" ht="12.75" customHeight="1" thickBot="1" x14ac:dyDescent="0.25">
      <c r="C62" s="441" t="s">
        <v>655</v>
      </c>
      <c r="D62" s="442">
        <v>10972624</v>
      </c>
      <c r="E62" s="442">
        <v>35228154</v>
      </c>
    </row>
    <row r="63" spans="3:5" ht="12.75" customHeight="1" thickBot="1" x14ac:dyDescent="0.25">
      <c r="C63" s="441" t="s">
        <v>623</v>
      </c>
      <c r="D63" s="442">
        <v>-70000</v>
      </c>
      <c r="E63" s="442" t="s">
        <v>618</v>
      </c>
    </row>
    <row r="64" spans="3:5" ht="12.75" customHeight="1" thickBot="1" x14ac:dyDescent="0.25">
      <c r="C64" s="441" t="s">
        <v>696</v>
      </c>
      <c r="D64" s="442">
        <v>27640448</v>
      </c>
      <c r="E64" s="442" t="s">
        <v>618</v>
      </c>
    </row>
    <row r="65" spans="3:5" ht="12.75" customHeight="1" thickBot="1" x14ac:dyDescent="0.25">
      <c r="C65" s="445" t="s">
        <v>70</v>
      </c>
      <c r="D65" s="407">
        <f>SUM(D52:D64)</f>
        <v>567069293</v>
      </c>
      <c r="E65" s="407">
        <v>741043216</v>
      </c>
    </row>
  </sheetData>
  <mergeCells count="6">
    <mergeCell ref="D4:D5"/>
    <mergeCell ref="E4:E5"/>
    <mergeCell ref="D36:D37"/>
    <mergeCell ref="E36:E37"/>
    <mergeCell ref="D50:D51"/>
    <mergeCell ref="E50:E51"/>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E32"/>
  <sheetViews>
    <sheetView topLeftCell="A17" workbookViewId="0">
      <selection activeCell="D32" sqref="D32:E32"/>
    </sheetView>
  </sheetViews>
  <sheetFormatPr baseColWidth="10" defaultRowHeight="15" x14ac:dyDescent="0.2"/>
  <cols>
    <col min="4" max="5" width="15.28515625" bestFit="1" customWidth="1"/>
  </cols>
  <sheetData>
    <row r="4" spans="3:5" ht="15.75" thickBot="1" x14ac:dyDescent="0.25"/>
    <row r="5" spans="3:5" x14ac:dyDescent="0.2">
      <c r="C5" s="503"/>
      <c r="D5" s="937">
        <v>2015</v>
      </c>
      <c r="E5" s="937">
        <v>2014</v>
      </c>
    </row>
    <row r="6" spans="3:5" ht="15.75" thickBot="1" x14ac:dyDescent="0.25">
      <c r="C6" s="504" t="s">
        <v>651</v>
      </c>
      <c r="D6" s="938"/>
      <c r="E6" s="938"/>
    </row>
    <row r="7" spans="3:5" ht="26.25" thickBot="1" x14ac:dyDescent="0.25">
      <c r="C7" s="443" t="s">
        <v>613</v>
      </c>
      <c r="D7" s="444">
        <v>843242744</v>
      </c>
      <c r="E7" s="444">
        <v>83990062</v>
      </c>
    </row>
    <row r="8" spans="3:5" ht="39" thickBot="1" x14ac:dyDescent="0.25">
      <c r="C8" s="441" t="s">
        <v>614</v>
      </c>
      <c r="D8" s="442">
        <v>59164232</v>
      </c>
      <c r="E8" s="442">
        <v>154344605</v>
      </c>
    </row>
    <row r="9" spans="3:5" ht="39" thickBot="1" x14ac:dyDescent="0.25">
      <c r="C9" s="441" t="s">
        <v>615</v>
      </c>
      <c r="D9" s="442">
        <v>23488184</v>
      </c>
      <c r="E9" s="442">
        <v>28532602</v>
      </c>
    </row>
    <row r="10" spans="3:5" ht="26.25" thickBot="1" x14ac:dyDescent="0.25">
      <c r="C10" s="441" t="s">
        <v>677</v>
      </c>
      <c r="D10" s="442">
        <v>44684073</v>
      </c>
      <c r="E10" s="442">
        <v>10894745</v>
      </c>
    </row>
    <row r="11" spans="3:5" ht="51.75" thickBot="1" x14ac:dyDescent="0.25">
      <c r="C11" s="441" t="s">
        <v>692</v>
      </c>
      <c r="D11" s="442">
        <v>68439335</v>
      </c>
      <c r="E11" s="442">
        <v>53384304</v>
      </c>
    </row>
    <row r="12" spans="3:5" ht="26.25" thickBot="1" x14ac:dyDescent="0.25">
      <c r="C12" s="441" t="s">
        <v>617</v>
      </c>
      <c r="D12" s="442">
        <v>36146707</v>
      </c>
      <c r="E12" s="442">
        <v>210911830</v>
      </c>
    </row>
    <row r="13" spans="3:5" ht="39" thickBot="1" x14ac:dyDescent="0.25">
      <c r="C13" s="441" t="s">
        <v>693</v>
      </c>
      <c r="D13" s="442">
        <v>53116964</v>
      </c>
      <c r="E13" s="442">
        <v>544962881</v>
      </c>
    </row>
    <row r="14" spans="3:5" ht="39" thickBot="1" x14ac:dyDescent="0.25">
      <c r="C14" s="441" t="s">
        <v>710</v>
      </c>
      <c r="D14" s="442">
        <v>57828151</v>
      </c>
      <c r="E14" s="442">
        <v>47134911</v>
      </c>
    </row>
    <row r="15" spans="3:5" ht="39" thickBot="1" x14ac:dyDescent="0.25">
      <c r="C15" s="441" t="s">
        <v>654</v>
      </c>
      <c r="D15" s="442">
        <v>11266711</v>
      </c>
      <c r="E15" s="442">
        <v>8754602</v>
      </c>
    </row>
    <row r="16" spans="3:5" ht="39" thickBot="1" x14ac:dyDescent="0.25">
      <c r="C16" s="441" t="s">
        <v>695</v>
      </c>
      <c r="D16" s="442">
        <v>84709068</v>
      </c>
      <c r="E16" s="442">
        <v>33736430</v>
      </c>
    </row>
    <row r="17" spans="3:5" ht="39" thickBot="1" x14ac:dyDescent="0.25">
      <c r="C17" s="441" t="s">
        <v>655</v>
      </c>
      <c r="D17" s="442">
        <v>57719185</v>
      </c>
      <c r="E17" s="442">
        <v>1667300</v>
      </c>
    </row>
    <row r="18" spans="3:5" ht="39" thickBot="1" x14ac:dyDescent="0.25">
      <c r="C18" s="441" t="s">
        <v>696</v>
      </c>
      <c r="D18" s="442">
        <v>27116353</v>
      </c>
      <c r="E18" s="442" t="s">
        <v>618</v>
      </c>
    </row>
    <row r="19" spans="3:5" ht="15.75" thickBot="1" x14ac:dyDescent="0.25">
      <c r="C19" s="445" t="s">
        <v>70</v>
      </c>
      <c r="D19" s="407">
        <f>SUM(D7:D18)</f>
        <v>1366921707</v>
      </c>
      <c r="E19" s="407">
        <f>SUM(E7:E18)</f>
        <v>1178314272</v>
      </c>
    </row>
    <row r="23" spans="3:5" ht="15.75" thickBot="1" x14ac:dyDescent="0.25"/>
    <row r="24" spans="3:5" ht="12.75" customHeight="1" thickBot="1" x14ac:dyDescent="0.25">
      <c r="C24" s="446" t="s">
        <v>26</v>
      </c>
      <c r="D24" s="447">
        <v>2015</v>
      </c>
      <c r="E24" s="447">
        <v>2014</v>
      </c>
    </row>
    <row r="25" spans="3:5" ht="12.75" customHeight="1" thickBot="1" x14ac:dyDescent="0.25">
      <c r="C25" s="448" t="s">
        <v>272</v>
      </c>
      <c r="D25" s="442">
        <v>3200000000</v>
      </c>
      <c r="E25" s="442">
        <v>2914200340</v>
      </c>
    </row>
    <row r="26" spans="3:5" ht="12.75" customHeight="1" thickBot="1" x14ac:dyDescent="0.25">
      <c r="C26" s="448" t="s">
        <v>657</v>
      </c>
      <c r="D26" s="442">
        <v>1500000000</v>
      </c>
      <c r="E26" s="442">
        <v>3073871000</v>
      </c>
    </row>
    <row r="27" spans="3:5" ht="12.75" customHeight="1" thickBot="1" x14ac:dyDescent="0.25">
      <c r="C27" s="448" t="s">
        <v>624</v>
      </c>
      <c r="D27" s="442">
        <v>2184109000</v>
      </c>
      <c r="E27" s="442">
        <v>2549859625</v>
      </c>
    </row>
    <row r="28" spans="3:5" ht="12.75" customHeight="1" thickBot="1" x14ac:dyDescent="0.25">
      <c r="C28" s="448" t="s">
        <v>711</v>
      </c>
      <c r="D28" s="442" t="s">
        <v>618</v>
      </c>
      <c r="E28" s="442">
        <v>302983875</v>
      </c>
    </row>
    <row r="29" spans="3:5" ht="12.75" customHeight="1" thickBot="1" x14ac:dyDescent="0.25">
      <c r="C29" s="448" t="s">
        <v>698</v>
      </c>
      <c r="D29" s="442">
        <v>1325747529</v>
      </c>
      <c r="E29" s="442" t="s">
        <v>618</v>
      </c>
    </row>
    <row r="30" spans="3:5" ht="12.75" customHeight="1" thickBot="1" x14ac:dyDescent="0.25">
      <c r="C30" s="448" t="s">
        <v>627</v>
      </c>
      <c r="D30" s="442">
        <v>292725156</v>
      </c>
      <c r="E30" s="442">
        <v>399264768</v>
      </c>
    </row>
    <row r="31" spans="3:5" ht="12.75" customHeight="1" thickBot="1" x14ac:dyDescent="0.25">
      <c r="C31" s="448" t="s">
        <v>628</v>
      </c>
      <c r="D31" s="442">
        <v>-234456747</v>
      </c>
      <c r="E31" s="442">
        <v>-348845221</v>
      </c>
    </row>
    <row r="32" spans="3:5" ht="12.75" customHeight="1" thickBot="1" x14ac:dyDescent="0.25">
      <c r="C32" s="449" t="s">
        <v>676</v>
      </c>
      <c r="D32" s="444">
        <f>SUM(D25:D31)</f>
        <v>8268124938</v>
      </c>
      <c r="E32" s="444">
        <f>SUM(E25:E31)</f>
        <v>8891334387</v>
      </c>
    </row>
  </sheetData>
  <mergeCells count="2">
    <mergeCell ref="D5:D6"/>
    <mergeCell ref="E5:E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I100"/>
  <sheetViews>
    <sheetView showGridLines="0" topLeftCell="A87" zoomScale="110" zoomScaleNormal="110" workbookViewId="0">
      <selection activeCell="D97" sqref="D97"/>
    </sheetView>
  </sheetViews>
  <sheetFormatPr baseColWidth="10" defaultRowHeight="15.75" customHeight="1" x14ac:dyDescent="0.2"/>
  <cols>
    <col min="1" max="1" width="2.7109375" style="28" customWidth="1"/>
    <col min="2" max="2" width="2.28515625" style="28" customWidth="1"/>
    <col min="3" max="3" width="29.28515625" style="28" customWidth="1"/>
    <col min="4" max="4" width="28.5703125" style="28" customWidth="1"/>
    <col min="5" max="5" width="22.28515625" style="272" bestFit="1" customWidth="1"/>
    <col min="6" max="6" width="2.7109375" style="310" customWidth="1"/>
    <col min="7" max="7" width="22.42578125" style="633" customWidth="1"/>
    <col min="8" max="8" width="16.5703125" style="28" bestFit="1" customWidth="1"/>
    <col min="9" max="9" width="17.42578125" style="28" bestFit="1" customWidth="1"/>
    <col min="10" max="10" width="12.7109375" style="28" bestFit="1" customWidth="1"/>
    <col min="11" max="16384" width="11.42578125" style="28"/>
  </cols>
  <sheetData>
    <row r="1" spans="1:7" ht="22.5" customHeight="1" x14ac:dyDescent="0.25">
      <c r="A1" s="802" t="str">
        <f>+[1]ACTIVO!A2</f>
        <v xml:space="preserve">BALANCE GENERAL </v>
      </c>
      <c r="B1" s="802"/>
      <c r="C1" s="802"/>
      <c r="D1" s="802"/>
      <c r="E1" s="802"/>
      <c r="F1" s="802"/>
      <c r="G1" s="802"/>
    </row>
    <row r="2" spans="1:7" ht="18.75" customHeight="1" x14ac:dyDescent="0.25">
      <c r="A2" s="802" t="str">
        <f>+ACTIVO!A3</f>
        <v>AL 31 DE MARZO DE 2020 Y 2019</v>
      </c>
      <c r="B2" s="802"/>
      <c r="C2" s="802"/>
      <c r="D2" s="802"/>
      <c r="E2" s="802"/>
      <c r="F2" s="802"/>
      <c r="G2" s="802"/>
    </row>
    <row r="3" spans="1:7" ht="18.75" customHeight="1" x14ac:dyDescent="0.2">
      <c r="A3" s="803" t="s">
        <v>561</v>
      </c>
      <c r="B3" s="803"/>
      <c r="C3" s="803"/>
      <c r="D3" s="803"/>
      <c r="E3" s="803"/>
      <c r="F3" s="803"/>
      <c r="G3" s="803"/>
    </row>
    <row r="4" spans="1:7" ht="6.75" customHeight="1" x14ac:dyDescent="0.2"/>
    <row r="5" spans="1:7" ht="15.75" customHeight="1" x14ac:dyDescent="0.2">
      <c r="C5" s="800" t="s">
        <v>812</v>
      </c>
      <c r="D5" s="800"/>
      <c r="E5" s="800"/>
      <c r="F5" s="800"/>
      <c r="G5" s="800"/>
    </row>
    <row r="7" spans="1:7" ht="17.25" customHeight="1" x14ac:dyDescent="0.25">
      <c r="A7" s="272" t="s">
        <v>12</v>
      </c>
      <c r="B7" s="251"/>
      <c r="D7" s="320"/>
      <c r="E7" s="278">
        <f>+ACTIVO!D7</f>
        <v>2020</v>
      </c>
      <c r="F7" s="252"/>
      <c r="G7" s="7">
        <f>+ACTIVO!F7</f>
        <v>2019</v>
      </c>
    </row>
    <row r="8" spans="1:7" ht="3" customHeight="1" x14ac:dyDescent="0.25">
      <c r="B8" s="311"/>
      <c r="D8" s="321"/>
      <c r="E8" s="284"/>
      <c r="F8" s="253">
        <v>2010</v>
      </c>
      <c r="G8" s="25"/>
    </row>
    <row r="9" spans="1:7" ht="15.75" customHeight="1" x14ac:dyDescent="0.25">
      <c r="A9" s="272" t="s">
        <v>13</v>
      </c>
      <c r="D9" s="320"/>
      <c r="E9" s="284"/>
      <c r="F9" s="254"/>
      <c r="G9" s="25"/>
    </row>
    <row r="10" spans="1:7" ht="15.75" customHeight="1" x14ac:dyDescent="0.25">
      <c r="B10" s="311"/>
      <c r="D10" s="321"/>
      <c r="E10" s="284"/>
      <c r="F10" s="254"/>
      <c r="G10" s="25"/>
    </row>
    <row r="11" spans="1:7" ht="15.75" customHeight="1" x14ac:dyDescent="0.25">
      <c r="A11" s="272" t="s">
        <v>510</v>
      </c>
      <c r="D11" s="320"/>
      <c r="E11" s="284"/>
      <c r="F11" s="254"/>
      <c r="G11" s="25"/>
    </row>
    <row r="12" spans="1:7" ht="15.75" customHeight="1" x14ac:dyDescent="0.2">
      <c r="B12" s="30" t="s">
        <v>276</v>
      </c>
      <c r="D12" s="45"/>
      <c r="E12" s="483">
        <v>10729984092</v>
      </c>
      <c r="F12" s="254"/>
      <c r="G12" s="647">
        <v>9115810293</v>
      </c>
    </row>
    <row r="13" spans="1:7" ht="15.75" customHeight="1" x14ac:dyDescent="0.2">
      <c r="B13" s="30"/>
      <c r="D13" s="45"/>
      <c r="E13" s="206">
        <f>+E12</f>
        <v>10729984092</v>
      </c>
      <c r="F13" s="254"/>
      <c r="G13" s="642">
        <f>+G12</f>
        <v>9115810293</v>
      </c>
    </row>
    <row r="14" spans="1:7" ht="15.75" customHeight="1" x14ac:dyDescent="0.25">
      <c r="A14" s="272" t="s">
        <v>560</v>
      </c>
      <c r="D14" s="320"/>
      <c r="E14" s="284"/>
      <c r="F14" s="254"/>
      <c r="G14" s="25"/>
    </row>
    <row r="15" spans="1:7" ht="18" customHeight="1" x14ac:dyDescent="0.25">
      <c r="A15" s="31"/>
      <c r="B15" s="30" t="s">
        <v>559</v>
      </c>
      <c r="C15" s="251"/>
      <c r="D15" s="45"/>
      <c r="E15" s="285">
        <v>770876423</v>
      </c>
      <c r="F15" s="254"/>
      <c r="G15" s="285">
        <v>1874586865</v>
      </c>
    </row>
    <row r="16" spans="1:7" ht="18" customHeight="1" x14ac:dyDescent="0.2">
      <c r="B16" s="30" t="s">
        <v>778</v>
      </c>
      <c r="D16" s="45"/>
      <c r="E16" s="285">
        <v>0</v>
      </c>
      <c r="F16" s="254"/>
      <c r="G16" s="285">
        <v>247007200</v>
      </c>
    </row>
    <row r="17" spans="1:7" ht="18" hidden="1" customHeight="1" x14ac:dyDescent="0.2">
      <c r="B17" s="30" t="s">
        <v>583</v>
      </c>
      <c r="D17" s="45"/>
      <c r="E17" s="285">
        <v>0</v>
      </c>
      <c r="F17" s="254"/>
      <c r="G17" s="648">
        <v>0</v>
      </c>
    </row>
    <row r="18" spans="1:7" ht="18" hidden="1" customHeight="1" x14ac:dyDescent="0.2">
      <c r="B18" s="30" t="s">
        <v>584</v>
      </c>
      <c r="D18" s="45"/>
      <c r="E18" s="285">
        <v>0</v>
      </c>
      <c r="F18" s="254"/>
      <c r="G18" s="648">
        <v>0</v>
      </c>
    </row>
    <row r="19" spans="1:7" ht="18" hidden="1" customHeight="1" x14ac:dyDescent="0.2">
      <c r="B19" s="30" t="s">
        <v>551</v>
      </c>
      <c r="D19" s="45"/>
      <c r="E19" s="285">
        <v>0</v>
      </c>
      <c r="F19" s="254"/>
      <c r="G19" s="648">
        <v>0</v>
      </c>
    </row>
    <row r="20" spans="1:7" ht="18" customHeight="1" x14ac:dyDescent="0.2">
      <c r="B20" s="30"/>
      <c r="D20" s="45"/>
      <c r="E20" s="206">
        <f>SUM(E15:E19)</f>
        <v>770876423</v>
      </c>
      <c r="F20" s="254"/>
      <c r="G20" s="642">
        <f>SUM(G15:G19)</f>
        <v>2121594065</v>
      </c>
    </row>
    <row r="21" spans="1:7" ht="15.75" customHeight="1" x14ac:dyDescent="0.2">
      <c r="A21" s="272" t="s">
        <v>234</v>
      </c>
      <c r="D21" s="322"/>
      <c r="E21" s="280"/>
      <c r="F21" s="255"/>
      <c r="G21" s="12"/>
    </row>
    <row r="22" spans="1:7" ht="15.75" customHeight="1" x14ac:dyDescent="0.2">
      <c r="B22" s="30" t="s">
        <v>511</v>
      </c>
      <c r="D22" s="45"/>
      <c r="E22" s="285">
        <v>10201468</v>
      </c>
      <c r="F22" s="255"/>
      <c r="G22" s="285">
        <v>28254974</v>
      </c>
    </row>
    <row r="23" spans="1:7" ht="15.75" customHeight="1" x14ac:dyDescent="0.2">
      <c r="B23" s="30" t="s">
        <v>265</v>
      </c>
      <c r="D23" s="45"/>
      <c r="E23" s="285">
        <v>98453189</v>
      </c>
      <c r="F23" s="255"/>
      <c r="G23" s="285">
        <v>184851976</v>
      </c>
    </row>
    <row r="24" spans="1:7" ht="15.75" hidden="1" customHeight="1" x14ac:dyDescent="0.2">
      <c r="B24" s="30" t="s">
        <v>712</v>
      </c>
      <c r="D24" s="45"/>
      <c r="E24" s="285"/>
      <c r="F24" s="255"/>
      <c r="G24" s="648">
        <v>0</v>
      </c>
    </row>
    <row r="25" spans="1:7" ht="18.75" hidden="1" customHeight="1" x14ac:dyDescent="0.2">
      <c r="B25" s="30" t="s">
        <v>567</v>
      </c>
      <c r="D25" s="45"/>
      <c r="E25" s="285"/>
      <c r="F25" s="255"/>
      <c r="G25" s="648">
        <v>0</v>
      </c>
    </row>
    <row r="26" spans="1:7" ht="15.75" customHeight="1" x14ac:dyDescent="0.2">
      <c r="B26" s="30"/>
      <c r="D26" s="45"/>
      <c r="E26" s="206">
        <f>SUM(E22:E25)</f>
        <v>108654657</v>
      </c>
      <c r="F26" s="255"/>
      <c r="G26" s="642">
        <f>SUM(G22:G25)</f>
        <v>213106950</v>
      </c>
    </row>
    <row r="27" spans="1:7" ht="15.75" customHeight="1" x14ac:dyDescent="0.2">
      <c r="A27" s="272" t="s">
        <v>235</v>
      </c>
      <c r="D27" s="322"/>
      <c r="E27" s="280"/>
      <c r="F27" s="255"/>
      <c r="G27" s="12"/>
    </row>
    <row r="28" spans="1:7" ht="15.75" customHeight="1" x14ac:dyDescent="0.2">
      <c r="B28" s="30" t="s">
        <v>772</v>
      </c>
      <c r="D28" s="45"/>
      <c r="E28" s="285">
        <v>91546664</v>
      </c>
      <c r="F28" s="255"/>
      <c r="G28" s="285">
        <v>79138468</v>
      </c>
    </row>
    <row r="29" spans="1:7" ht="15.75" customHeight="1" x14ac:dyDescent="0.2">
      <c r="B29" s="30"/>
      <c r="D29" s="45"/>
      <c r="E29" s="206">
        <f>SUM(E28:E28)</f>
        <v>91546664</v>
      </c>
      <c r="F29" s="255"/>
      <c r="G29" s="642">
        <f>SUM(G28:G28)</f>
        <v>79138468</v>
      </c>
    </row>
    <row r="30" spans="1:7" ht="15.75" customHeight="1" x14ac:dyDescent="0.2">
      <c r="A30" s="272" t="s">
        <v>236</v>
      </c>
      <c r="D30" s="322"/>
      <c r="E30" s="280"/>
      <c r="F30" s="254"/>
      <c r="G30" s="12"/>
    </row>
    <row r="31" spans="1:7" ht="11.25" customHeight="1" x14ac:dyDescent="0.2">
      <c r="B31" s="30" t="s">
        <v>512</v>
      </c>
      <c r="D31" s="322"/>
      <c r="E31" s="285">
        <v>174436808</v>
      </c>
      <c r="F31" s="254"/>
      <c r="G31" s="285">
        <v>174148159</v>
      </c>
    </row>
    <row r="32" spans="1:7" ht="18.75" customHeight="1" x14ac:dyDescent="0.2">
      <c r="B32" s="30" t="s">
        <v>783</v>
      </c>
      <c r="D32" s="322"/>
      <c r="E32" s="285">
        <v>121232221</v>
      </c>
      <c r="F32" s="254"/>
      <c r="G32" s="285">
        <v>101934372</v>
      </c>
    </row>
    <row r="33" spans="1:7" ht="17.25" customHeight="1" x14ac:dyDescent="0.2">
      <c r="B33" s="30" t="s">
        <v>784</v>
      </c>
      <c r="D33" s="322"/>
      <c r="E33" s="285">
        <v>82569714</v>
      </c>
      <c r="F33" s="254"/>
      <c r="G33" s="285">
        <v>77310467</v>
      </c>
    </row>
    <row r="34" spans="1:7" ht="17.25" customHeight="1" x14ac:dyDescent="0.2">
      <c r="B34" s="30" t="s">
        <v>785</v>
      </c>
      <c r="D34" s="322"/>
      <c r="E34" s="285">
        <v>53726652</v>
      </c>
      <c r="F34" s="254"/>
      <c r="G34" s="285">
        <v>12459998</v>
      </c>
    </row>
    <row r="35" spans="1:7" ht="15.75" customHeight="1" x14ac:dyDescent="0.2">
      <c r="B35" s="30" t="s">
        <v>762</v>
      </c>
      <c r="D35" s="45"/>
      <c r="E35" s="285">
        <v>32250000</v>
      </c>
      <c r="F35" s="254"/>
      <c r="G35" s="285">
        <v>26500000</v>
      </c>
    </row>
    <row r="36" spans="1:7" ht="15.75" customHeight="1" x14ac:dyDescent="0.2">
      <c r="B36" s="30" t="s">
        <v>773</v>
      </c>
      <c r="D36" s="45"/>
      <c r="E36" s="285">
        <v>0</v>
      </c>
      <c r="F36" s="254"/>
      <c r="G36" s="285">
        <f>+[2]PASIVO!$E$35</f>
        <v>19000000</v>
      </c>
    </row>
    <row r="37" spans="1:7" ht="16.5" customHeight="1" x14ac:dyDescent="0.2">
      <c r="B37" s="30" t="s">
        <v>786</v>
      </c>
      <c r="D37" s="45"/>
      <c r="E37" s="285">
        <v>15000000</v>
      </c>
      <c r="F37" s="254">
        <v>6</v>
      </c>
      <c r="G37" s="648">
        <v>0</v>
      </c>
    </row>
    <row r="38" spans="1:7" ht="18.75" customHeight="1" x14ac:dyDescent="0.2">
      <c r="B38" s="30" t="s">
        <v>451</v>
      </c>
      <c r="D38" s="45"/>
      <c r="E38" s="285">
        <v>7250001</v>
      </c>
      <c r="F38" s="254"/>
      <c r="G38" s="285">
        <v>7250001</v>
      </c>
    </row>
    <row r="39" spans="1:7" ht="15.75" customHeight="1" x14ac:dyDescent="0.2">
      <c r="B39" s="30"/>
      <c r="D39" s="45"/>
      <c r="E39" s="206">
        <f>SUM(E31:E38)</f>
        <v>486465396</v>
      </c>
      <c r="F39" s="254"/>
      <c r="G39" s="642">
        <f>SUM(G31:G38)</f>
        <v>418602997</v>
      </c>
    </row>
    <row r="40" spans="1:7" ht="15.75" customHeight="1" x14ac:dyDescent="0.2">
      <c r="A40" s="272" t="s">
        <v>237</v>
      </c>
      <c r="D40" s="322"/>
      <c r="E40" s="280"/>
      <c r="F40" s="255"/>
      <c r="G40" s="12"/>
    </row>
    <row r="41" spans="1:7" ht="15.75" customHeight="1" x14ac:dyDescent="0.2">
      <c r="B41" s="30" t="s">
        <v>238</v>
      </c>
      <c r="D41" s="45"/>
      <c r="E41" s="285">
        <v>704272030</v>
      </c>
      <c r="F41" s="255"/>
      <c r="G41" s="285">
        <v>752551943</v>
      </c>
    </row>
    <row r="42" spans="1:7" ht="16.5" customHeight="1" x14ac:dyDescent="0.2">
      <c r="B42" s="30" t="s">
        <v>779</v>
      </c>
      <c r="D42" s="45"/>
      <c r="E42" s="285">
        <v>27490751</v>
      </c>
      <c r="F42" s="255"/>
      <c r="G42" s="648">
        <v>0</v>
      </c>
    </row>
    <row r="43" spans="1:7" ht="17.25" customHeight="1" x14ac:dyDescent="0.2">
      <c r="B43" s="30" t="s">
        <v>720</v>
      </c>
      <c r="D43" s="45"/>
      <c r="E43" s="285">
        <v>325589718</v>
      </c>
      <c r="F43" s="255"/>
      <c r="G43" s="285">
        <v>276701219</v>
      </c>
    </row>
    <row r="44" spans="1:7" ht="18" customHeight="1" x14ac:dyDescent="0.2">
      <c r="B44" s="30" t="s">
        <v>763</v>
      </c>
      <c r="D44" s="45"/>
      <c r="E44" s="285">
        <v>103210518</v>
      </c>
      <c r="F44" s="255"/>
      <c r="G44" s="285">
        <v>90717443</v>
      </c>
    </row>
    <row r="45" spans="1:7" ht="15.75" customHeight="1" x14ac:dyDescent="0.2">
      <c r="B45" s="30"/>
      <c r="D45" s="45"/>
      <c r="E45" s="206">
        <f>SUM(E41:E44)</f>
        <v>1160563017</v>
      </c>
      <c r="F45" s="255"/>
      <c r="G45" s="642">
        <f>SUM(G41:G44)</f>
        <v>1119970605</v>
      </c>
    </row>
    <row r="46" spans="1:7" ht="15.75" customHeight="1" x14ac:dyDescent="0.2">
      <c r="A46" s="272" t="s">
        <v>239</v>
      </c>
      <c r="D46" s="322"/>
      <c r="E46" s="280"/>
      <c r="F46" s="255"/>
      <c r="G46" s="12"/>
    </row>
    <row r="47" spans="1:7" ht="15.75" customHeight="1" x14ac:dyDescent="0.2">
      <c r="B47" s="30" t="s">
        <v>240</v>
      </c>
      <c r="D47" s="45"/>
      <c r="E47" s="285">
        <v>134861223</v>
      </c>
      <c r="F47" s="30"/>
      <c r="G47" s="285">
        <v>909004729</v>
      </c>
    </row>
    <row r="48" spans="1:7" ht="15.75" customHeight="1" x14ac:dyDescent="0.2">
      <c r="B48" s="30" t="s">
        <v>791</v>
      </c>
      <c r="D48" s="45"/>
      <c r="E48" s="285">
        <v>0</v>
      </c>
      <c r="F48" s="30"/>
      <c r="G48" s="285">
        <v>4497</v>
      </c>
    </row>
    <row r="49" spans="1:8" ht="15.75" customHeight="1" x14ac:dyDescent="0.2">
      <c r="B49" s="30" t="s">
        <v>459</v>
      </c>
      <c r="D49" s="45"/>
      <c r="E49" s="285">
        <v>6400000</v>
      </c>
      <c r="F49" s="30"/>
      <c r="G49" s="285">
        <v>2500000</v>
      </c>
    </row>
    <row r="50" spans="1:8" ht="15.75" customHeight="1" x14ac:dyDescent="0.2">
      <c r="B50" s="30" t="s">
        <v>787</v>
      </c>
      <c r="D50" s="45"/>
      <c r="E50" s="285">
        <v>346356878</v>
      </c>
      <c r="F50" s="30"/>
      <c r="G50" s="285">
        <v>404973097</v>
      </c>
    </row>
    <row r="51" spans="1:8" ht="17.25" customHeight="1" x14ac:dyDescent="0.2">
      <c r="B51" s="30" t="s">
        <v>788</v>
      </c>
      <c r="D51" s="45"/>
      <c r="E51" s="285">
        <v>-208140174</v>
      </c>
      <c r="F51" s="30"/>
      <c r="G51" s="285">
        <v>-235223609</v>
      </c>
    </row>
    <row r="52" spans="1:8" ht="15.75" customHeight="1" x14ac:dyDescent="0.2">
      <c r="B52" s="30"/>
      <c r="D52" s="45"/>
      <c r="E52" s="206">
        <f>SUM(E47:E51)</f>
        <v>279477927</v>
      </c>
      <c r="F52" s="255"/>
      <c r="G52" s="642">
        <f>+G47+G49+G51+G50+G48</f>
        <v>1081258714</v>
      </c>
    </row>
    <row r="53" spans="1:8" ht="15.75" customHeight="1" x14ac:dyDescent="0.2">
      <c r="B53" s="30"/>
      <c r="D53" s="45"/>
      <c r="E53" s="279"/>
      <c r="F53" s="255"/>
      <c r="G53" s="8"/>
    </row>
    <row r="54" spans="1:8" ht="15.75" customHeight="1" thickBot="1" x14ac:dyDescent="0.25">
      <c r="A54" s="272" t="s">
        <v>152</v>
      </c>
      <c r="D54" s="322"/>
      <c r="E54" s="282">
        <f>SUM(E26+E29++E20+E13+E45+E39+E52)</f>
        <v>13627568176</v>
      </c>
      <c r="F54" s="255"/>
      <c r="G54" s="16">
        <f>SUM(G26+G29++G20+G13+G45+G39+G52)</f>
        <v>14149482092</v>
      </c>
      <c r="H54" s="256"/>
    </row>
    <row r="55" spans="1:8" ht="15.75" customHeight="1" x14ac:dyDescent="0.25">
      <c r="A55" s="31"/>
      <c r="B55" s="311"/>
      <c r="D55" s="321"/>
      <c r="E55" s="484"/>
      <c r="F55" s="254"/>
      <c r="G55" s="649"/>
    </row>
    <row r="56" spans="1:8" ht="15.75" hidden="1" customHeight="1" x14ac:dyDescent="0.25">
      <c r="A56" s="272" t="s">
        <v>216</v>
      </c>
      <c r="B56" s="251"/>
      <c r="D56" s="320"/>
      <c r="E56" s="484"/>
      <c r="F56" s="254"/>
      <c r="G56" s="649"/>
    </row>
    <row r="57" spans="1:8" ht="12.75" hidden="1" customHeight="1" x14ac:dyDescent="0.25">
      <c r="B57" s="311"/>
      <c r="D57" s="321"/>
      <c r="E57" s="284"/>
      <c r="F57" s="254"/>
      <c r="G57" s="25"/>
    </row>
    <row r="58" spans="1:8" ht="15.75" hidden="1" customHeight="1" x14ac:dyDescent="0.25">
      <c r="A58" s="272" t="s">
        <v>552</v>
      </c>
      <c r="B58" s="251"/>
      <c r="D58" s="320"/>
      <c r="E58" s="284"/>
      <c r="F58" s="254"/>
      <c r="G58" s="25"/>
    </row>
    <row r="59" spans="1:8" ht="15.75" hidden="1" customHeight="1" x14ac:dyDescent="0.25">
      <c r="A59" s="257"/>
      <c r="B59" s="30" t="s">
        <v>553</v>
      </c>
      <c r="D59" s="321"/>
      <c r="E59" s="285">
        <v>0</v>
      </c>
      <c r="F59" s="254"/>
      <c r="G59" s="648">
        <v>0</v>
      </c>
    </row>
    <row r="60" spans="1:8" ht="15.75" hidden="1" customHeight="1" x14ac:dyDescent="0.25">
      <c r="A60" s="31"/>
      <c r="B60" s="251"/>
      <c r="D60" s="320"/>
      <c r="E60" s="206">
        <f>+E59</f>
        <v>0</v>
      </c>
      <c r="F60" s="254"/>
      <c r="G60" s="642">
        <f>+G59</f>
        <v>0</v>
      </c>
    </row>
    <row r="61" spans="1:8" ht="15.75" hidden="1" customHeight="1" x14ac:dyDescent="0.25">
      <c r="A61" s="31"/>
      <c r="B61" s="251"/>
      <c r="D61" s="320"/>
      <c r="E61" s="283"/>
      <c r="F61" s="254"/>
      <c r="G61" s="17"/>
    </row>
    <row r="62" spans="1:8" ht="15.75" hidden="1" customHeight="1" x14ac:dyDescent="0.25">
      <c r="A62" s="272" t="s">
        <v>510</v>
      </c>
      <c r="B62" s="251"/>
      <c r="D62" s="320"/>
      <c r="E62" s="284"/>
      <c r="F62" s="254"/>
      <c r="G62" s="25"/>
    </row>
    <row r="63" spans="1:8" ht="15.75" hidden="1" customHeight="1" x14ac:dyDescent="0.25">
      <c r="A63" s="257"/>
      <c r="B63" s="30" t="s">
        <v>276</v>
      </c>
      <c r="D63" s="321"/>
      <c r="E63" s="285">
        <v>0</v>
      </c>
      <c r="F63" s="254"/>
      <c r="G63" s="648">
        <v>0</v>
      </c>
    </row>
    <row r="64" spans="1:8" ht="15.75" hidden="1" customHeight="1" x14ac:dyDescent="0.25">
      <c r="A64" s="31"/>
      <c r="B64" s="251"/>
      <c r="D64" s="320"/>
      <c r="E64" s="206">
        <f>+E63+E60</f>
        <v>0</v>
      </c>
      <c r="F64" s="254"/>
      <c r="G64" s="642">
        <f>+G63</f>
        <v>0</v>
      </c>
    </row>
    <row r="65" spans="1:8" ht="15.75" hidden="1" customHeight="1" x14ac:dyDescent="0.25">
      <c r="A65" s="31"/>
      <c r="B65" s="251"/>
      <c r="D65" s="320"/>
      <c r="E65" s="283"/>
      <c r="F65" s="254"/>
      <c r="G65" s="17"/>
    </row>
    <row r="66" spans="1:8" ht="15.75" hidden="1" customHeight="1" thickBot="1" x14ac:dyDescent="0.3">
      <c r="A66" s="272" t="s">
        <v>267</v>
      </c>
      <c r="B66" s="251"/>
      <c r="D66" s="320"/>
      <c r="E66" s="282">
        <f>SUM(E60+E63)</f>
        <v>0</v>
      </c>
      <c r="F66" s="255"/>
      <c r="G66" s="16">
        <f>SUM(G60+G63)</f>
        <v>0</v>
      </c>
    </row>
    <row r="67" spans="1:8" ht="19.5" hidden="1" customHeight="1" x14ac:dyDescent="0.2">
      <c r="A67" s="31"/>
      <c r="D67" s="322"/>
      <c r="E67" s="284"/>
      <c r="F67" s="258"/>
      <c r="G67" s="25"/>
      <c r="H67" s="259"/>
    </row>
    <row r="68" spans="1:8" ht="15.75" customHeight="1" thickBot="1" x14ac:dyDescent="0.3">
      <c r="A68" s="272" t="s">
        <v>15</v>
      </c>
      <c r="D68" s="320"/>
      <c r="E68" s="485">
        <f>+E54+E66</f>
        <v>13627568176</v>
      </c>
      <c r="F68" s="255"/>
      <c r="G68" s="650">
        <f>+G54+G66</f>
        <v>14149482092</v>
      </c>
    </row>
    <row r="69" spans="1:8" ht="15.75" customHeight="1" x14ac:dyDescent="0.25">
      <c r="A69" s="31"/>
      <c r="B69" s="251"/>
      <c r="D69" s="320"/>
      <c r="E69" s="285"/>
      <c r="F69" s="254"/>
      <c r="G69" s="648"/>
    </row>
    <row r="70" spans="1:8" ht="15.75" customHeight="1" x14ac:dyDescent="0.25">
      <c r="A70" s="272" t="s">
        <v>16</v>
      </c>
      <c r="D70" s="320"/>
      <c r="E70" s="285"/>
      <c r="F70" s="254"/>
      <c r="G70" s="648"/>
    </row>
    <row r="71" spans="1:8" ht="15.75" customHeight="1" x14ac:dyDescent="0.2">
      <c r="A71" s="368"/>
      <c r="B71" s="271" t="s">
        <v>513</v>
      </c>
      <c r="C71" s="368"/>
      <c r="D71" s="380"/>
      <c r="E71" s="285">
        <v>5000000000</v>
      </c>
      <c r="F71" s="465"/>
      <c r="G71" s="285">
        <v>5000000000</v>
      </c>
    </row>
    <row r="72" spans="1:8" ht="15.75" customHeight="1" x14ac:dyDescent="0.2">
      <c r="A72" s="271"/>
      <c r="B72" s="271" t="s">
        <v>514</v>
      </c>
      <c r="C72" s="368"/>
      <c r="D72" s="380"/>
      <c r="E72" s="285">
        <v>155840000</v>
      </c>
      <c r="F72" s="465"/>
      <c r="G72" s="285">
        <v>155840000</v>
      </c>
    </row>
    <row r="73" spans="1:8" ht="15.95" customHeight="1" x14ac:dyDescent="0.2">
      <c r="A73" s="271"/>
      <c r="B73" s="271" t="s">
        <v>17</v>
      </c>
      <c r="C73" s="368"/>
      <c r="D73" s="380"/>
      <c r="E73" s="285">
        <v>3466973792</v>
      </c>
      <c r="F73" s="465"/>
      <c r="G73" s="285">
        <v>3122495052</v>
      </c>
    </row>
    <row r="74" spans="1:8" ht="15.95" customHeight="1" x14ac:dyDescent="0.2">
      <c r="A74" s="271"/>
      <c r="B74" s="271" t="s">
        <v>663</v>
      </c>
      <c r="C74" s="368"/>
      <c r="D74" s="380"/>
      <c r="E74" s="285">
        <v>7958274138</v>
      </c>
      <c r="F74" s="465"/>
      <c r="G74" s="285">
        <v>8853131376</v>
      </c>
    </row>
    <row r="75" spans="1:8" ht="15.75" hidden="1" customHeight="1" x14ac:dyDescent="0.2">
      <c r="A75" s="271"/>
      <c r="B75" s="271" t="s">
        <v>515</v>
      </c>
      <c r="C75" s="368"/>
      <c r="D75" s="380"/>
      <c r="E75" s="285"/>
      <c r="F75" s="465"/>
      <c r="G75" s="648"/>
    </row>
    <row r="76" spans="1:8" ht="15" customHeight="1" x14ac:dyDescent="0.2">
      <c r="A76" s="271"/>
      <c r="B76" s="271" t="s">
        <v>260</v>
      </c>
      <c r="C76" s="368"/>
      <c r="D76" s="380"/>
      <c r="E76" s="285">
        <v>1000000000</v>
      </c>
      <c r="F76" s="465"/>
      <c r="G76" s="285">
        <v>898438628</v>
      </c>
    </row>
    <row r="77" spans="1:8" ht="15" customHeight="1" x14ac:dyDescent="0.2">
      <c r="A77" s="271"/>
      <c r="B77" s="271" t="s">
        <v>256</v>
      </c>
      <c r="C77" s="368"/>
      <c r="D77" s="380"/>
      <c r="E77" s="285">
        <v>13163164884</v>
      </c>
      <c r="F77" s="465"/>
      <c r="G77" s="285">
        <v>10342051859</v>
      </c>
      <c r="H77" s="563"/>
    </row>
    <row r="78" spans="1:8" ht="15" customHeight="1" x14ac:dyDescent="0.2">
      <c r="A78" s="271"/>
      <c r="B78" s="271" t="s">
        <v>580</v>
      </c>
      <c r="C78" s="368"/>
      <c r="D78" s="380"/>
      <c r="E78" s="486">
        <v>1136982795</v>
      </c>
      <c r="F78" s="465"/>
      <c r="G78" s="486">
        <v>1157781349</v>
      </c>
    </row>
    <row r="79" spans="1:8" ht="9" customHeight="1" x14ac:dyDescent="0.25">
      <c r="A79" s="271"/>
      <c r="B79" s="427"/>
      <c r="C79" s="368"/>
      <c r="D79" s="426"/>
      <c r="E79" s="484"/>
      <c r="F79" s="465"/>
      <c r="G79" s="649"/>
    </row>
    <row r="80" spans="1:8" ht="15.75" customHeight="1" thickBot="1" x14ac:dyDescent="0.3">
      <c r="A80" s="272" t="s">
        <v>19</v>
      </c>
      <c r="B80" s="368"/>
      <c r="C80" s="368"/>
      <c r="D80" s="320"/>
      <c r="E80" s="487">
        <f>SUM(E71:E79)</f>
        <v>31881235609</v>
      </c>
      <c r="F80" s="465"/>
      <c r="G80" s="651">
        <f>SUM(G71:G79)</f>
        <v>29529738264</v>
      </c>
    </row>
    <row r="81" spans="1:9" ht="15.75" customHeight="1" x14ac:dyDescent="0.25">
      <c r="A81" s="271"/>
      <c r="B81" s="427"/>
      <c r="C81" s="368"/>
      <c r="D81" s="426"/>
      <c r="E81" s="484"/>
      <c r="F81" s="466"/>
      <c r="G81" s="649"/>
    </row>
    <row r="82" spans="1:9" ht="15.75" customHeight="1" thickBot="1" x14ac:dyDescent="0.3">
      <c r="A82" s="272" t="s">
        <v>20</v>
      </c>
      <c r="B82" s="467"/>
      <c r="C82" s="368"/>
      <c r="D82" s="320"/>
      <c r="E82" s="488">
        <f>+E68+E80</f>
        <v>45508803785</v>
      </c>
      <c r="F82" s="466"/>
      <c r="G82" s="652">
        <f>+G68+G80</f>
        <v>43679220356</v>
      </c>
    </row>
    <row r="83" spans="1:9" ht="15.75" customHeight="1" thickTop="1" x14ac:dyDescent="0.25">
      <c r="A83" s="271"/>
      <c r="B83" s="271"/>
      <c r="C83" s="427"/>
      <c r="D83" s="426"/>
      <c r="E83" s="426"/>
      <c r="F83" s="426"/>
      <c r="G83" s="653"/>
      <c r="H83" s="321"/>
      <c r="I83" s="321"/>
    </row>
    <row r="84" spans="1:9" ht="15.75" customHeight="1" x14ac:dyDescent="0.25">
      <c r="A84" s="271"/>
      <c r="B84" s="271"/>
      <c r="C84" s="427"/>
      <c r="D84" s="426"/>
      <c r="E84" s="426"/>
      <c r="F84" s="426"/>
      <c r="G84" s="653"/>
      <c r="H84" s="321"/>
      <c r="I84" s="321"/>
    </row>
    <row r="85" spans="1:9" ht="15.75" customHeight="1" x14ac:dyDescent="0.2">
      <c r="A85" s="797" t="s">
        <v>508</v>
      </c>
      <c r="B85" s="797"/>
      <c r="C85" s="797"/>
      <c r="D85" s="797"/>
      <c r="E85" s="797"/>
      <c r="F85" s="797"/>
      <c r="G85" s="797"/>
      <c r="I85" s="28">
        <f>+G82-ACTIVO!F95</f>
        <v>0</v>
      </c>
    </row>
    <row r="86" spans="1:9" ht="15.75" customHeight="1" x14ac:dyDescent="0.25">
      <c r="A86" s="368"/>
      <c r="B86" s="368"/>
      <c r="C86" s="427"/>
      <c r="D86" s="426"/>
      <c r="E86" s="426"/>
      <c r="F86" s="426"/>
      <c r="G86" s="653"/>
      <c r="H86" s="321"/>
    </row>
    <row r="87" spans="1:9" ht="25.5" customHeight="1" x14ac:dyDescent="0.25">
      <c r="A87" s="368"/>
      <c r="B87" s="368"/>
      <c r="C87" s="427"/>
      <c r="D87" s="426"/>
      <c r="E87" s="427"/>
      <c r="F87" s="427"/>
      <c r="G87" s="636"/>
    </row>
    <row r="88" spans="1:9" ht="15.75" customHeight="1" x14ac:dyDescent="0.2">
      <c r="A88" s="804"/>
      <c r="B88" s="804"/>
      <c r="C88" s="804"/>
      <c r="D88" s="804"/>
      <c r="E88" s="804"/>
      <c r="F88" s="804"/>
      <c r="G88" s="804"/>
    </row>
    <row r="89" spans="1:9" ht="15.75" customHeight="1" x14ac:dyDescent="0.2">
      <c r="A89" s="801"/>
      <c r="B89" s="801"/>
      <c r="C89" s="801"/>
      <c r="D89" s="801"/>
      <c r="E89" s="801"/>
      <c r="F89" s="801"/>
      <c r="G89" s="801"/>
    </row>
    <row r="90" spans="1:9" ht="15.75" customHeight="1" x14ac:dyDescent="0.25">
      <c r="A90" s="368"/>
      <c r="B90" s="368"/>
      <c r="C90" s="427"/>
      <c r="D90" s="426"/>
      <c r="E90" s="427"/>
      <c r="F90" s="427"/>
      <c r="G90" s="636"/>
    </row>
    <row r="91" spans="1:9" ht="15.75" customHeight="1" x14ac:dyDescent="0.2">
      <c r="A91" s="368"/>
      <c r="B91" s="368"/>
      <c r="C91" s="368"/>
      <c r="D91" s="368"/>
      <c r="E91" s="368"/>
      <c r="F91" s="368"/>
      <c r="G91" s="28"/>
    </row>
    <row r="92" spans="1:9" ht="15.75" customHeight="1" x14ac:dyDescent="0.2">
      <c r="A92" s="368"/>
      <c r="B92" s="368"/>
      <c r="C92" s="274"/>
      <c r="D92" s="274"/>
      <c r="E92" s="368">
        <f>+E82-ACTIVO!D95</f>
        <v>0</v>
      </c>
      <c r="F92" s="368"/>
      <c r="G92" s="368">
        <f>+G82-ACTIVO!F95</f>
        <v>0</v>
      </c>
    </row>
    <row r="93" spans="1:9" ht="15.75" customHeight="1" x14ac:dyDescent="0.2">
      <c r="A93" s="368"/>
      <c r="B93" s="368"/>
      <c r="C93" s="366"/>
      <c r="D93" s="366"/>
      <c r="E93" s="368"/>
      <c r="F93" s="368"/>
      <c r="G93" s="28"/>
    </row>
    <row r="94" spans="1:9" ht="15.75" customHeight="1" x14ac:dyDescent="0.2">
      <c r="A94" s="368"/>
      <c r="B94" s="368"/>
      <c r="C94" s="366"/>
      <c r="D94" s="366"/>
      <c r="E94" s="368"/>
      <c r="F94" s="368"/>
      <c r="G94" s="28"/>
    </row>
    <row r="95" spans="1:9" ht="15.75" customHeight="1" x14ac:dyDescent="0.2">
      <c r="A95" s="368"/>
      <c r="B95" s="368"/>
      <c r="C95" s="366"/>
      <c r="D95" s="366"/>
      <c r="E95" s="286"/>
      <c r="F95" s="368"/>
      <c r="G95" s="654"/>
    </row>
    <row r="96" spans="1:9" ht="15.75" customHeight="1" x14ac:dyDescent="0.2">
      <c r="A96" s="368"/>
      <c r="B96" s="368"/>
      <c r="C96" s="284"/>
      <c r="D96" s="304"/>
      <c r="F96" s="273"/>
      <c r="H96" s="36"/>
    </row>
    <row r="97" spans="1:7" ht="15.75" customHeight="1" x14ac:dyDescent="0.2">
      <c r="A97" s="368"/>
      <c r="B97" s="368"/>
      <c r="C97" s="368"/>
      <c r="D97" s="368"/>
      <c r="F97" s="457"/>
    </row>
    <row r="98" spans="1:7" ht="15.75" customHeight="1" x14ac:dyDescent="0.2">
      <c r="A98" s="368"/>
      <c r="B98" s="368"/>
      <c r="C98" s="368"/>
      <c r="D98" s="304"/>
      <c r="F98" s="475"/>
    </row>
    <row r="99" spans="1:7" ht="15.75" customHeight="1" x14ac:dyDescent="0.2">
      <c r="A99" s="368"/>
      <c r="B99" s="368"/>
      <c r="C99" s="368"/>
      <c r="D99" s="304"/>
      <c r="F99" s="475"/>
    </row>
    <row r="100" spans="1:7" ht="15.75" customHeight="1" x14ac:dyDescent="0.2">
      <c r="D100" s="368"/>
      <c r="E100" s="274"/>
      <c r="F100" s="274"/>
      <c r="G100" s="2"/>
    </row>
  </sheetData>
  <mergeCells count="11">
    <mergeCell ref="A89:C89"/>
    <mergeCell ref="D89:E89"/>
    <mergeCell ref="F89:G89"/>
    <mergeCell ref="A1:G1"/>
    <mergeCell ref="A2:G2"/>
    <mergeCell ref="A3:G3"/>
    <mergeCell ref="A88:C88"/>
    <mergeCell ref="D88:E88"/>
    <mergeCell ref="F88:G88"/>
    <mergeCell ref="A85:G85"/>
    <mergeCell ref="C5:G5"/>
  </mergeCells>
  <phoneticPr fontId="21" type="noConversion"/>
  <printOptions horizontalCentered="1"/>
  <pageMargins left="1.1811023622047245" right="0.78740157480314965" top="1.9950000000000001" bottom="0.39370078740157483" header="0" footer="0"/>
  <pageSetup paperSize="9" scale="47"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2:G52"/>
  <sheetViews>
    <sheetView showGridLines="0" topLeftCell="A30" workbookViewId="0">
      <selection activeCell="D41" sqref="D41"/>
    </sheetView>
  </sheetViews>
  <sheetFormatPr baseColWidth="10" defaultRowHeight="15.75" customHeight="1" x14ac:dyDescent="0.2"/>
  <cols>
    <col min="1" max="1" width="2.28515625" style="28" customWidth="1"/>
    <col min="2" max="2" width="43.5703125" style="32" customWidth="1"/>
    <col min="3" max="3" width="17" style="32" customWidth="1"/>
    <col min="4" max="4" width="22.7109375" style="272" customWidth="1"/>
    <col min="5" max="5" width="3.85546875" style="32" customWidth="1"/>
    <col min="6" max="6" width="22.7109375" style="633" customWidth="1"/>
    <col min="7" max="7" width="11.42578125" style="28"/>
    <col min="8" max="9" width="15.85546875" style="28" bestFit="1" customWidth="1"/>
    <col min="10" max="10" width="12.28515625" style="28" bestFit="1" customWidth="1"/>
    <col min="11" max="16384" width="11.42578125" style="28"/>
  </cols>
  <sheetData>
    <row r="2" spans="1:6" ht="18.95" customHeight="1" x14ac:dyDescent="0.2">
      <c r="A2" s="805" t="s">
        <v>251</v>
      </c>
      <c r="B2" s="805"/>
      <c r="C2" s="805"/>
      <c r="D2" s="805"/>
      <c r="E2" s="805"/>
      <c r="F2" s="805"/>
    </row>
    <row r="3" spans="1:6" ht="18.95" customHeight="1" x14ac:dyDescent="0.2">
      <c r="A3" s="805" t="s">
        <v>516</v>
      </c>
      <c r="B3" s="805"/>
      <c r="C3" s="805"/>
      <c r="D3" s="805"/>
      <c r="E3" s="805"/>
      <c r="F3" s="805"/>
    </row>
    <row r="4" spans="1:6" ht="18.95" customHeight="1" x14ac:dyDescent="0.2">
      <c r="A4" s="805" t="s">
        <v>792</v>
      </c>
      <c r="B4" s="805"/>
      <c r="C4" s="805"/>
      <c r="D4" s="805"/>
      <c r="E4" s="805"/>
      <c r="F4" s="805"/>
    </row>
    <row r="5" spans="1:6" ht="15.75" customHeight="1" x14ac:dyDescent="0.2">
      <c r="A5" s="803" t="s">
        <v>37</v>
      </c>
      <c r="B5" s="803"/>
      <c r="C5" s="803"/>
      <c r="D5" s="803"/>
      <c r="E5" s="803"/>
      <c r="F5" s="803"/>
    </row>
    <row r="6" spans="1:6" ht="9.75" customHeight="1" x14ac:dyDescent="0.2">
      <c r="B6" s="260"/>
      <c r="C6" s="260"/>
      <c r="D6" s="287"/>
      <c r="E6" s="260"/>
      <c r="F6" s="1"/>
    </row>
    <row r="7" spans="1:6" ht="15.75" customHeight="1" x14ac:dyDescent="0.2">
      <c r="B7" s="800" t="s">
        <v>812</v>
      </c>
      <c r="C7" s="800"/>
      <c r="D7" s="800"/>
      <c r="E7" s="800"/>
      <c r="F7" s="800"/>
    </row>
    <row r="8" spans="1:6" ht="15.75" customHeight="1" x14ac:dyDescent="0.2">
      <c r="B8" s="728"/>
      <c r="C8" s="728"/>
      <c r="D8" s="728"/>
      <c r="E8" s="728"/>
      <c r="F8" s="728"/>
    </row>
    <row r="9" spans="1:6" ht="15.75" customHeight="1" x14ac:dyDescent="0.2">
      <c r="A9" s="261"/>
      <c r="B9" s="262"/>
      <c r="C9" s="262"/>
      <c r="D9" s="278">
        <f>+PASIVO!E7</f>
        <v>2020</v>
      </c>
      <c r="E9" s="252"/>
      <c r="F9" s="7">
        <f>+PASIVO!G7</f>
        <v>2019</v>
      </c>
    </row>
    <row r="10" spans="1:6" ht="15.75" customHeight="1" x14ac:dyDescent="0.2">
      <c r="A10" s="261"/>
      <c r="B10" s="262"/>
      <c r="C10" s="262"/>
      <c r="D10" s="288"/>
      <c r="E10" s="263"/>
      <c r="F10" s="655"/>
    </row>
    <row r="11" spans="1:6" ht="15.75" customHeight="1" x14ac:dyDescent="0.2">
      <c r="A11" s="264"/>
      <c r="B11" s="263"/>
      <c r="C11" s="263"/>
      <c r="D11" s="399"/>
      <c r="E11" s="263"/>
      <c r="F11" s="20"/>
    </row>
    <row r="12" spans="1:6" ht="15.75" customHeight="1" x14ac:dyDescent="0.2">
      <c r="A12" s="806" t="s">
        <v>153</v>
      </c>
      <c r="B12" s="806"/>
      <c r="D12" s="289">
        <v>9397364979</v>
      </c>
      <c r="E12" s="263"/>
      <c r="F12" s="656">
        <v>9421414407</v>
      </c>
    </row>
    <row r="13" spans="1:6" ht="15.75" customHeight="1" x14ac:dyDescent="0.2">
      <c r="A13" s="807" t="s">
        <v>517</v>
      </c>
      <c r="B13" s="807"/>
      <c r="C13" s="807"/>
      <c r="D13" s="285">
        <v>-5137262223</v>
      </c>
      <c r="E13" s="265"/>
      <c r="F13" s="648">
        <v>-5212057338</v>
      </c>
    </row>
    <row r="14" spans="1:6" ht="8.25" customHeight="1" x14ac:dyDescent="0.2">
      <c r="A14" s="266"/>
      <c r="D14" s="399"/>
      <c r="E14" s="265"/>
      <c r="F14" s="20"/>
    </row>
    <row r="15" spans="1:6" ht="15.75" customHeight="1" x14ac:dyDescent="0.2">
      <c r="A15" s="807" t="s">
        <v>154</v>
      </c>
      <c r="B15" s="807"/>
      <c r="D15" s="206">
        <f>+D12+D13</f>
        <v>4260102756</v>
      </c>
      <c r="E15" s="263"/>
      <c r="F15" s="642">
        <f>+F12+F13</f>
        <v>4209357069</v>
      </c>
    </row>
    <row r="16" spans="1:6" ht="15.75" customHeight="1" x14ac:dyDescent="0.2">
      <c r="A16" s="807"/>
      <c r="B16" s="807"/>
      <c r="D16" s="399"/>
      <c r="E16" s="263"/>
      <c r="F16" s="20"/>
    </row>
    <row r="17" spans="1:6" ht="15.75" customHeight="1" x14ac:dyDescent="0.2">
      <c r="A17" s="806" t="s">
        <v>144</v>
      </c>
      <c r="B17" s="806"/>
      <c r="D17" s="399"/>
      <c r="E17" s="263"/>
      <c r="F17" s="20"/>
    </row>
    <row r="18" spans="1:6" ht="15.75" customHeight="1" x14ac:dyDescent="0.2">
      <c r="A18" s="807"/>
      <c r="B18" s="807"/>
      <c r="D18" s="399"/>
      <c r="E18" s="263"/>
      <c r="F18" s="20"/>
    </row>
    <row r="19" spans="1:6" ht="15.75" customHeight="1" x14ac:dyDescent="0.2">
      <c r="A19" s="807" t="s">
        <v>518</v>
      </c>
      <c r="B19" s="807"/>
      <c r="C19" s="807"/>
      <c r="D19" s="285">
        <f>-+H!F35</f>
        <v>-2735721518</v>
      </c>
      <c r="E19" s="263"/>
      <c r="F19" s="648">
        <v>-2546921487</v>
      </c>
    </row>
    <row r="20" spans="1:6" ht="15.75" customHeight="1" x14ac:dyDescent="0.2">
      <c r="A20" s="807" t="s">
        <v>519</v>
      </c>
      <c r="B20" s="807"/>
      <c r="D20" s="285">
        <f>-+H!D35</f>
        <v>-348074648</v>
      </c>
      <c r="E20" s="263"/>
      <c r="F20" s="648">
        <v>-465229370</v>
      </c>
    </row>
    <row r="21" spans="1:6" ht="15.75" customHeight="1" x14ac:dyDescent="0.2">
      <c r="A21" s="807" t="s">
        <v>520</v>
      </c>
      <c r="B21" s="807"/>
      <c r="D21" s="285">
        <f>-+H!E35</f>
        <v>-214858129</v>
      </c>
      <c r="E21" s="263"/>
      <c r="F21" s="648">
        <v>-187600462</v>
      </c>
    </row>
    <row r="22" spans="1:6" s="31" customFormat="1" ht="15.75" customHeight="1" x14ac:dyDescent="0.2">
      <c r="A22" s="807"/>
      <c r="B22" s="807"/>
      <c r="D22" s="290">
        <f>SUM(D19:D21)</f>
        <v>-3298654295</v>
      </c>
      <c r="E22" s="265"/>
      <c r="F22" s="657">
        <f>SUM(F19:F21)</f>
        <v>-3199751319</v>
      </c>
    </row>
    <row r="23" spans="1:6" ht="15.75" customHeight="1" x14ac:dyDescent="0.2">
      <c r="A23" s="807"/>
      <c r="B23" s="807"/>
      <c r="D23" s="399"/>
      <c r="E23" s="263"/>
      <c r="F23" s="20"/>
    </row>
    <row r="24" spans="1:6" ht="15.75" customHeight="1" x14ac:dyDescent="0.2">
      <c r="A24" s="806" t="s">
        <v>145</v>
      </c>
      <c r="B24" s="806"/>
      <c r="D24" s="291">
        <f>+D15+D22</f>
        <v>961448461</v>
      </c>
      <c r="E24" s="263"/>
      <c r="F24" s="658">
        <f>+F15+F22</f>
        <v>1009605750</v>
      </c>
    </row>
    <row r="25" spans="1:6" ht="15.75" customHeight="1" x14ac:dyDescent="0.2">
      <c r="A25" s="807"/>
      <c r="B25" s="807"/>
      <c r="D25" s="399"/>
      <c r="E25" s="263"/>
      <c r="F25" s="20"/>
    </row>
    <row r="26" spans="1:6" ht="15.75" customHeight="1" x14ac:dyDescent="0.2">
      <c r="A26" s="807" t="s">
        <v>146</v>
      </c>
      <c r="B26" s="807"/>
      <c r="D26" s="276">
        <v>488553719</v>
      </c>
      <c r="E26" s="263"/>
      <c r="F26" s="659">
        <v>476451342</v>
      </c>
    </row>
    <row r="27" spans="1:6" ht="15.75" customHeight="1" x14ac:dyDescent="0.2">
      <c r="A27" s="807"/>
      <c r="B27" s="807"/>
      <c r="D27" s="290">
        <f>D26</f>
        <v>488553719</v>
      </c>
      <c r="E27" s="263"/>
      <c r="F27" s="657">
        <f>F26</f>
        <v>476451342</v>
      </c>
    </row>
    <row r="28" spans="1:6" ht="15.75" customHeight="1" x14ac:dyDescent="0.2">
      <c r="A28" s="807"/>
      <c r="B28" s="807"/>
      <c r="D28" s="289"/>
      <c r="E28" s="263"/>
      <c r="F28" s="656"/>
    </row>
    <row r="29" spans="1:6" ht="15.75" customHeight="1" x14ac:dyDescent="0.2">
      <c r="A29" s="807" t="s">
        <v>521</v>
      </c>
      <c r="B29" s="807"/>
      <c r="D29" s="276">
        <f>-+ H!G35</f>
        <v>-138582577</v>
      </c>
      <c r="E29" s="263"/>
      <c r="F29" s="659">
        <v>-154127584</v>
      </c>
    </row>
    <row r="30" spans="1:6" ht="15.75" customHeight="1" x14ac:dyDescent="0.2">
      <c r="A30" s="807"/>
      <c r="B30" s="807"/>
      <c r="D30" s="290">
        <f>+D29</f>
        <v>-138582577</v>
      </c>
      <c r="E30" s="263"/>
      <c r="F30" s="657">
        <f>+F29</f>
        <v>-154127584</v>
      </c>
    </row>
    <row r="31" spans="1:6" ht="15.75" customHeight="1" x14ac:dyDescent="0.2">
      <c r="A31" s="807"/>
      <c r="B31" s="807"/>
      <c r="D31" s="399"/>
      <c r="E31" s="263"/>
      <c r="F31" s="20"/>
    </row>
    <row r="32" spans="1:6" ht="15.75" customHeight="1" thickBot="1" x14ac:dyDescent="0.25">
      <c r="A32" s="806" t="s">
        <v>147</v>
      </c>
      <c r="B32" s="806"/>
      <c r="D32" s="292">
        <f>+D24+D27+D30</f>
        <v>1311419603</v>
      </c>
      <c r="E32" s="263"/>
      <c r="F32" s="660">
        <f>+F24+F27+F30</f>
        <v>1331929508</v>
      </c>
    </row>
    <row r="33" spans="1:7" ht="15.75" customHeight="1" x14ac:dyDescent="0.2">
      <c r="A33" s="807"/>
      <c r="B33" s="807"/>
      <c r="D33" s="289"/>
      <c r="E33" s="263"/>
      <c r="F33" s="656"/>
    </row>
    <row r="34" spans="1:7" ht="15.75" customHeight="1" x14ac:dyDescent="0.2">
      <c r="A34" s="807" t="s">
        <v>249</v>
      </c>
      <c r="B34" s="807"/>
      <c r="D34" s="277">
        <v>-174436808</v>
      </c>
      <c r="E34" s="263"/>
      <c r="F34" s="661">
        <v>-174148159</v>
      </c>
    </row>
    <row r="35" spans="1:7" ht="15.75" customHeight="1" x14ac:dyDescent="0.2">
      <c r="A35" s="807"/>
      <c r="B35" s="807"/>
      <c r="D35" s="289"/>
      <c r="E35" s="263"/>
      <c r="F35" s="656"/>
    </row>
    <row r="36" spans="1:7" s="31" customFormat="1" ht="15.75" customHeight="1" thickBot="1" x14ac:dyDescent="0.25">
      <c r="A36" s="806" t="s">
        <v>250</v>
      </c>
      <c r="B36" s="806"/>
      <c r="D36" s="440">
        <f>+D32+D34</f>
        <v>1136982795</v>
      </c>
      <c r="E36" s="265"/>
      <c r="F36" s="662">
        <f>+F32+F34</f>
        <v>1157781349</v>
      </c>
    </row>
    <row r="37" spans="1:7" s="31" customFormat="1" ht="15.95" customHeight="1" thickTop="1" x14ac:dyDescent="0.2">
      <c r="A37" s="267"/>
      <c r="B37" s="268"/>
      <c r="C37" s="268"/>
      <c r="D37" s="428"/>
      <c r="E37" s="268"/>
      <c r="F37" s="663"/>
      <c r="G37" s="268"/>
    </row>
    <row r="38" spans="1:7" s="31" customFormat="1" ht="15.95" customHeight="1" x14ac:dyDescent="0.2">
      <c r="A38" s="267"/>
      <c r="B38" s="268"/>
      <c r="C38" s="268"/>
      <c r="D38" s="428"/>
      <c r="E38" s="268"/>
      <c r="F38" s="663"/>
      <c r="G38" s="268"/>
    </row>
    <row r="39" spans="1:7" ht="15.75" customHeight="1" x14ac:dyDescent="0.2">
      <c r="A39" s="793" t="s">
        <v>508</v>
      </c>
      <c r="B39" s="793"/>
      <c r="C39" s="793"/>
      <c r="D39" s="793"/>
      <c r="E39" s="793"/>
      <c r="F39" s="793"/>
      <c r="G39" s="41"/>
    </row>
    <row r="40" spans="1:7" ht="15" customHeight="1" x14ac:dyDescent="0.2">
      <c r="A40" s="36"/>
      <c r="B40" s="33"/>
      <c r="C40" s="33"/>
      <c r="D40" s="273"/>
      <c r="E40" s="33"/>
      <c r="F40" s="21"/>
    </row>
    <row r="41" spans="1:7" ht="15" customHeight="1" x14ac:dyDescent="0.2">
      <c r="A41" s="36"/>
      <c r="B41" s="33"/>
      <c r="C41" s="33"/>
      <c r="D41" s="273"/>
      <c r="E41" s="33"/>
      <c r="F41" s="21"/>
    </row>
    <row r="42" spans="1:7" ht="15.75" customHeight="1" x14ac:dyDescent="0.2">
      <c r="B42" s="28"/>
      <c r="C42" s="28"/>
    </row>
    <row r="43" spans="1:7" ht="15.75" customHeight="1" x14ac:dyDescent="0.2">
      <c r="A43" s="808"/>
      <c r="B43" s="808"/>
      <c r="C43" s="808"/>
      <c r="D43" s="808"/>
      <c r="E43" s="808"/>
      <c r="F43" s="808"/>
    </row>
    <row r="44" spans="1:7" ht="15.75" customHeight="1" x14ac:dyDescent="0.2">
      <c r="A44" s="803"/>
      <c r="B44" s="803"/>
      <c r="C44" s="803"/>
      <c r="D44" s="803"/>
      <c r="E44" s="803"/>
      <c r="F44" s="803"/>
    </row>
    <row r="45" spans="1:7" ht="15.75" customHeight="1" x14ac:dyDescent="0.25">
      <c r="B45" s="34"/>
      <c r="C45" s="34"/>
      <c r="D45" s="399"/>
      <c r="E45" s="35"/>
      <c r="F45" s="343"/>
    </row>
    <row r="46" spans="1:7" ht="15.75" customHeight="1" x14ac:dyDescent="0.25">
      <c r="B46" s="36"/>
      <c r="C46" s="36"/>
      <c r="E46" s="37"/>
      <c r="F46" s="343"/>
    </row>
    <row r="47" spans="1:7" ht="15.75" customHeight="1" x14ac:dyDescent="0.2">
      <c r="B47" s="36"/>
      <c r="C47" s="36"/>
      <c r="D47" s="286"/>
      <c r="E47" s="28"/>
      <c r="F47" s="654"/>
    </row>
    <row r="48" spans="1:7" ht="15.75" customHeight="1" x14ac:dyDescent="0.2">
      <c r="B48" s="36"/>
      <c r="C48" s="36"/>
      <c r="D48" s="286"/>
      <c r="E48" s="28"/>
      <c r="F48" s="654"/>
    </row>
    <row r="49" spans="2:7" ht="15.75" customHeight="1" x14ac:dyDescent="0.2">
      <c r="B49" s="38"/>
      <c r="C49" s="38"/>
      <c r="E49" s="33"/>
      <c r="F49" s="21"/>
      <c r="G49" s="36"/>
    </row>
    <row r="52" spans="2:7" ht="15.75" customHeight="1" x14ac:dyDescent="0.2">
      <c r="D52" s="274">
        <f>+D36-PASIVO!E78</f>
        <v>0</v>
      </c>
      <c r="E52" s="2"/>
      <c r="F52" s="2">
        <f>+F36-PASIVO!G78</f>
        <v>0</v>
      </c>
    </row>
  </sheetData>
  <mergeCells count="36">
    <mergeCell ref="B7:F7"/>
    <mergeCell ref="A36:B36"/>
    <mergeCell ref="A13:C13"/>
    <mergeCell ref="A19:C19"/>
    <mergeCell ref="A29:B29"/>
    <mergeCell ref="A30:B30"/>
    <mergeCell ref="A31:B31"/>
    <mergeCell ref="A32:B32"/>
    <mergeCell ref="A33:B33"/>
    <mergeCell ref="A24:B24"/>
    <mergeCell ref="A25:B25"/>
    <mergeCell ref="A26:B26"/>
    <mergeCell ref="A27:B27"/>
    <mergeCell ref="A28:B28"/>
    <mergeCell ref="A43:B43"/>
    <mergeCell ref="C43:D43"/>
    <mergeCell ref="E43:F43"/>
    <mergeCell ref="A44:B44"/>
    <mergeCell ref="C44:D44"/>
    <mergeCell ref="E44:F44"/>
    <mergeCell ref="A2:F2"/>
    <mergeCell ref="A3:F3"/>
    <mergeCell ref="A4:F4"/>
    <mergeCell ref="A5:F5"/>
    <mergeCell ref="A39:F39"/>
    <mergeCell ref="A12:B12"/>
    <mergeCell ref="A15:B15"/>
    <mergeCell ref="A16:B16"/>
    <mergeCell ref="A17:B17"/>
    <mergeCell ref="A18:B18"/>
    <mergeCell ref="A20:B20"/>
    <mergeCell ref="A21:B21"/>
    <mergeCell ref="A22:B22"/>
    <mergeCell ref="A23:B23"/>
    <mergeCell ref="A34:B34"/>
    <mergeCell ref="A35:B35"/>
  </mergeCells>
  <phoneticPr fontId="21" type="noConversion"/>
  <printOptions horizontalCentered="1"/>
  <pageMargins left="1.1811023622047245" right="0.78740157480314965" top="1.98" bottom="1.7716535433070868" header="0" footer="0"/>
  <pageSetup paperSize="9" scale="60" orientation="portrait" horizontalDpi="300" verticalDpi="300"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2:Q104"/>
  <sheetViews>
    <sheetView showGridLines="0" topLeftCell="C19" zoomScale="90" zoomScaleNormal="90" workbookViewId="0">
      <selection activeCell="E36" sqref="E36:G36"/>
    </sheetView>
  </sheetViews>
  <sheetFormatPr baseColWidth="10" defaultRowHeight="12.75" x14ac:dyDescent="0.2"/>
  <cols>
    <col min="1" max="1" width="3" style="368" customWidth="1"/>
    <col min="2" max="2" width="1.42578125" style="368" customWidth="1"/>
    <col min="3" max="3" width="41.85546875" style="368" customWidth="1"/>
    <col min="4" max="4" width="22.7109375" style="368" customWidth="1"/>
    <col min="5" max="5" width="20.5703125" style="368" customWidth="1"/>
    <col min="6" max="6" width="20.85546875" style="368" bestFit="1" customWidth="1"/>
    <col min="7" max="7" width="20.7109375" style="368" customWidth="1"/>
    <col min="8" max="8" width="23.42578125" style="368" bestFit="1" customWidth="1"/>
    <col min="9" max="9" width="21.140625" style="368" customWidth="1"/>
    <col min="10" max="10" width="22.85546875" style="368" customWidth="1"/>
    <col min="11" max="11" width="24.28515625" style="368" customWidth="1"/>
    <col min="12" max="12" width="23.28515625" style="368" hidden="1" customWidth="1"/>
    <col min="13" max="13" width="23" style="368" customWidth="1"/>
    <col min="14" max="14" width="17.7109375" style="368" customWidth="1"/>
    <col min="15" max="15" width="21.42578125" style="368" customWidth="1"/>
    <col min="16" max="16384" width="11.42578125" style="368"/>
  </cols>
  <sheetData>
    <row r="2" spans="2:17" ht="19.5" x14ac:dyDescent="0.2">
      <c r="B2" s="809" t="s">
        <v>222</v>
      </c>
      <c r="C2" s="809"/>
      <c r="D2" s="809"/>
      <c r="E2" s="809"/>
      <c r="F2" s="809"/>
      <c r="G2" s="809"/>
      <c r="H2" s="809"/>
      <c r="I2" s="809"/>
      <c r="J2" s="809"/>
      <c r="K2" s="809"/>
      <c r="L2" s="809"/>
      <c r="M2" s="809"/>
    </row>
    <row r="3" spans="2:17" ht="19.5" x14ac:dyDescent="0.2">
      <c r="B3" s="809" t="str">
        <f>+[3]RESULTADO!A3</f>
        <v xml:space="preserve">POR EL PERIODO COMPRENDIDO ENTRE EL </v>
      </c>
      <c r="C3" s="809"/>
      <c r="D3" s="809"/>
      <c r="E3" s="809"/>
      <c r="F3" s="809"/>
      <c r="G3" s="809"/>
      <c r="H3" s="809"/>
      <c r="I3" s="809"/>
      <c r="J3" s="809"/>
      <c r="K3" s="809"/>
      <c r="L3" s="809"/>
      <c r="M3" s="809"/>
    </row>
    <row r="4" spans="2:17" ht="19.5" x14ac:dyDescent="0.2">
      <c r="B4" s="809" t="str">
        <f>+RESULTADO!A4</f>
        <v>1° DE ENERO Y EL 31 DE MARZO DE 2020 y 2019</v>
      </c>
      <c r="C4" s="809"/>
      <c r="D4" s="809"/>
      <c r="E4" s="809"/>
      <c r="F4" s="809"/>
      <c r="G4" s="809"/>
      <c r="H4" s="809"/>
      <c r="I4" s="809"/>
      <c r="J4" s="809"/>
      <c r="K4" s="809"/>
      <c r="L4" s="809"/>
      <c r="M4" s="809"/>
    </row>
    <row r="5" spans="2:17" ht="19.5" x14ac:dyDescent="0.2">
      <c r="B5" s="809" t="s">
        <v>135</v>
      </c>
      <c r="C5" s="809"/>
      <c r="D5" s="809"/>
      <c r="E5" s="809"/>
      <c r="F5" s="809"/>
      <c r="G5" s="809"/>
      <c r="H5" s="809"/>
      <c r="I5" s="809"/>
      <c r="J5" s="809"/>
      <c r="K5" s="809"/>
      <c r="L5" s="809"/>
      <c r="M5" s="809"/>
    </row>
    <row r="6" spans="2:17" ht="15" x14ac:dyDescent="0.2">
      <c r="B6" s="794"/>
      <c r="C6" s="794"/>
      <c r="D6" s="794"/>
      <c r="E6" s="794"/>
      <c r="F6" s="794"/>
      <c r="G6" s="794"/>
      <c r="H6" s="794"/>
      <c r="I6" s="794"/>
      <c r="J6" s="794"/>
      <c r="K6" s="794"/>
      <c r="L6" s="794"/>
      <c r="M6" s="794"/>
      <c r="Q6" s="368" t="s">
        <v>243</v>
      </c>
    </row>
    <row r="7" spans="2:17" ht="15" x14ac:dyDescent="0.2">
      <c r="B7" s="722"/>
      <c r="C7" s="800" t="s">
        <v>812</v>
      </c>
      <c r="D7" s="800"/>
      <c r="E7" s="800"/>
      <c r="F7" s="800"/>
      <c r="G7" s="800"/>
      <c r="H7" s="800"/>
      <c r="I7" s="800"/>
      <c r="J7" s="800"/>
      <c r="K7" s="800"/>
      <c r="L7" s="800"/>
      <c r="M7" s="800"/>
    </row>
    <row r="8" spans="2:17" ht="12.75" customHeight="1" x14ac:dyDescent="0.2"/>
    <row r="9" spans="2:17" ht="27.75" customHeight="1" x14ac:dyDescent="0.2">
      <c r="B9" s="369"/>
      <c r="C9" s="370"/>
      <c r="D9" s="369"/>
      <c r="E9" s="371" t="s">
        <v>257</v>
      </c>
      <c r="F9" s="818" t="s">
        <v>184</v>
      </c>
      <c r="G9" s="818"/>
      <c r="H9" s="818"/>
      <c r="I9" s="818"/>
      <c r="J9" s="817" t="s">
        <v>185</v>
      </c>
      <c r="K9" s="817"/>
      <c r="L9" s="818"/>
      <c r="M9" s="814" t="s">
        <v>269</v>
      </c>
    </row>
    <row r="10" spans="2:17" ht="15" x14ac:dyDescent="0.2">
      <c r="B10" s="812"/>
      <c r="C10" s="813"/>
      <c r="D10" s="516" t="s">
        <v>186</v>
      </c>
      <c r="E10" s="516" t="s">
        <v>258</v>
      </c>
      <c r="F10" s="369"/>
      <c r="G10" s="369"/>
      <c r="H10" s="369"/>
      <c r="I10" s="369"/>
      <c r="J10" s="369"/>
      <c r="K10" s="369"/>
      <c r="L10" s="328"/>
      <c r="M10" s="815"/>
    </row>
    <row r="11" spans="2:17" ht="48.75" customHeight="1" x14ac:dyDescent="0.2">
      <c r="B11" s="372"/>
      <c r="C11" s="373" t="s">
        <v>183</v>
      </c>
      <c r="D11" s="372" t="s">
        <v>217</v>
      </c>
      <c r="E11" s="372" t="s">
        <v>259</v>
      </c>
      <c r="F11" s="516" t="s">
        <v>262</v>
      </c>
      <c r="G11" s="513" t="s">
        <v>22</v>
      </c>
      <c r="H11" s="374" t="s">
        <v>665</v>
      </c>
      <c r="I11" s="374" t="s">
        <v>108</v>
      </c>
      <c r="J11" s="476" t="s">
        <v>23</v>
      </c>
      <c r="K11" s="459" t="s">
        <v>24</v>
      </c>
      <c r="L11" s="375" t="s">
        <v>261</v>
      </c>
      <c r="M11" s="816"/>
    </row>
    <row r="12" spans="2:17" ht="15" x14ac:dyDescent="0.2">
      <c r="B12" s="371"/>
      <c r="C12" s="376"/>
      <c r="D12" s="369"/>
      <c r="E12" s="369"/>
      <c r="F12" s="369"/>
      <c r="G12" s="369"/>
      <c r="H12" s="369"/>
      <c r="I12" s="369"/>
      <c r="J12" s="369"/>
      <c r="K12" s="369"/>
      <c r="L12" s="458"/>
      <c r="M12" s="377"/>
    </row>
    <row r="13" spans="2:17" s="363" customFormat="1" ht="19.5" x14ac:dyDescent="0.25">
      <c r="B13" s="332"/>
      <c r="C13" s="333" t="s">
        <v>793</v>
      </c>
      <c r="D13" s="336">
        <v>5000000000</v>
      </c>
      <c r="E13" s="336">
        <v>155840000</v>
      </c>
      <c r="F13" s="336">
        <v>988254350</v>
      </c>
      <c r="G13" s="335">
        <v>3380681039</v>
      </c>
      <c r="H13" s="335">
        <v>7958274138</v>
      </c>
      <c r="I13" s="335">
        <v>0</v>
      </c>
      <c r="J13" s="335">
        <v>10327818188</v>
      </c>
      <c r="K13" s="335">
        <v>2992922454</v>
      </c>
      <c r="L13" s="331">
        <v>0</v>
      </c>
      <c r="M13" s="336">
        <f>SUM(D13:L13)</f>
        <v>30803790169</v>
      </c>
    </row>
    <row r="14" spans="2:17" s="363" customFormat="1" ht="19.5" customHeight="1" x14ac:dyDescent="0.25">
      <c r="B14" s="332"/>
      <c r="C14" s="334"/>
      <c r="D14" s="336"/>
      <c r="E14" s="335"/>
      <c r="F14" s="335"/>
      <c r="G14" s="335"/>
      <c r="H14" s="335"/>
      <c r="I14" s="335"/>
      <c r="J14" s="335"/>
      <c r="K14" s="335"/>
      <c r="L14" s="329"/>
      <c r="M14" s="336"/>
    </row>
    <row r="15" spans="2:17" s="363" customFormat="1" ht="20.100000000000001" customHeight="1" x14ac:dyDescent="0.25">
      <c r="B15" s="332"/>
      <c r="C15" s="514" t="s">
        <v>25</v>
      </c>
      <c r="D15" s="336">
        <v>0</v>
      </c>
      <c r="E15" s="335">
        <v>0</v>
      </c>
      <c r="F15" s="335"/>
      <c r="G15" s="335"/>
      <c r="H15" s="335"/>
      <c r="I15" s="335"/>
      <c r="J15" s="335">
        <f>+K13</f>
        <v>2992922454</v>
      </c>
      <c r="K15" s="335">
        <f>-J15</f>
        <v>-2992922454</v>
      </c>
      <c r="L15" s="329">
        <v>0</v>
      </c>
      <c r="M15" s="336">
        <f>SUM(D15:L15)</f>
        <v>0</v>
      </c>
    </row>
    <row r="16" spans="2:17" s="363" customFormat="1" ht="18.75" customHeight="1" x14ac:dyDescent="0.25">
      <c r="B16" s="332"/>
      <c r="C16" s="334"/>
      <c r="D16" s="336"/>
      <c r="E16" s="335"/>
      <c r="F16" s="335"/>
      <c r="G16" s="335"/>
      <c r="H16" s="335"/>
      <c r="I16" s="335"/>
      <c r="J16" s="335"/>
      <c r="K16" s="335"/>
      <c r="L16" s="329"/>
      <c r="M16" s="336"/>
    </row>
    <row r="17" spans="2:14" s="363" customFormat="1" ht="18.75" customHeight="1" x14ac:dyDescent="0.25">
      <c r="B17" s="332"/>
      <c r="C17" s="514" t="s">
        <v>774</v>
      </c>
      <c r="D17" s="336">
        <v>0</v>
      </c>
      <c r="E17" s="335">
        <v>0</v>
      </c>
      <c r="F17" s="335"/>
      <c r="G17" s="335"/>
      <c r="H17" s="335"/>
      <c r="I17" s="335"/>
      <c r="J17" s="335">
        <f>-7575758-150000000</f>
        <v>-157575758</v>
      </c>
      <c r="K17" s="335"/>
      <c r="L17" s="329">
        <v>0</v>
      </c>
      <c r="M17" s="336">
        <f>SUM(D17:L17)</f>
        <v>-157575758</v>
      </c>
    </row>
    <row r="18" spans="2:14" s="363" customFormat="1" ht="22.5" customHeight="1" x14ac:dyDescent="0.25">
      <c r="B18" s="332"/>
      <c r="C18" s="514"/>
      <c r="D18" s="336"/>
      <c r="E18" s="335"/>
      <c r="F18" s="335"/>
      <c r="G18" s="335"/>
      <c r="H18" s="335"/>
      <c r="I18" s="335"/>
      <c r="J18" s="335"/>
      <c r="K18" s="335"/>
      <c r="L18" s="329"/>
      <c r="M18" s="336"/>
    </row>
    <row r="19" spans="2:14" s="363" customFormat="1" ht="19.5" customHeight="1" x14ac:dyDescent="0.25">
      <c r="B19" s="332"/>
      <c r="C19" s="514" t="s">
        <v>646</v>
      </c>
      <c r="D19" s="336">
        <v>0</v>
      </c>
      <c r="E19" s="335">
        <v>0</v>
      </c>
      <c r="F19" s="335"/>
      <c r="G19" s="335">
        <f>28764251*3</f>
        <v>86292753</v>
      </c>
      <c r="H19" s="335"/>
      <c r="I19" s="335"/>
      <c r="J19" s="335"/>
      <c r="K19" s="335"/>
      <c r="L19" s="329">
        <v>0</v>
      </c>
      <c r="M19" s="336">
        <f>SUM(D19:L19)</f>
        <v>86292753</v>
      </c>
    </row>
    <row r="20" spans="2:14" s="363" customFormat="1" ht="20.100000000000001" hidden="1" customHeight="1" x14ac:dyDescent="0.25">
      <c r="B20" s="332"/>
      <c r="C20" s="514"/>
      <c r="D20" s="336"/>
      <c r="E20" s="335"/>
      <c r="F20" s="335"/>
      <c r="G20" s="335"/>
      <c r="H20" s="335"/>
      <c r="I20" s="335"/>
      <c r="J20" s="335"/>
      <c r="K20" s="335"/>
      <c r="L20" s="329"/>
      <c r="M20" s="336"/>
    </row>
    <row r="21" spans="2:14" s="363" customFormat="1" ht="19.5" hidden="1" customHeight="1" x14ac:dyDescent="0.25">
      <c r="B21" s="332"/>
      <c r="C21" s="514" t="s">
        <v>664</v>
      </c>
      <c r="D21" s="336">
        <v>0</v>
      </c>
      <c r="E21" s="335"/>
      <c r="F21" s="335"/>
      <c r="G21" s="335"/>
      <c r="H21" s="335"/>
      <c r="I21" s="335"/>
      <c r="J21" s="335"/>
      <c r="K21" s="335"/>
      <c r="L21" s="329">
        <v>0</v>
      </c>
      <c r="M21" s="336">
        <f>SUM(D21:L21)</f>
        <v>0</v>
      </c>
    </row>
    <row r="22" spans="2:14" s="363" customFormat="1" ht="20.100000000000001" customHeight="1" x14ac:dyDescent="0.25">
      <c r="B22" s="332"/>
      <c r="C22" s="514"/>
      <c r="D22" s="336"/>
      <c r="E22" s="335"/>
      <c r="F22" s="335"/>
      <c r="G22" s="335"/>
      <c r="H22" s="335"/>
      <c r="I22" s="335"/>
      <c r="J22" s="335"/>
      <c r="K22" s="335"/>
      <c r="L22" s="329"/>
      <c r="M22" s="336"/>
    </row>
    <row r="23" spans="2:14" s="363" customFormat="1" ht="20.100000000000001" customHeight="1" x14ac:dyDescent="0.25">
      <c r="B23" s="332"/>
      <c r="C23" s="514" t="s">
        <v>260</v>
      </c>
      <c r="D23" s="336">
        <v>0</v>
      </c>
      <c r="E23" s="335">
        <v>0</v>
      </c>
      <c r="F23" s="335">
        <v>11745650</v>
      </c>
      <c r="G23" s="335"/>
      <c r="H23" s="335"/>
      <c r="I23" s="335"/>
      <c r="J23" s="335"/>
      <c r="K23" s="335"/>
      <c r="L23" s="329">
        <v>0</v>
      </c>
      <c r="M23" s="336">
        <f>SUM(D23:L23)</f>
        <v>11745650</v>
      </c>
    </row>
    <row r="24" spans="2:14" s="363" customFormat="1" ht="20.100000000000001" customHeight="1" x14ac:dyDescent="0.25">
      <c r="B24" s="332"/>
      <c r="C24" s="514"/>
      <c r="D24" s="336"/>
      <c r="E24" s="335"/>
      <c r="F24" s="335"/>
      <c r="G24" s="335"/>
      <c r="H24" s="335"/>
      <c r="I24" s="335"/>
      <c r="J24" s="335"/>
      <c r="K24" s="335"/>
      <c r="L24" s="330"/>
      <c r="M24" s="336"/>
    </row>
    <row r="25" spans="2:14" s="363" customFormat="1" ht="20.100000000000001" customHeight="1" x14ac:dyDescent="0.25">
      <c r="B25" s="332"/>
      <c r="C25" s="514" t="s">
        <v>18</v>
      </c>
      <c r="D25" s="336">
        <v>0</v>
      </c>
      <c r="E25" s="335">
        <v>0</v>
      </c>
      <c r="F25" s="335"/>
      <c r="G25" s="335"/>
      <c r="H25" s="335"/>
      <c r="I25" s="335"/>
      <c r="J25" s="335"/>
      <c r="K25" s="335">
        <v>1136982795</v>
      </c>
      <c r="L25" s="329">
        <v>0</v>
      </c>
      <c r="M25" s="336">
        <f>SUM(D25:L25)</f>
        <v>1136982795</v>
      </c>
    </row>
    <row r="26" spans="2:14" s="363" customFormat="1" ht="19.5" customHeight="1" x14ac:dyDescent="0.25">
      <c r="B26" s="332"/>
      <c r="C26" s="333"/>
      <c r="D26" s="336"/>
      <c r="E26" s="335"/>
      <c r="F26" s="335"/>
      <c r="G26" s="335"/>
      <c r="H26" s="335"/>
      <c r="I26" s="335"/>
      <c r="J26" s="335"/>
      <c r="K26" s="335"/>
      <c r="L26" s="330"/>
      <c r="M26" s="337"/>
    </row>
    <row r="27" spans="2:14" ht="20.25" customHeight="1" x14ac:dyDescent="0.25">
      <c r="B27" s="378"/>
      <c r="C27" s="379" t="s">
        <v>794</v>
      </c>
      <c r="D27" s="293">
        <f t="shared" ref="D27:L27" si="0">SUM(D13:D26)</f>
        <v>5000000000</v>
      </c>
      <c r="E27" s="293">
        <f t="shared" si="0"/>
        <v>155840000</v>
      </c>
      <c r="F27" s="293">
        <f>SUM(F13:F26)</f>
        <v>1000000000</v>
      </c>
      <c r="G27" s="293">
        <f>SUM(G13:G26)</f>
        <v>3466973792</v>
      </c>
      <c r="H27" s="293">
        <f t="shared" si="0"/>
        <v>7958274138</v>
      </c>
      <c r="I27" s="293">
        <f t="shared" si="0"/>
        <v>0</v>
      </c>
      <c r="J27" s="293">
        <f t="shared" si="0"/>
        <v>13163164884</v>
      </c>
      <c r="K27" s="293">
        <f t="shared" si="0"/>
        <v>1136982795</v>
      </c>
      <c r="L27" s="293">
        <f t="shared" si="0"/>
        <v>0</v>
      </c>
      <c r="M27" s="379">
        <f>SUM(D27:L27)</f>
        <v>31881235609</v>
      </c>
      <c r="N27" s="363"/>
    </row>
    <row r="28" spans="2:14" s="363" customFormat="1" ht="15.95" customHeight="1" x14ac:dyDescent="0.25">
      <c r="B28" s="378"/>
      <c r="C28" s="379" t="s">
        <v>795</v>
      </c>
      <c r="D28" s="379">
        <v>5000000000</v>
      </c>
      <c r="E28" s="379">
        <v>155840000</v>
      </c>
      <c r="F28" s="379">
        <v>898438628</v>
      </c>
      <c r="G28" s="379">
        <v>3122495052</v>
      </c>
      <c r="H28" s="379">
        <v>8853131376</v>
      </c>
      <c r="I28" s="379">
        <v>0</v>
      </c>
      <c r="J28" s="379">
        <v>10342051859</v>
      </c>
      <c r="K28" s="379">
        <v>1157781349</v>
      </c>
      <c r="L28" s="379">
        <v>5000000000</v>
      </c>
      <c r="M28" s="379">
        <f>+D28+E28+F28+G28+H28+I28+J28+K28</f>
        <v>29529738264</v>
      </c>
    </row>
    <row r="29" spans="2:14" ht="19.5" x14ac:dyDescent="0.25">
      <c r="B29" s="366"/>
      <c r="C29" s="380"/>
      <c r="D29" s="366"/>
      <c r="E29" s="366"/>
      <c r="F29" s="366"/>
      <c r="G29" s="366"/>
      <c r="H29" s="366"/>
      <c r="I29" s="366"/>
      <c r="J29" s="366"/>
      <c r="K29" s="366"/>
      <c r="L29" s="366"/>
      <c r="M29" s="366"/>
      <c r="N29" s="363"/>
    </row>
    <row r="30" spans="2:14" ht="15" customHeight="1" x14ac:dyDescent="0.2">
      <c r="B30" s="797" t="s">
        <v>508</v>
      </c>
      <c r="C30" s="797"/>
      <c r="D30" s="797"/>
      <c r="E30" s="797"/>
      <c r="F30" s="797"/>
      <c r="G30" s="797"/>
      <c r="H30" s="797"/>
      <c r="I30" s="797"/>
      <c r="J30" s="797"/>
      <c r="K30" s="797"/>
      <c r="L30" s="797"/>
      <c r="M30" s="797"/>
    </row>
    <row r="31" spans="2:14" ht="15" customHeight="1" x14ac:dyDescent="0.2">
      <c r="B31" s="366"/>
      <c r="C31" s="380"/>
      <c r="D31" s="366"/>
      <c r="E31" s="366"/>
      <c r="F31" s="366"/>
      <c r="G31" s="366"/>
      <c r="H31" s="366"/>
      <c r="I31" s="366"/>
      <c r="J31" s="366"/>
      <c r="K31" s="366"/>
      <c r="L31" s="366"/>
      <c r="M31" s="366"/>
    </row>
    <row r="32" spans="2:14" ht="15" customHeight="1" x14ac:dyDescent="0.2">
      <c r="B32" s="366"/>
      <c r="C32" s="380"/>
      <c r="D32" s="366"/>
      <c r="E32" s="366"/>
      <c r="F32" s="366"/>
      <c r="G32" s="366"/>
      <c r="H32" s="366"/>
      <c r="I32" s="366"/>
      <c r="J32" s="366"/>
      <c r="K32" s="366"/>
      <c r="L32" s="366"/>
      <c r="M32" s="366"/>
    </row>
    <row r="33" spans="2:13" ht="15" customHeight="1" x14ac:dyDescent="0.2">
      <c r="B33" s="366"/>
      <c r="C33" s="380"/>
      <c r="D33" s="366"/>
      <c r="E33" s="366"/>
      <c r="F33" s="366"/>
      <c r="G33" s="366"/>
      <c r="H33" s="366"/>
      <c r="I33" s="366"/>
      <c r="J33" s="366"/>
      <c r="K33" s="366"/>
      <c r="L33" s="366"/>
      <c r="M33" s="366"/>
    </row>
    <row r="34" spans="2:13" ht="15" x14ac:dyDescent="0.2">
      <c r="B34" s="366"/>
      <c r="C34" s="380"/>
      <c r="D34" s="366"/>
      <c r="E34" s="366"/>
      <c r="F34" s="366"/>
      <c r="G34" s="366"/>
      <c r="H34" s="366"/>
      <c r="I34" s="366"/>
      <c r="J34" s="366"/>
      <c r="K34" s="366"/>
      <c r="L34" s="366"/>
      <c r="M34" s="366"/>
    </row>
    <row r="35" spans="2:13" ht="15" x14ac:dyDescent="0.2">
      <c r="B35" s="804"/>
      <c r="C35" s="804"/>
      <c r="D35" s="804"/>
      <c r="E35" s="811"/>
      <c r="F35" s="811"/>
      <c r="G35" s="811"/>
      <c r="H35" s="811"/>
      <c r="I35" s="811"/>
      <c r="J35" s="811"/>
      <c r="K35" s="811"/>
      <c r="L35" s="811"/>
      <c r="M35" s="811"/>
    </row>
    <row r="36" spans="2:13" ht="15" customHeight="1" x14ac:dyDescent="0.2">
      <c r="B36" s="801"/>
      <c r="C36" s="801"/>
      <c r="D36" s="801"/>
      <c r="E36" s="801"/>
      <c r="F36" s="801"/>
      <c r="G36" s="801"/>
      <c r="H36" s="512"/>
      <c r="I36" s="801"/>
      <c r="J36" s="801"/>
      <c r="K36" s="810"/>
      <c r="L36" s="810"/>
      <c r="M36" s="810"/>
    </row>
    <row r="37" spans="2:13" ht="15" customHeight="1" x14ac:dyDescent="0.2">
      <c r="B37" s="366"/>
      <c r="C37" s="380"/>
      <c r="D37" s="366"/>
      <c r="E37" s="366"/>
      <c r="F37" s="366"/>
      <c r="G37" s="366"/>
      <c r="H37" s="366"/>
      <c r="I37" s="366"/>
      <c r="J37" s="366"/>
      <c r="K37" s="366"/>
      <c r="L37" s="366"/>
      <c r="M37" s="366"/>
    </row>
    <row r="38" spans="2:13" ht="15" customHeight="1" x14ac:dyDescent="0.2">
      <c r="B38" s="366"/>
      <c r="C38" s="380"/>
      <c r="D38" s="366"/>
      <c r="E38" s="366"/>
      <c r="F38" s="366"/>
      <c r="G38" s="366"/>
      <c r="H38" s="366"/>
      <c r="I38" s="366"/>
      <c r="J38" s="366"/>
      <c r="K38" s="366"/>
      <c r="L38" s="366"/>
      <c r="M38" s="366"/>
    </row>
    <row r="39" spans="2:13" ht="15" customHeight="1" x14ac:dyDescent="0.2">
      <c r="B39" s="366"/>
      <c r="C39" s="380"/>
      <c r="D39" s="366"/>
      <c r="E39" s="366"/>
      <c r="F39" s="366"/>
      <c r="G39" s="366"/>
      <c r="H39" s="366"/>
      <c r="I39" s="366"/>
      <c r="J39" s="366"/>
      <c r="K39" s="366"/>
      <c r="L39" s="366"/>
      <c r="M39" s="366"/>
    </row>
    <row r="40" spans="2:13" ht="15" customHeight="1" x14ac:dyDescent="0.2">
      <c r="B40" s="366"/>
      <c r="C40" s="380"/>
      <c r="D40" s="366"/>
      <c r="E40" s="366"/>
      <c r="F40" s="366"/>
      <c r="G40" s="366"/>
      <c r="H40" s="366"/>
      <c r="I40" s="366"/>
      <c r="J40" s="366"/>
      <c r="K40" s="366"/>
      <c r="L40" s="366"/>
      <c r="M40" s="366"/>
    </row>
    <row r="41" spans="2:13" ht="15" customHeight="1" x14ac:dyDescent="0.2">
      <c r="B41" s="366"/>
      <c r="C41" s="380"/>
      <c r="D41" s="366"/>
      <c r="E41" s="366"/>
      <c r="F41" s="366"/>
      <c r="G41" s="366"/>
      <c r="H41" s="366"/>
      <c r="I41" s="366"/>
      <c r="J41" s="366"/>
      <c r="K41" s="366"/>
      <c r="L41" s="366"/>
      <c r="M41" s="366"/>
    </row>
    <row r="42" spans="2:13" ht="15" customHeight="1" x14ac:dyDescent="0.2">
      <c r="B42" s="366"/>
      <c r="C42" s="380"/>
      <c r="D42" s="366"/>
      <c r="E42" s="366"/>
      <c r="F42" s="366"/>
      <c r="G42" s="366"/>
      <c r="H42" s="366"/>
      <c r="I42" s="366"/>
      <c r="J42" s="366"/>
      <c r="K42" s="366"/>
      <c r="L42" s="366"/>
      <c r="M42" s="366"/>
    </row>
    <row r="43" spans="2:13" ht="15" customHeight="1" x14ac:dyDescent="0.2">
      <c r="B43" s="366"/>
      <c r="C43" s="380"/>
      <c r="D43" s="366"/>
      <c r="E43" s="366"/>
      <c r="F43" s="366"/>
      <c r="G43" s="366"/>
      <c r="H43" s="366"/>
      <c r="I43" s="366"/>
      <c r="J43" s="366"/>
      <c r="K43" s="366"/>
      <c r="L43" s="366"/>
      <c r="M43" s="366"/>
    </row>
    <row r="44" spans="2:13" ht="15" customHeight="1" x14ac:dyDescent="0.2">
      <c r="B44" s="366"/>
      <c r="C44" s="380"/>
      <c r="D44" s="366"/>
      <c r="E44" s="366"/>
      <c r="F44" s="366"/>
      <c r="G44" s="366"/>
      <c r="H44" s="366"/>
      <c r="I44" s="366"/>
      <c r="J44" s="366"/>
      <c r="K44" s="366"/>
      <c r="L44" s="366"/>
      <c r="M44" s="366"/>
    </row>
    <row r="45" spans="2:13" ht="15" customHeight="1" x14ac:dyDescent="0.2">
      <c r="B45" s="366"/>
      <c r="C45" s="380"/>
      <c r="D45" s="366"/>
      <c r="E45" s="366"/>
      <c r="F45" s="366"/>
      <c r="G45" s="366"/>
      <c r="H45" s="366"/>
      <c r="I45" s="366"/>
      <c r="J45" s="366"/>
      <c r="K45" s="366"/>
      <c r="L45" s="366"/>
      <c r="M45" s="366"/>
    </row>
    <row r="46" spans="2:13" ht="15" customHeight="1" x14ac:dyDescent="0.2">
      <c r="B46" s="366"/>
      <c r="C46" s="380"/>
      <c r="D46" s="366"/>
      <c r="E46" s="366"/>
      <c r="F46" s="366"/>
      <c r="G46" s="366"/>
      <c r="H46" s="366"/>
      <c r="I46" s="366"/>
      <c r="J46" s="366"/>
      <c r="K46" s="366"/>
      <c r="L46" s="366"/>
      <c r="M46" s="366"/>
    </row>
    <row r="47" spans="2:13" ht="15" customHeight="1" x14ac:dyDescent="0.2">
      <c r="B47" s="366"/>
      <c r="C47" s="380"/>
      <c r="D47" s="366"/>
      <c r="E47" s="366"/>
      <c r="F47" s="366"/>
      <c r="G47" s="366"/>
      <c r="H47" s="366"/>
      <c r="I47" s="366"/>
      <c r="J47" s="366"/>
      <c r="K47" s="366"/>
      <c r="L47" s="366"/>
      <c r="M47" s="366"/>
    </row>
    <row r="48" spans="2:13" ht="15" customHeight="1" x14ac:dyDescent="0.2">
      <c r="B48" s="366"/>
      <c r="C48" s="380"/>
      <c r="D48" s="366"/>
      <c r="E48" s="366"/>
      <c r="F48" s="366"/>
      <c r="G48" s="366"/>
      <c r="H48" s="366"/>
      <c r="I48" s="366"/>
      <c r="J48" s="366"/>
      <c r="K48" s="366"/>
      <c r="L48" s="366"/>
      <c r="M48" s="366"/>
    </row>
    <row r="49" spans="2:13" ht="15" customHeight="1" x14ac:dyDescent="0.2">
      <c r="B49" s="366"/>
      <c r="C49" s="380"/>
      <c r="D49" s="366"/>
      <c r="E49" s="366"/>
      <c r="F49" s="366"/>
      <c r="G49" s="366"/>
      <c r="H49" s="366"/>
      <c r="I49" s="366"/>
      <c r="J49" s="366"/>
      <c r="K49" s="366"/>
      <c r="L49" s="366"/>
      <c r="M49" s="366"/>
    </row>
    <row r="50" spans="2:13" ht="15" customHeight="1" x14ac:dyDescent="0.2">
      <c r="B50" s="366"/>
      <c r="C50" s="380"/>
      <c r="D50" s="366"/>
      <c r="E50" s="366"/>
      <c r="F50" s="366"/>
      <c r="G50" s="366"/>
      <c r="H50" s="366"/>
      <c r="I50" s="366"/>
      <c r="J50" s="366"/>
      <c r="K50" s="366"/>
      <c r="L50" s="366"/>
      <c r="M50" s="366"/>
    </row>
    <row r="51" spans="2:13" ht="15" customHeight="1" x14ac:dyDescent="0.2">
      <c r="B51" s="366"/>
      <c r="C51" s="380"/>
      <c r="D51" s="366"/>
      <c r="E51" s="366"/>
      <c r="F51" s="366"/>
      <c r="G51" s="366"/>
      <c r="H51" s="366"/>
      <c r="I51" s="366"/>
      <c r="J51" s="366"/>
      <c r="K51" s="366"/>
      <c r="L51" s="366"/>
      <c r="M51" s="366"/>
    </row>
    <row r="52" spans="2:13" ht="15" customHeight="1" x14ac:dyDescent="0.2">
      <c r="B52" s="366"/>
      <c r="C52" s="380"/>
      <c r="D52" s="366"/>
      <c r="E52" s="366"/>
      <c r="F52" s="366"/>
      <c r="G52" s="366"/>
      <c r="H52" s="366"/>
      <c r="I52" s="366"/>
      <c r="J52" s="366"/>
      <c r="K52" s="366"/>
      <c r="L52" s="366"/>
      <c r="M52" s="366"/>
    </row>
    <row r="53" spans="2:13" ht="15" customHeight="1" x14ac:dyDescent="0.2">
      <c r="B53" s="366"/>
      <c r="C53" s="380"/>
      <c r="D53" s="366"/>
      <c r="E53" s="366"/>
      <c r="F53" s="366"/>
      <c r="G53" s="366"/>
      <c r="H53" s="366"/>
      <c r="I53" s="366"/>
      <c r="J53" s="366"/>
      <c r="K53" s="366"/>
      <c r="L53" s="366"/>
      <c r="M53" s="366"/>
    </row>
    <row r="54" spans="2:13" ht="15" customHeight="1" x14ac:dyDescent="0.2">
      <c r="B54" s="366"/>
      <c r="C54" s="380"/>
      <c r="D54" s="366"/>
      <c r="E54" s="366"/>
      <c r="F54" s="366"/>
      <c r="G54" s="366"/>
      <c r="H54" s="366"/>
      <c r="I54" s="366"/>
      <c r="J54" s="366"/>
      <c r="K54" s="366"/>
      <c r="L54" s="366"/>
      <c r="M54" s="366"/>
    </row>
    <row r="55" spans="2:13" ht="15" customHeight="1" x14ac:dyDescent="0.2">
      <c r="B55" s="366"/>
      <c r="C55" s="380"/>
      <c r="D55" s="366"/>
      <c r="E55" s="366"/>
      <c r="F55" s="366"/>
      <c r="G55" s="366"/>
      <c r="H55" s="366"/>
      <c r="I55" s="366"/>
      <c r="J55" s="366"/>
      <c r="K55" s="366"/>
      <c r="L55" s="366"/>
      <c r="M55" s="366"/>
    </row>
    <row r="56" spans="2:13" ht="15" customHeight="1" x14ac:dyDescent="0.2">
      <c r="B56" s="366"/>
      <c r="C56" s="380"/>
      <c r="D56" s="366"/>
      <c r="E56" s="366"/>
      <c r="F56" s="366"/>
      <c r="G56" s="366"/>
      <c r="H56" s="366"/>
      <c r="I56" s="366"/>
      <c r="J56" s="366"/>
      <c r="K56" s="366"/>
      <c r="L56" s="366"/>
      <c r="M56" s="366"/>
    </row>
    <row r="57" spans="2:13" ht="15" customHeight="1" x14ac:dyDescent="0.2">
      <c r="B57" s="366"/>
      <c r="C57" s="380"/>
      <c r="D57" s="366"/>
      <c r="E57" s="366"/>
      <c r="F57" s="366"/>
      <c r="G57" s="366"/>
      <c r="H57" s="366"/>
      <c r="I57" s="366"/>
      <c r="J57" s="366"/>
      <c r="K57" s="366"/>
      <c r="L57" s="366"/>
      <c r="M57" s="366"/>
    </row>
    <row r="58" spans="2:13" ht="15" customHeight="1" x14ac:dyDescent="0.2">
      <c r="B58" s="366"/>
      <c r="C58" s="380"/>
      <c r="D58" s="366"/>
      <c r="E58" s="366"/>
      <c r="F58" s="366"/>
      <c r="G58" s="366"/>
      <c r="H58" s="366"/>
      <c r="I58" s="366"/>
      <c r="J58" s="366"/>
      <c r="K58" s="366"/>
      <c r="L58" s="366"/>
      <c r="M58" s="366"/>
    </row>
    <row r="59" spans="2:13" ht="15" customHeight="1" x14ac:dyDescent="0.2">
      <c r="B59" s="366"/>
      <c r="C59" s="380"/>
      <c r="D59" s="366"/>
      <c r="E59" s="366"/>
      <c r="F59" s="366"/>
      <c r="G59" s="366"/>
      <c r="H59" s="366"/>
      <c r="I59" s="366"/>
      <c r="J59" s="366"/>
      <c r="K59" s="366"/>
      <c r="L59" s="366"/>
      <c r="M59" s="366"/>
    </row>
    <row r="60" spans="2:13" ht="15" customHeight="1" x14ac:dyDescent="0.2">
      <c r="B60" s="366"/>
      <c r="C60" s="380"/>
      <c r="D60" s="366"/>
      <c r="E60" s="366"/>
      <c r="F60" s="366"/>
      <c r="G60" s="366"/>
      <c r="H60" s="366"/>
      <c r="I60" s="366"/>
      <c r="J60" s="366"/>
      <c r="K60" s="366"/>
      <c r="L60" s="366"/>
      <c r="M60" s="366"/>
    </row>
    <row r="61" spans="2:13" ht="15" customHeight="1" x14ac:dyDescent="0.2">
      <c r="B61" s="366"/>
      <c r="C61" s="380"/>
      <c r="D61" s="366"/>
      <c r="E61" s="366"/>
      <c r="F61" s="366"/>
      <c r="G61" s="366"/>
      <c r="H61" s="366"/>
      <c r="I61" s="366"/>
      <c r="J61" s="366"/>
      <c r="K61" s="366"/>
      <c r="L61" s="366"/>
      <c r="M61" s="366"/>
    </row>
    <row r="62" spans="2:13" ht="15" customHeight="1" x14ac:dyDescent="0.2">
      <c r="B62" s="366"/>
      <c r="C62" s="380"/>
      <c r="D62" s="366"/>
      <c r="E62" s="366"/>
      <c r="F62" s="366"/>
      <c r="G62" s="366"/>
      <c r="H62" s="366"/>
      <c r="I62" s="366"/>
      <c r="J62" s="366"/>
      <c r="K62" s="366"/>
      <c r="L62" s="366"/>
      <c r="M62" s="366"/>
    </row>
    <row r="63" spans="2:13" ht="15" customHeight="1" x14ac:dyDescent="0.2">
      <c r="B63" s="366"/>
      <c r="C63" s="380"/>
      <c r="D63" s="366"/>
      <c r="E63" s="366"/>
      <c r="F63" s="366"/>
      <c r="G63" s="366"/>
      <c r="H63" s="366"/>
      <c r="I63" s="366"/>
      <c r="J63" s="366"/>
      <c r="K63" s="366"/>
      <c r="L63" s="366"/>
      <c r="M63" s="366"/>
    </row>
    <row r="64" spans="2:13" ht="15" customHeight="1" x14ac:dyDescent="0.2">
      <c r="B64" s="366"/>
      <c r="C64" s="380"/>
      <c r="D64" s="366"/>
      <c r="E64" s="366"/>
      <c r="F64" s="366"/>
      <c r="G64" s="366"/>
      <c r="H64" s="366"/>
      <c r="I64" s="366"/>
      <c r="J64" s="366"/>
      <c r="K64" s="366"/>
      <c r="L64" s="366"/>
      <c r="M64" s="366"/>
    </row>
    <row r="65" spans="2:13" ht="15" customHeight="1" x14ac:dyDescent="0.2">
      <c r="B65" s="366"/>
      <c r="C65" s="380"/>
      <c r="D65" s="366"/>
      <c r="E65" s="366"/>
      <c r="F65" s="366"/>
      <c r="G65" s="366"/>
      <c r="H65" s="366"/>
      <c r="I65" s="366"/>
      <c r="J65" s="366"/>
      <c r="K65" s="366"/>
      <c r="L65" s="366"/>
      <c r="M65" s="366"/>
    </row>
    <row r="66" spans="2:13" ht="15" customHeight="1" x14ac:dyDescent="0.2">
      <c r="B66" s="366"/>
      <c r="C66" s="380"/>
      <c r="D66" s="366"/>
      <c r="E66" s="366"/>
      <c r="F66" s="366"/>
      <c r="G66" s="366"/>
      <c r="H66" s="366"/>
      <c r="I66" s="366"/>
      <c r="J66" s="366"/>
      <c r="K66" s="366"/>
      <c r="L66" s="366"/>
      <c r="M66" s="366"/>
    </row>
    <row r="67" spans="2:13" ht="15" customHeight="1" x14ac:dyDescent="0.2">
      <c r="B67" s="366"/>
      <c r="C67" s="380"/>
      <c r="D67" s="366"/>
      <c r="E67" s="366"/>
      <c r="F67" s="366"/>
      <c r="G67" s="366"/>
      <c r="H67" s="366"/>
      <c r="I67" s="366"/>
      <c r="J67" s="366"/>
      <c r="K67" s="366"/>
      <c r="L67" s="366"/>
      <c r="M67" s="366"/>
    </row>
    <row r="68" spans="2:13" ht="15" customHeight="1" x14ac:dyDescent="0.2">
      <c r="B68" s="366"/>
      <c r="C68" s="380"/>
      <c r="D68" s="366"/>
      <c r="E68" s="366"/>
      <c r="F68" s="366"/>
      <c r="G68" s="366"/>
      <c r="H68" s="366"/>
      <c r="I68" s="366"/>
      <c r="J68" s="366"/>
      <c r="K68" s="366"/>
      <c r="L68" s="366"/>
      <c r="M68" s="366"/>
    </row>
    <row r="69" spans="2:13" ht="15" customHeight="1" x14ac:dyDescent="0.2">
      <c r="B69" s="366"/>
      <c r="C69" s="380"/>
      <c r="D69" s="366"/>
      <c r="E69" s="366"/>
      <c r="F69" s="366"/>
      <c r="G69" s="366"/>
      <c r="H69" s="366"/>
      <c r="I69" s="366"/>
      <c r="J69" s="366"/>
      <c r="K69" s="366"/>
      <c r="L69" s="366"/>
      <c r="M69" s="366"/>
    </row>
    <row r="70" spans="2:13" ht="15" customHeight="1" x14ac:dyDescent="0.2">
      <c r="B70" s="366"/>
      <c r="C70" s="380"/>
      <c r="D70" s="366"/>
      <c r="E70" s="366"/>
      <c r="F70" s="366"/>
      <c r="G70" s="366"/>
      <c r="H70" s="366"/>
      <c r="I70" s="366"/>
      <c r="J70" s="366"/>
      <c r="K70" s="366"/>
      <c r="L70" s="366"/>
      <c r="M70" s="366"/>
    </row>
    <row r="71" spans="2:13" ht="15" customHeight="1" x14ac:dyDescent="0.2">
      <c r="B71" s="366"/>
      <c r="C71" s="380"/>
      <c r="D71" s="366"/>
      <c r="E71" s="366"/>
      <c r="F71" s="366"/>
      <c r="G71" s="366"/>
      <c r="H71" s="366"/>
      <c r="I71" s="366"/>
      <c r="J71" s="366"/>
      <c r="K71" s="366"/>
      <c r="L71" s="366"/>
      <c r="M71" s="366"/>
    </row>
    <row r="72" spans="2:13" ht="15" customHeight="1" x14ac:dyDescent="0.2">
      <c r="B72" s="366"/>
      <c r="C72" s="380"/>
      <c r="D72" s="366"/>
      <c r="E72" s="366"/>
      <c r="F72" s="366"/>
      <c r="G72" s="366"/>
      <c r="H72" s="366"/>
      <c r="I72" s="366"/>
      <c r="J72" s="366"/>
      <c r="K72" s="366"/>
      <c r="L72" s="366"/>
      <c r="M72" s="366"/>
    </row>
    <row r="73" spans="2:13" ht="15" customHeight="1" x14ac:dyDescent="0.2">
      <c r="B73" s="366"/>
      <c r="C73" s="380"/>
      <c r="D73" s="366"/>
      <c r="E73" s="366"/>
      <c r="F73" s="366"/>
      <c r="G73" s="366"/>
      <c r="H73" s="366"/>
      <c r="I73" s="366"/>
      <c r="J73" s="366"/>
      <c r="K73" s="366"/>
      <c r="L73" s="366"/>
      <c r="M73" s="366"/>
    </row>
    <row r="74" spans="2:13" ht="15" customHeight="1" x14ac:dyDescent="0.2">
      <c r="B74" s="366"/>
      <c r="C74" s="380"/>
      <c r="D74" s="366"/>
      <c r="E74" s="366"/>
      <c r="F74" s="366"/>
      <c r="G74" s="366"/>
      <c r="H74" s="366"/>
      <c r="I74" s="366"/>
      <c r="J74" s="366"/>
      <c r="K74" s="366"/>
      <c r="L74" s="366"/>
      <c r="M74" s="366"/>
    </row>
    <row r="75" spans="2:13" ht="15" customHeight="1" x14ac:dyDescent="0.2">
      <c r="B75" s="366"/>
      <c r="C75" s="380"/>
      <c r="D75" s="366"/>
      <c r="E75" s="366"/>
      <c r="F75" s="366"/>
      <c r="G75" s="366"/>
      <c r="H75" s="366"/>
      <c r="I75" s="366"/>
      <c r="J75" s="366"/>
      <c r="K75" s="366"/>
      <c r="L75" s="366"/>
      <c r="M75" s="366"/>
    </row>
    <row r="76" spans="2:13" ht="15" customHeight="1" x14ac:dyDescent="0.2">
      <c r="B76" s="366"/>
      <c r="C76" s="380"/>
      <c r="D76" s="366"/>
      <c r="E76" s="366"/>
      <c r="F76" s="366"/>
      <c r="G76" s="366"/>
      <c r="H76" s="366"/>
      <c r="I76" s="366"/>
      <c r="J76" s="366"/>
      <c r="K76" s="366"/>
      <c r="L76" s="366"/>
      <c r="M76" s="366"/>
    </row>
    <row r="77" spans="2:13" ht="15" customHeight="1" x14ac:dyDescent="0.2">
      <c r="B77" s="366"/>
      <c r="C77" s="380"/>
      <c r="D77" s="366"/>
      <c r="E77" s="366"/>
      <c r="F77" s="366"/>
      <c r="G77" s="366"/>
      <c r="H77" s="366"/>
      <c r="I77" s="366"/>
      <c r="J77" s="366"/>
      <c r="K77" s="366"/>
      <c r="L77" s="366"/>
      <c r="M77" s="366"/>
    </row>
    <row r="78" spans="2:13" ht="15" customHeight="1" x14ac:dyDescent="0.2">
      <c r="B78" s="366"/>
      <c r="C78" s="380"/>
      <c r="D78" s="366"/>
      <c r="E78" s="366"/>
      <c r="F78" s="366"/>
      <c r="G78" s="366"/>
      <c r="H78" s="366"/>
      <c r="I78" s="366"/>
      <c r="J78" s="366"/>
      <c r="K78" s="366"/>
      <c r="L78" s="366"/>
      <c r="M78" s="366"/>
    </row>
    <row r="79" spans="2:13" ht="15" customHeight="1" x14ac:dyDescent="0.2">
      <c r="B79" s="366"/>
      <c r="C79" s="380"/>
      <c r="D79" s="366"/>
      <c r="E79" s="366"/>
      <c r="F79" s="366"/>
      <c r="G79" s="366"/>
      <c r="H79" s="366"/>
      <c r="I79" s="366"/>
      <c r="J79" s="366"/>
      <c r="K79" s="366"/>
      <c r="L79" s="366"/>
      <c r="M79" s="366"/>
    </row>
    <row r="80" spans="2:13" ht="15" customHeight="1" x14ac:dyDescent="0.2">
      <c r="B80" s="366"/>
      <c r="C80" s="380"/>
      <c r="D80" s="366"/>
      <c r="E80" s="366"/>
      <c r="F80" s="366"/>
      <c r="G80" s="366"/>
      <c r="H80" s="366"/>
      <c r="I80" s="366"/>
      <c r="J80" s="366"/>
      <c r="K80" s="366"/>
      <c r="L80" s="366"/>
      <c r="M80" s="366"/>
    </row>
    <row r="81" spans="1:13" ht="15" customHeight="1" x14ac:dyDescent="0.2">
      <c r="B81" s="366"/>
      <c r="C81" s="380"/>
      <c r="D81" s="366"/>
      <c r="E81" s="366"/>
      <c r="F81" s="366"/>
      <c r="G81" s="366"/>
      <c r="H81" s="366"/>
      <c r="I81" s="366"/>
      <c r="J81" s="366"/>
      <c r="K81" s="366"/>
      <c r="L81" s="366"/>
      <c r="M81" s="366"/>
    </row>
    <row r="82" spans="1:13" ht="15" customHeight="1" x14ac:dyDescent="0.2">
      <c r="B82" s="366"/>
      <c r="C82" s="380"/>
      <c r="D82" s="366"/>
      <c r="E82" s="366"/>
      <c r="F82" s="366"/>
      <c r="G82" s="366"/>
      <c r="H82" s="366"/>
      <c r="I82" s="366"/>
      <c r="J82" s="366"/>
      <c r="K82" s="366"/>
      <c r="L82" s="366"/>
      <c r="M82" s="366"/>
    </row>
    <row r="83" spans="1:13" ht="15" customHeight="1" x14ac:dyDescent="0.2">
      <c r="B83" s="366"/>
      <c r="C83" s="380"/>
      <c r="D83" s="366"/>
      <c r="E83" s="366"/>
      <c r="F83" s="366"/>
      <c r="G83" s="366"/>
      <c r="H83" s="366"/>
      <c r="I83" s="366"/>
      <c r="J83" s="366"/>
      <c r="K83" s="366"/>
      <c r="L83" s="366"/>
      <c r="M83" s="366"/>
    </row>
    <row r="84" spans="1:13" ht="15" customHeight="1" x14ac:dyDescent="0.2">
      <c r="B84" s="366"/>
      <c r="C84" s="380"/>
      <c r="D84" s="366"/>
      <c r="E84" s="366"/>
      <c r="F84" s="366"/>
      <c r="G84" s="366"/>
      <c r="H84" s="366"/>
      <c r="I84" s="366"/>
      <c r="J84" s="366"/>
      <c r="K84" s="366"/>
      <c r="L84" s="366"/>
      <c r="M84" s="366"/>
    </row>
    <row r="85" spans="1:13" ht="15" customHeight="1" x14ac:dyDescent="0.2">
      <c r="B85" s="366"/>
      <c r="C85" s="380"/>
      <c r="D85" s="366"/>
      <c r="E85" s="366"/>
      <c r="F85" s="366"/>
      <c r="G85" s="366"/>
      <c r="H85" s="366"/>
      <c r="I85" s="366"/>
      <c r="J85" s="366"/>
      <c r="K85" s="366"/>
      <c r="L85" s="366"/>
      <c r="M85" s="366"/>
    </row>
    <row r="86" spans="1:13" ht="15" customHeight="1" x14ac:dyDescent="0.2">
      <c r="B86" s="366"/>
      <c r="C86" s="380"/>
      <c r="D86" s="366"/>
      <c r="E86" s="366"/>
      <c r="F86" s="366"/>
      <c r="G86" s="366"/>
      <c r="H86" s="366"/>
      <c r="I86" s="366"/>
      <c r="J86" s="366"/>
      <c r="K86" s="366"/>
      <c r="L86" s="366"/>
      <c r="M86" s="366"/>
    </row>
    <row r="87" spans="1:13" ht="15" x14ac:dyDescent="0.2">
      <c r="A87" s="272"/>
      <c r="B87" s="272"/>
      <c r="C87" s="381"/>
      <c r="D87" s="272"/>
      <c r="E87" s="272"/>
      <c r="F87" s="272"/>
      <c r="G87" s="272"/>
      <c r="H87" s="272"/>
      <c r="I87" s="272"/>
      <c r="J87" s="272"/>
      <c r="K87" s="272"/>
      <c r="L87" s="272"/>
      <c r="M87" s="272"/>
    </row>
    <row r="88" spans="1:13" ht="15" x14ac:dyDescent="0.2">
      <c r="A88" s="272"/>
      <c r="B88" s="272"/>
      <c r="C88" s="272"/>
      <c r="D88" s="272"/>
      <c r="E88" s="272"/>
      <c r="F88" s="272"/>
      <c r="G88" s="272"/>
      <c r="H88" s="272"/>
      <c r="I88" s="272"/>
      <c r="J88" s="272"/>
      <c r="K88" s="272"/>
      <c r="L88" s="272"/>
      <c r="M88" s="272"/>
    </row>
    <row r="89" spans="1:13" ht="15" x14ac:dyDescent="0.2">
      <c r="A89" s="272"/>
      <c r="B89" s="272"/>
      <c r="C89" s="381"/>
      <c r="D89" s="272"/>
      <c r="E89" s="272"/>
      <c r="F89" s="272"/>
      <c r="G89" s="272"/>
      <c r="H89" s="272"/>
      <c r="I89" s="272"/>
      <c r="J89" s="272"/>
      <c r="K89" s="272"/>
      <c r="L89" s="272"/>
      <c r="M89" s="272"/>
    </row>
    <row r="90" spans="1:13" ht="15" x14ac:dyDescent="0.2">
      <c r="A90" s="272"/>
      <c r="B90" s="272"/>
      <c r="C90" s="272"/>
      <c r="D90" s="272"/>
      <c r="E90" s="272"/>
      <c r="F90" s="272"/>
      <c r="G90" s="272"/>
      <c r="H90" s="272"/>
      <c r="I90" s="272"/>
      <c r="J90" s="272"/>
      <c r="K90" s="272"/>
      <c r="L90" s="272"/>
      <c r="M90" s="272"/>
    </row>
    <row r="91" spans="1:13" ht="15" x14ac:dyDescent="0.2">
      <c r="A91" s="272"/>
      <c r="B91" s="272"/>
      <c r="C91" s="272"/>
      <c r="D91" s="272"/>
      <c r="E91" s="272"/>
      <c r="F91" s="272"/>
      <c r="G91" s="272"/>
      <c r="H91" s="272"/>
      <c r="I91" s="272"/>
      <c r="J91" s="272"/>
      <c r="K91" s="272"/>
      <c r="L91" s="272"/>
      <c r="M91" s="272"/>
    </row>
    <row r="92" spans="1:13" ht="15" x14ac:dyDescent="0.2">
      <c r="A92" s="272"/>
      <c r="B92" s="272"/>
      <c r="C92" s="272"/>
      <c r="D92" s="272"/>
      <c r="E92" s="272"/>
      <c r="F92" s="272"/>
      <c r="G92" s="272"/>
      <c r="H92" s="272"/>
      <c r="I92" s="272"/>
      <c r="J92" s="272"/>
      <c r="K92" s="272"/>
      <c r="L92" s="272"/>
      <c r="M92" s="272"/>
    </row>
    <row r="93" spans="1:13" ht="15" x14ac:dyDescent="0.2">
      <c r="A93" s="272"/>
      <c r="B93" s="272"/>
      <c r="C93" s="272"/>
      <c r="D93" s="272"/>
      <c r="E93" s="272"/>
      <c r="F93" s="272"/>
      <c r="G93" s="272"/>
      <c r="H93" s="272"/>
      <c r="I93" s="272"/>
      <c r="J93" s="272"/>
      <c r="K93" s="272"/>
      <c r="L93" s="272"/>
      <c r="M93" s="272"/>
    </row>
    <row r="94" spans="1:13" ht="15" x14ac:dyDescent="0.2">
      <c r="A94" s="272"/>
      <c r="B94" s="272"/>
      <c r="C94" s="272"/>
      <c r="D94" s="272"/>
      <c r="E94" s="272"/>
      <c r="F94" s="272"/>
      <c r="G94" s="272"/>
      <c r="H94" s="272"/>
      <c r="I94" s="272"/>
      <c r="J94" s="272"/>
      <c r="K94" s="272"/>
      <c r="L94" s="272"/>
      <c r="M94" s="272"/>
    </row>
    <row r="95" spans="1:13" ht="15" x14ac:dyDescent="0.2">
      <c r="A95" s="272"/>
      <c r="B95" s="272"/>
      <c r="C95" s="272"/>
      <c r="D95" s="272"/>
      <c r="E95" s="272"/>
      <c r="F95" s="272"/>
      <c r="G95" s="272"/>
      <c r="H95" s="272"/>
      <c r="I95" s="272"/>
      <c r="J95" s="272"/>
      <c r="K95" s="272"/>
      <c r="L95" s="272"/>
      <c r="M95" s="272"/>
    </row>
    <row r="96" spans="1:13" ht="15" x14ac:dyDescent="0.2">
      <c r="A96" s="272"/>
      <c r="B96" s="272"/>
      <c r="C96" s="272"/>
      <c r="D96" s="272"/>
      <c r="E96" s="272"/>
      <c r="F96" s="272"/>
      <c r="G96" s="272"/>
      <c r="H96" s="272"/>
      <c r="I96" s="272"/>
      <c r="J96" s="272"/>
      <c r="K96" s="272"/>
      <c r="L96" s="272"/>
      <c r="M96" s="272"/>
    </row>
    <row r="97" spans="1:13" ht="15" x14ac:dyDescent="0.2">
      <c r="A97" s="272"/>
      <c r="B97" s="272"/>
      <c r="C97" s="272"/>
      <c r="D97" s="272"/>
      <c r="E97" s="272"/>
      <c r="F97" s="272"/>
      <c r="G97" s="272"/>
      <c r="H97" s="272"/>
      <c r="I97" s="272"/>
      <c r="J97" s="272"/>
      <c r="K97" s="272"/>
      <c r="L97" s="272"/>
      <c r="M97" s="272"/>
    </row>
    <row r="98" spans="1:13" ht="15" x14ac:dyDescent="0.2">
      <c r="A98" s="272"/>
      <c r="B98" s="272"/>
      <c r="C98" s="272"/>
      <c r="D98" s="272"/>
      <c r="E98" s="272"/>
      <c r="F98" s="272"/>
      <c r="G98" s="272"/>
      <c r="H98" s="272"/>
      <c r="I98" s="272"/>
      <c r="J98" s="272"/>
      <c r="K98" s="272"/>
      <c r="L98" s="272"/>
      <c r="M98" s="272"/>
    </row>
    <row r="99" spans="1:13" ht="15" x14ac:dyDescent="0.2">
      <c r="A99" s="272"/>
      <c r="B99" s="272"/>
      <c r="C99" s="272"/>
      <c r="D99" s="272"/>
      <c r="E99" s="272"/>
      <c r="F99" s="272"/>
      <c r="G99" s="272"/>
      <c r="H99" s="272"/>
      <c r="I99" s="272"/>
      <c r="J99" s="272"/>
      <c r="K99" s="272"/>
      <c r="L99" s="272"/>
      <c r="M99" s="272"/>
    </row>
    <row r="100" spans="1:13" ht="15" x14ac:dyDescent="0.2">
      <c r="A100" s="272"/>
      <c r="B100" s="272"/>
      <c r="C100" s="272"/>
      <c r="D100" s="272"/>
      <c r="E100" s="272"/>
      <c r="F100" s="272"/>
      <c r="G100" s="272"/>
      <c r="H100" s="272"/>
      <c r="I100" s="272"/>
      <c r="J100" s="272"/>
      <c r="K100" s="272"/>
      <c r="L100" s="272"/>
      <c r="M100" s="272"/>
    </row>
    <row r="101" spans="1:13" ht="15" x14ac:dyDescent="0.2">
      <c r="A101" s="272"/>
      <c r="B101" s="272"/>
      <c r="C101" s="381"/>
      <c r="D101" s="272"/>
      <c r="E101" s="272"/>
      <c r="F101" s="272"/>
      <c r="G101" s="272"/>
      <c r="H101" s="272"/>
      <c r="I101" s="272"/>
      <c r="J101" s="272"/>
      <c r="K101" s="272"/>
      <c r="L101" s="272"/>
      <c r="M101" s="272"/>
    </row>
    <row r="102" spans="1:13" ht="15" x14ac:dyDescent="0.2">
      <c r="A102" s="272"/>
      <c r="B102" s="272"/>
      <c r="C102" s="272"/>
      <c r="D102" s="272"/>
      <c r="E102" s="272"/>
      <c r="F102" s="272"/>
      <c r="G102" s="272"/>
      <c r="H102" s="272"/>
      <c r="I102" s="272"/>
      <c r="J102" s="272"/>
      <c r="K102" s="272"/>
      <c r="L102" s="272"/>
      <c r="M102" s="272"/>
    </row>
    <row r="103" spans="1:13" ht="15" x14ac:dyDescent="0.2">
      <c r="A103" s="272"/>
      <c r="B103" s="272"/>
      <c r="C103" s="272"/>
      <c r="D103" s="272"/>
      <c r="E103" s="272"/>
      <c r="F103" s="272"/>
      <c r="G103" s="272"/>
      <c r="H103" s="272"/>
      <c r="I103" s="272"/>
      <c r="J103" s="272"/>
      <c r="K103" s="272"/>
      <c r="L103" s="272"/>
      <c r="M103" s="272"/>
    </row>
    <row r="104" spans="1:13" ht="15" x14ac:dyDescent="0.2">
      <c r="A104" s="272"/>
      <c r="B104" s="272"/>
      <c r="C104" s="272"/>
      <c r="D104" s="272"/>
      <c r="E104" s="272"/>
      <c r="F104" s="272"/>
      <c r="G104" s="272"/>
      <c r="H104" s="272"/>
      <c r="I104" s="272"/>
      <c r="J104" s="272"/>
      <c r="K104" s="272"/>
      <c r="L104" s="272"/>
      <c r="M104" s="272"/>
    </row>
  </sheetData>
  <mergeCells count="18">
    <mergeCell ref="C7:M7"/>
    <mergeCell ref="B36:D36"/>
    <mergeCell ref="K36:M36"/>
    <mergeCell ref="E35:J35"/>
    <mergeCell ref="K35:M35"/>
    <mergeCell ref="E36:G36"/>
    <mergeCell ref="I36:J36"/>
    <mergeCell ref="B10:C10"/>
    <mergeCell ref="M9:M11"/>
    <mergeCell ref="J9:L9"/>
    <mergeCell ref="F9:I9"/>
    <mergeCell ref="B35:D35"/>
    <mergeCell ref="B30:M30"/>
    <mergeCell ref="B2:M2"/>
    <mergeCell ref="B3:M3"/>
    <mergeCell ref="B4:M4"/>
    <mergeCell ref="B6:M6"/>
    <mergeCell ref="B5:M5"/>
  </mergeCells>
  <phoneticPr fontId="21" type="noConversion"/>
  <printOptions horizontalCentered="1"/>
  <pageMargins left="1.3" right="0.94" top="1.9291338582677167" bottom="0.78740157480314965" header="0.23622047244094491" footer="0"/>
  <pageSetup paperSize="9" scale="42" orientation="landscape" horizontalDpi="300" verticalDpi="300"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I373"/>
  <sheetViews>
    <sheetView showGridLines="0" topLeftCell="A75" zoomScale="120" zoomScaleNormal="120" workbookViewId="0">
      <selection activeCell="C86" sqref="C86"/>
    </sheetView>
  </sheetViews>
  <sheetFormatPr baseColWidth="10" defaultRowHeight="19.5" outlineLevelRow="1" x14ac:dyDescent="0.25"/>
  <cols>
    <col min="1" max="1" width="5.7109375" style="51" customWidth="1"/>
    <col min="2" max="2" width="40.140625" style="51" customWidth="1"/>
    <col min="3" max="3" width="21.140625" style="51" customWidth="1"/>
    <col min="4" max="4" width="21.7109375" style="51" customWidth="1"/>
    <col min="5" max="5" width="4.42578125" style="469" customWidth="1"/>
    <col min="6" max="6" width="23.42578125" style="51" customWidth="1"/>
    <col min="7" max="7" width="11.42578125" style="249"/>
    <col min="8" max="8" width="16.42578125" style="249" bestFit="1" customWidth="1"/>
    <col min="9" max="9" width="19.5703125" style="51" bestFit="1" customWidth="1"/>
    <col min="10" max="11" width="17.42578125" style="51" bestFit="1" customWidth="1"/>
    <col min="12" max="16384" width="11.42578125" style="51"/>
  </cols>
  <sheetData>
    <row r="1" spans="1:8" x14ac:dyDescent="0.25">
      <c r="A1" s="820" t="s">
        <v>223</v>
      </c>
      <c r="B1" s="820"/>
      <c r="C1" s="820"/>
      <c r="D1" s="820"/>
      <c r="E1" s="820"/>
      <c r="F1" s="820"/>
    </row>
    <row r="2" spans="1:8" x14ac:dyDescent="0.25">
      <c r="A2" s="820" t="str">
        <f>+EPN!B4</f>
        <v>1° DE ENERO Y EL 31 DE MARZO DE 2020 y 2019</v>
      </c>
      <c r="B2" s="820"/>
      <c r="C2" s="820"/>
      <c r="D2" s="820"/>
      <c r="E2" s="820"/>
      <c r="F2" s="820"/>
    </row>
    <row r="3" spans="1:8" x14ac:dyDescent="0.25">
      <c r="A3" s="820" t="s">
        <v>509</v>
      </c>
      <c r="B3" s="820"/>
      <c r="C3" s="820"/>
      <c r="D3" s="820"/>
      <c r="E3" s="820"/>
      <c r="F3" s="820"/>
    </row>
    <row r="4" spans="1:8" ht="3.75" customHeight="1" x14ac:dyDescent="0.25">
      <c r="A4" s="723"/>
      <c r="B4" s="723"/>
      <c r="C4" s="723"/>
      <c r="D4" s="723"/>
      <c r="E4" s="723"/>
      <c r="F4" s="723"/>
    </row>
    <row r="5" spans="1:8" ht="13.5" customHeight="1" x14ac:dyDescent="0.25">
      <c r="A5" s="723"/>
      <c r="B5" s="800" t="s">
        <v>812</v>
      </c>
      <c r="C5" s="800"/>
      <c r="D5" s="800"/>
      <c r="E5" s="800"/>
      <c r="F5" s="800"/>
    </row>
    <row r="6" spans="1:8" x14ac:dyDescent="0.25">
      <c r="A6" s="52"/>
      <c r="B6" s="53"/>
      <c r="C6" s="53"/>
      <c r="D6" s="564"/>
      <c r="E6" s="508"/>
      <c r="F6" s="664"/>
    </row>
    <row r="7" spans="1:8" x14ac:dyDescent="0.25">
      <c r="A7" s="52"/>
      <c r="B7" s="53"/>
      <c r="C7" s="53"/>
      <c r="D7" s="7">
        <f>+RESULTADO!D9</f>
        <v>2020</v>
      </c>
      <c r="E7" s="509"/>
      <c r="F7" s="7">
        <f>+PASIVO!G7</f>
        <v>2019</v>
      </c>
    </row>
    <row r="8" spans="1:8" s="420" customFormat="1" ht="14.25" x14ac:dyDescent="0.2">
      <c r="A8" s="417" t="s">
        <v>120</v>
      </c>
      <c r="B8" s="418"/>
      <c r="C8" s="418"/>
      <c r="D8" s="565"/>
      <c r="E8" s="510"/>
      <c r="F8" s="665"/>
      <c r="G8" s="419"/>
      <c r="H8" s="419"/>
    </row>
    <row r="9" spans="1:8" s="420" customFormat="1" ht="14.25" x14ac:dyDescent="0.2">
      <c r="A9" s="417" t="s">
        <v>121</v>
      </c>
      <c r="B9" s="418"/>
      <c r="C9" s="418"/>
      <c r="D9" s="566"/>
      <c r="E9" s="505"/>
      <c r="F9" s="566"/>
      <c r="G9" s="419"/>
      <c r="H9" s="419"/>
    </row>
    <row r="10" spans="1:8" s="420" customFormat="1" ht="14.25" x14ac:dyDescent="0.2">
      <c r="A10" s="421"/>
      <c r="B10" s="418"/>
      <c r="C10" s="418"/>
      <c r="D10" s="566"/>
      <c r="E10" s="505"/>
      <c r="F10" s="566"/>
      <c r="G10" s="419"/>
      <c r="H10" s="419"/>
    </row>
    <row r="11" spans="1:8" s="420" customFormat="1" ht="14.25" x14ac:dyDescent="0.2">
      <c r="A11" s="417"/>
      <c r="B11" s="417" t="s">
        <v>122</v>
      </c>
      <c r="C11" s="421"/>
      <c r="D11" s="567">
        <f>+PASIVO!E78</f>
        <v>1136982795</v>
      </c>
      <c r="E11" s="505"/>
      <c r="F11" s="567">
        <f>+[2]FE!$D$9</f>
        <v>1157781349</v>
      </c>
      <c r="G11" s="419"/>
      <c r="H11" s="419"/>
    </row>
    <row r="12" spans="1:8" s="420" customFormat="1" ht="14.25" x14ac:dyDescent="0.2">
      <c r="A12" s="417" t="s">
        <v>224</v>
      </c>
      <c r="B12" s="417" t="s">
        <v>123</v>
      </c>
      <c r="C12" s="421"/>
      <c r="D12" s="566"/>
      <c r="E12" s="505"/>
      <c r="F12" s="566"/>
      <c r="G12" s="419"/>
      <c r="H12" s="419"/>
    </row>
    <row r="13" spans="1:8" s="420" customFormat="1" ht="8.25" customHeight="1" x14ac:dyDescent="0.2">
      <c r="A13" s="421"/>
      <c r="B13" s="421"/>
      <c r="C13" s="421"/>
      <c r="D13" s="505"/>
      <c r="E13" s="505"/>
      <c r="F13" s="666"/>
      <c r="G13" s="419"/>
      <c r="H13" s="419"/>
    </row>
    <row r="14" spans="1:8" s="420" customFormat="1" ht="14.25" x14ac:dyDescent="0.2">
      <c r="A14" s="421"/>
      <c r="B14" s="338" t="s">
        <v>225</v>
      </c>
      <c r="C14" s="418"/>
      <c r="D14" s="507">
        <v>141062508</v>
      </c>
      <c r="E14" s="507"/>
      <c r="F14" s="568">
        <f>+[2]FE!$D$12</f>
        <v>106195494</v>
      </c>
      <c r="G14" s="419"/>
      <c r="H14" s="419"/>
    </row>
    <row r="15" spans="1:8" s="420" customFormat="1" ht="14.25" x14ac:dyDescent="0.2">
      <c r="A15" s="421"/>
      <c r="B15" s="338" t="s">
        <v>522</v>
      </c>
      <c r="C15" s="418" t="s">
        <v>780</v>
      </c>
      <c r="D15" s="507">
        <v>187186436</v>
      </c>
      <c r="E15" s="507"/>
      <c r="F15" s="568">
        <f>+[2]FE!$D$13</f>
        <v>57691626</v>
      </c>
      <c r="G15" s="419"/>
      <c r="H15" s="419"/>
    </row>
    <row r="16" spans="1:8" s="420" customFormat="1" ht="14.25" x14ac:dyDescent="0.2">
      <c r="A16" s="421"/>
      <c r="B16" s="338" t="s">
        <v>649</v>
      </c>
      <c r="C16" s="418"/>
      <c r="D16" s="507">
        <v>15294529</v>
      </c>
      <c r="E16" s="507"/>
      <c r="F16" s="568">
        <f>+[2]FE!$D$14</f>
        <v>-2665724</v>
      </c>
      <c r="G16" s="419"/>
      <c r="H16" s="419"/>
    </row>
    <row r="17" spans="1:8" s="420" customFormat="1" ht="14.25" x14ac:dyDescent="0.2">
      <c r="A17" s="421"/>
      <c r="B17" s="338" t="s">
        <v>804</v>
      </c>
      <c r="C17" s="418"/>
      <c r="D17" s="507">
        <v>5233983</v>
      </c>
      <c r="E17" s="507"/>
      <c r="F17" s="568">
        <f>+[2]FE!$D$15</f>
        <v>8596992</v>
      </c>
      <c r="G17" s="419"/>
      <c r="H17" s="419"/>
    </row>
    <row r="18" spans="1:8" s="420" customFormat="1" ht="14.25" x14ac:dyDescent="0.2">
      <c r="A18" s="421"/>
      <c r="B18" s="338" t="s">
        <v>382</v>
      </c>
      <c r="C18" s="418"/>
      <c r="D18" s="507">
        <v>-29157734</v>
      </c>
      <c r="E18" s="507"/>
      <c r="F18" s="568">
        <f>+[2]FE!$D$16</f>
        <v>17128735</v>
      </c>
      <c r="G18" s="419"/>
      <c r="H18" s="419"/>
    </row>
    <row r="19" spans="1:8" s="420" customFormat="1" ht="14.25" x14ac:dyDescent="0.2">
      <c r="A19" s="421"/>
      <c r="B19" s="338" t="s">
        <v>730</v>
      </c>
      <c r="C19" s="418"/>
      <c r="D19" s="507">
        <v>19593770</v>
      </c>
      <c r="E19" s="507"/>
      <c r="F19" s="568">
        <f>+[2]FE!$D$17</f>
        <v>9370810</v>
      </c>
      <c r="G19" s="419"/>
      <c r="H19" s="419"/>
    </row>
    <row r="20" spans="1:8" s="420" customFormat="1" ht="14.25" customHeight="1" x14ac:dyDescent="0.2">
      <c r="A20" s="421"/>
      <c r="B20" s="338" t="s">
        <v>805</v>
      </c>
      <c r="C20" s="418"/>
      <c r="D20" s="609">
        <v>0</v>
      </c>
      <c r="E20" s="507"/>
      <c r="F20" s="568">
        <f>+[2]FE!$D$18</f>
        <v>10040365</v>
      </c>
      <c r="G20" s="419"/>
      <c r="H20" s="419"/>
    </row>
    <row r="21" spans="1:8" s="420" customFormat="1" ht="16.5" customHeight="1" x14ac:dyDescent="0.2">
      <c r="A21" s="421"/>
      <c r="B21" s="338" t="s">
        <v>806</v>
      </c>
      <c r="C21" s="418"/>
      <c r="D21" s="507">
        <v>0</v>
      </c>
      <c r="E21" s="507"/>
      <c r="F21" s="568">
        <v>101934372</v>
      </c>
      <c r="G21" s="419"/>
      <c r="H21" s="419"/>
    </row>
    <row r="22" spans="1:8" s="420" customFormat="1" ht="15.75" customHeight="1" x14ac:dyDescent="0.2">
      <c r="A22" s="421"/>
      <c r="B22" s="338" t="s">
        <v>581</v>
      </c>
      <c r="C22" s="418"/>
      <c r="D22" s="507">
        <v>174436808</v>
      </c>
      <c r="E22" s="507"/>
      <c r="F22" s="568">
        <v>-10703817</v>
      </c>
      <c r="G22" s="419"/>
      <c r="H22" s="419"/>
    </row>
    <row r="23" spans="1:8" s="420" customFormat="1" ht="14.25" customHeight="1" x14ac:dyDescent="0.2">
      <c r="A23" s="421"/>
      <c r="B23" s="338" t="s">
        <v>807</v>
      </c>
      <c r="C23" s="418"/>
      <c r="D23" s="507">
        <v>-4034826</v>
      </c>
      <c r="E23" s="507"/>
      <c r="F23" s="568">
        <v>-4525000</v>
      </c>
      <c r="G23" s="419"/>
      <c r="H23" s="419"/>
    </row>
    <row r="24" spans="1:8" s="420" customFormat="1" ht="15.75" customHeight="1" x14ac:dyDescent="0.2">
      <c r="A24" s="421"/>
      <c r="B24" s="338" t="s">
        <v>108</v>
      </c>
      <c r="C24" s="418"/>
      <c r="D24" s="507">
        <v>0</v>
      </c>
      <c r="E24" s="507"/>
      <c r="F24" s="568">
        <v>10177243</v>
      </c>
      <c r="G24" s="419"/>
      <c r="H24" s="419"/>
    </row>
    <row r="25" spans="1:8" s="420" customFormat="1" ht="11.25" customHeight="1" x14ac:dyDescent="0.2">
      <c r="A25" s="421"/>
      <c r="B25" s="338" t="s">
        <v>690</v>
      </c>
      <c r="C25" s="418"/>
      <c r="D25" s="507">
        <v>0</v>
      </c>
      <c r="E25" s="507"/>
      <c r="F25" s="568">
        <v>12459998</v>
      </c>
      <c r="G25" s="419"/>
      <c r="H25" s="419"/>
    </row>
    <row r="26" spans="1:8" s="420" customFormat="1" ht="15.75" customHeight="1" x14ac:dyDescent="0.2">
      <c r="A26" s="421"/>
      <c r="B26" s="338" t="s">
        <v>548</v>
      </c>
      <c r="C26" s="418"/>
      <c r="D26" s="507">
        <v>0</v>
      </c>
      <c r="E26" s="507"/>
      <c r="F26" s="568">
        <v>7250001</v>
      </c>
      <c r="G26" s="419"/>
      <c r="H26" s="419"/>
    </row>
    <row r="27" spans="1:8" s="420" customFormat="1" ht="11.25" customHeight="1" x14ac:dyDescent="0.2">
      <c r="A27" s="421"/>
      <c r="B27" s="338" t="s">
        <v>523</v>
      </c>
      <c r="C27" s="418"/>
      <c r="D27" s="507">
        <v>121232221</v>
      </c>
      <c r="E27" s="507"/>
      <c r="F27" s="568">
        <v>26500000</v>
      </c>
      <c r="G27" s="419"/>
      <c r="H27" s="419"/>
    </row>
    <row r="28" spans="1:8" s="420" customFormat="1" ht="13.5" customHeight="1" x14ac:dyDescent="0.2">
      <c r="A28" s="421"/>
      <c r="B28" s="338" t="s">
        <v>581</v>
      </c>
      <c r="C28" s="418"/>
      <c r="D28" s="507">
        <v>0</v>
      </c>
      <c r="E28" s="507"/>
      <c r="F28" s="568">
        <v>77310467</v>
      </c>
      <c r="G28" s="419"/>
      <c r="H28" s="419"/>
    </row>
    <row r="29" spans="1:8" s="420" customFormat="1" ht="13.5" customHeight="1" x14ac:dyDescent="0.2">
      <c r="A29" s="421"/>
      <c r="B29" s="338" t="s">
        <v>808</v>
      </c>
      <c r="C29" s="418"/>
      <c r="D29" s="507">
        <v>53726652</v>
      </c>
      <c r="E29" s="507"/>
      <c r="F29" s="568">
        <v>67706512</v>
      </c>
      <c r="G29" s="419"/>
      <c r="H29" s="419"/>
    </row>
    <row r="30" spans="1:8" s="420" customFormat="1" ht="15" hidden="1" customHeight="1" x14ac:dyDescent="0.2">
      <c r="A30" s="421"/>
      <c r="B30" s="338" t="s">
        <v>809</v>
      </c>
      <c r="C30" s="418"/>
      <c r="D30" s="568">
        <v>-53980302</v>
      </c>
      <c r="E30" s="507"/>
      <c r="F30" s="568"/>
      <c r="G30" s="419"/>
      <c r="H30" s="419"/>
    </row>
    <row r="31" spans="1:8" s="420" customFormat="1" ht="13.5" hidden="1" customHeight="1" x14ac:dyDescent="0.2">
      <c r="A31" s="421"/>
      <c r="B31" s="338" t="s">
        <v>810</v>
      </c>
      <c r="C31" s="418"/>
      <c r="D31" s="568">
        <v>15000000</v>
      </c>
      <c r="E31" s="507"/>
      <c r="F31" s="568"/>
      <c r="G31" s="419"/>
      <c r="H31" s="419"/>
    </row>
    <row r="32" spans="1:8" s="420" customFormat="1" ht="11.25" customHeight="1" outlineLevel="1" x14ac:dyDescent="0.2">
      <c r="A32" s="421"/>
      <c r="B32" s="338" t="s">
        <v>796</v>
      </c>
      <c r="C32" s="418"/>
      <c r="D32" s="568">
        <v>7250001</v>
      </c>
      <c r="E32" s="507"/>
      <c r="F32" s="568"/>
      <c r="G32" s="419"/>
      <c r="H32" s="419"/>
    </row>
    <row r="33" spans="1:8" s="420" customFormat="1" ht="16.5" customHeight="1" outlineLevel="1" x14ac:dyDescent="0.2">
      <c r="A33" s="421"/>
      <c r="B33" s="338" t="s">
        <v>762</v>
      </c>
      <c r="C33" s="418"/>
      <c r="D33" s="568">
        <v>32250000</v>
      </c>
      <c r="E33" s="507"/>
      <c r="F33" s="568"/>
      <c r="G33" s="419"/>
      <c r="H33" s="419"/>
    </row>
    <row r="34" spans="1:8" s="420" customFormat="1" ht="14.25" outlineLevel="1" x14ac:dyDescent="0.2">
      <c r="A34" s="421"/>
      <c r="B34" s="338" t="s">
        <v>650</v>
      </c>
      <c r="C34" s="418"/>
      <c r="D34" s="568">
        <v>82569714</v>
      </c>
      <c r="E34" s="507"/>
      <c r="F34" s="568">
        <v>0</v>
      </c>
      <c r="G34" s="419"/>
      <c r="H34" s="419"/>
    </row>
    <row r="35" spans="1:8" s="420" customFormat="1" ht="14.25" hidden="1" outlineLevel="1" x14ac:dyDescent="0.2">
      <c r="A35" s="421"/>
      <c r="B35" s="338" t="s">
        <v>811</v>
      </c>
      <c r="C35" s="418"/>
      <c r="D35" s="568">
        <v>0</v>
      </c>
      <c r="E35" s="507"/>
      <c r="F35" s="568">
        <v>0</v>
      </c>
      <c r="G35" s="419"/>
      <c r="H35" s="419"/>
    </row>
    <row r="36" spans="1:8" s="420" customFormat="1" ht="16.5" customHeight="1" collapsed="1" x14ac:dyDescent="0.2">
      <c r="A36" s="421"/>
      <c r="B36" s="338" t="s">
        <v>260</v>
      </c>
      <c r="C36" s="418"/>
      <c r="D36" s="568">
        <v>11745650</v>
      </c>
      <c r="E36" s="507"/>
      <c r="F36" s="568"/>
      <c r="G36" s="419"/>
      <c r="H36" s="419"/>
    </row>
    <row r="37" spans="1:8" s="420" customFormat="1" ht="14.25" x14ac:dyDescent="0.2">
      <c r="A37" s="417" t="s">
        <v>124</v>
      </c>
      <c r="B37" s="418"/>
      <c r="C37" s="418"/>
      <c r="D37" s="569"/>
      <c r="E37" s="505"/>
      <c r="F37" s="566"/>
      <c r="G37" s="419"/>
      <c r="H37" s="419"/>
    </row>
    <row r="38" spans="1:8" s="420" customFormat="1" ht="11.25" customHeight="1" x14ac:dyDescent="0.2">
      <c r="A38" s="421"/>
      <c r="B38" s="418"/>
      <c r="C38" s="418"/>
      <c r="D38" s="569"/>
      <c r="E38" s="505"/>
      <c r="F38" s="566"/>
      <c r="G38" s="419"/>
      <c r="H38" s="419"/>
    </row>
    <row r="39" spans="1:8" s="420" customFormat="1" ht="14.25" x14ac:dyDescent="0.2">
      <c r="A39" s="421"/>
      <c r="B39" s="338" t="s">
        <v>5</v>
      </c>
      <c r="C39" s="418"/>
      <c r="D39" s="569">
        <v>-1578203542</v>
      </c>
      <c r="E39" s="511"/>
      <c r="F39" s="669">
        <v>-1340620161</v>
      </c>
      <c r="G39" s="419"/>
      <c r="H39" s="419"/>
    </row>
    <row r="40" spans="1:8" s="420" customFormat="1" ht="14.25" x14ac:dyDescent="0.2">
      <c r="A40" s="421"/>
      <c r="B40" s="338" t="s">
        <v>501</v>
      </c>
      <c r="C40" s="418"/>
      <c r="D40" s="569">
        <v>-34042370</v>
      </c>
      <c r="E40" s="511"/>
      <c r="F40" s="669">
        <v>-27417891</v>
      </c>
      <c r="G40" s="419"/>
      <c r="H40" s="419"/>
    </row>
    <row r="41" spans="1:8" s="420" customFormat="1" ht="14.25" x14ac:dyDescent="0.2">
      <c r="A41" s="421"/>
      <c r="B41" s="338" t="s">
        <v>254</v>
      </c>
      <c r="C41" s="418"/>
      <c r="D41" s="569">
        <v>-49911166</v>
      </c>
      <c r="E41" s="511"/>
      <c r="F41" s="669">
        <v>91064135</v>
      </c>
      <c r="G41" s="419"/>
      <c r="H41" s="419"/>
    </row>
    <row r="42" spans="1:8" s="420" customFormat="1" ht="14.25" x14ac:dyDescent="0.2">
      <c r="A42" s="421"/>
      <c r="B42" s="338" t="s">
        <v>476</v>
      </c>
      <c r="C42" s="418"/>
      <c r="D42" s="569">
        <v>841356472</v>
      </c>
      <c r="E42" s="511"/>
      <c r="F42" s="669">
        <v>-583726871</v>
      </c>
      <c r="G42" s="419"/>
      <c r="H42" s="419"/>
    </row>
    <row r="43" spans="1:8" s="420" customFormat="1" ht="14.25" x14ac:dyDescent="0.2">
      <c r="A43" s="421"/>
      <c r="B43" s="338" t="s">
        <v>231</v>
      </c>
      <c r="C43" s="418"/>
      <c r="D43" s="569">
        <v>33678482</v>
      </c>
      <c r="E43" s="511"/>
      <c r="F43" s="669">
        <v>39845994</v>
      </c>
      <c r="G43" s="419"/>
      <c r="H43" s="419"/>
    </row>
    <row r="44" spans="1:8" s="420" customFormat="1" ht="14.25" x14ac:dyDescent="0.2">
      <c r="A44" s="421"/>
      <c r="B44" s="338" t="s">
        <v>758</v>
      </c>
      <c r="C44" s="418"/>
      <c r="D44" s="569">
        <v>1850859</v>
      </c>
      <c r="E44" s="511"/>
      <c r="F44" s="669">
        <v>-1363636</v>
      </c>
      <c r="G44" s="419"/>
      <c r="H44" s="419"/>
    </row>
    <row r="45" spans="1:8" s="420" customFormat="1" ht="14.25" x14ac:dyDescent="0.2">
      <c r="A45" s="421"/>
      <c r="B45" s="338" t="s">
        <v>14</v>
      </c>
      <c r="C45" s="418"/>
      <c r="D45" s="569">
        <v>-280192710</v>
      </c>
      <c r="E45" s="511"/>
      <c r="F45" s="669">
        <v>1067692048</v>
      </c>
      <c r="G45" s="419"/>
      <c r="H45" s="419"/>
    </row>
    <row r="46" spans="1:8" s="420" customFormat="1" ht="14.25" x14ac:dyDescent="0.2">
      <c r="A46" s="421"/>
      <c r="B46" s="338" t="s">
        <v>234</v>
      </c>
      <c r="C46" s="418"/>
      <c r="D46" s="569">
        <v>49171480</v>
      </c>
      <c r="E46" s="511"/>
      <c r="F46" s="670">
        <v>197458374</v>
      </c>
      <c r="G46" s="419"/>
      <c r="H46" s="419"/>
    </row>
    <row r="47" spans="1:8" s="420" customFormat="1" ht="14.25" x14ac:dyDescent="0.2">
      <c r="A47" s="421"/>
      <c r="B47" s="338" t="s">
        <v>235</v>
      </c>
      <c r="C47" s="418"/>
      <c r="D47" s="570">
        <v>6444539</v>
      </c>
      <c r="E47" s="507"/>
      <c r="F47" s="670">
        <v>10463781</v>
      </c>
      <c r="G47" s="419"/>
      <c r="H47" s="419"/>
    </row>
    <row r="48" spans="1:8" s="420" customFormat="1" ht="14.25" hidden="1" x14ac:dyDescent="0.2">
      <c r="A48" s="421"/>
      <c r="B48" s="338" t="s">
        <v>237</v>
      </c>
      <c r="C48" s="418"/>
      <c r="D48" s="570"/>
      <c r="E48" s="507"/>
      <c r="F48" s="568">
        <v>0</v>
      </c>
      <c r="G48" s="419"/>
      <c r="H48" s="419"/>
    </row>
    <row r="49" spans="1:8" s="420" customFormat="1" ht="14.25" hidden="1" x14ac:dyDescent="0.2">
      <c r="A49" s="421"/>
      <c r="B49" s="338" t="s">
        <v>236</v>
      </c>
      <c r="C49" s="418"/>
      <c r="D49" s="570"/>
      <c r="E49" s="507"/>
      <c r="F49" s="568">
        <v>0</v>
      </c>
      <c r="G49" s="419"/>
      <c r="H49" s="419"/>
    </row>
    <row r="50" spans="1:8" s="420" customFormat="1" ht="14.25" x14ac:dyDescent="0.2">
      <c r="A50" s="421"/>
      <c r="B50" s="338" t="s">
        <v>239</v>
      </c>
      <c r="C50" s="418"/>
      <c r="D50" s="507">
        <v>32857988</v>
      </c>
      <c r="E50" s="511"/>
      <c r="F50" s="507">
        <v>-66101262</v>
      </c>
      <c r="G50" s="419"/>
      <c r="H50" s="419"/>
    </row>
    <row r="51" spans="1:8" s="420" customFormat="1" ht="9.75" customHeight="1" x14ac:dyDescent="0.2">
      <c r="A51" s="421"/>
      <c r="B51" s="338"/>
      <c r="C51" s="418"/>
      <c r="D51" s="568"/>
      <c r="E51" s="511"/>
      <c r="F51" s="568"/>
      <c r="G51" s="419"/>
      <c r="H51" s="419"/>
    </row>
    <row r="52" spans="1:8" s="420" customFormat="1" ht="3.75" customHeight="1" x14ac:dyDescent="0.2">
      <c r="A52" s="421"/>
      <c r="B52" s="418"/>
      <c r="C52" s="418"/>
      <c r="D52" s="567"/>
      <c r="E52" s="505"/>
      <c r="F52" s="567"/>
      <c r="G52" s="419"/>
      <c r="H52" s="419"/>
    </row>
    <row r="53" spans="1:8" s="420" customFormat="1" ht="14.25" x14ac:dyDescent="0.2">
      <c r="A53" s="417" t="s">
        <v>125</v>
      </c>
      <c r="B53" s="418"/>
      <c r="C53" s="418"/>
      <c r="D53" s="567"/>
      <c r="E53" s="505"/>
      <c r="F53" s="567"/>
      <c r="G53" s="419"/>
      <c r="H53" s="419"/>
    </row>
    <row r="54" spans="1:8" s="420" customFormat="1" ht="14.25" x14ac:dyDescent="0.2">
      <c r="A54" s="417" t="s">
        <v>126</v>
      </c>
      <c r="B54" s="418"/>
      <c r="C54" s="418"/>
      <c r="D54" s="571">
        <f>SUM(D11:D50)</f>
        <v>939402237</v>
      </c>
      <c r="E54" s="506"/>
      <c r="F54" s="571">
        <f>SUM(F11:F50)</f>
        <v>1039543934</v>
      </c>
      <c r="G54" s="419"/>
      <c r="H54" s="419"/>
    </row>
    <row r="55" spans="1:8" s="420" customFormat="1" ht="5.25" customHeight="1" x14ac:dyDescent="0.2">
      <c r="A55" s="421"/>
      <c r="B55" s="418"/>
      <c r="C55" s="418"/>
      <c r="D55" s="572"/>
      <c r="E55" s="506"/>
      <c r="G55" s="419"/>
      <c r="H55" s="419"/>
    </row>
    <row r="56" spans="1:8" s="420" customFormat="1" ht="9.75" customHeight="1" x14ac:dyDescent="0.2">
      <c r="A56" s="421"/>
      <c r="B56" s="418"/>
      <c r="C56" s="418"/>
      <c r="D56" s="568"/>
      <c r="E56" s="505"/>
      <c r="F56" s="568"/>
      <c r="G56" s="419"/>
      <c r="H56" s="419"/>
    </row>
    <row r="57" spans="1:8" s="420" customFormat="1" ht="14.25" x14ac:dyDescent="0.2">
      <c r="A57" s="417" t="s">
        <v>127</v>
      </c>
      <c r="B57" s="418"/>
      <c r="C57" s="418"/>
      <c r="D57" s="566"/>
      <c r="E57" s="505"/>
      <c r="F57" s="566"/>
      <c r="G57" s="419"/>
      <c r="H57" s="419"/>
    </row>
    <row r="58" spans="1:8" s="420" customFormat="1" ht="8.25" customHeight="1" x14ac:dyDescent="0.2">
      <c r="A58" s="421"/>
      <c r="B58" s="418"/>
      <c r="C58" s="418"/>
      <c r="D58" s="566"/>
      <c r="E58" s="505"/>
      <c r="F58" s="566"/>
      <c r="G58" s="419"/>
      <c r="H58" s="419"/>
    </row>
    <row r="59" spans="1:8" s="420" customFormat="1" ht="8.25" hidden="1" customHeight="1" x14ac:dyDescent="0.2">
      <c r="A59" s="421"/>
      <c r="B59" s="418"/>
      <c r="C59" s="418"/>
      <c r="D59" s="566"/>
      <c r="E59" s="505"/>
      <c r="F59" s="566"/>
      <c r="G59" s="419"/>
      <c r="H59" s="419"/>
    </row>
    <row r="60" spans="1:8" s="420" customFormat="1" ht="8.25" hidden="1" customHeight="1" x14ac:dyDescent="0.2">
      <c r="A60" s="421"/>
      <c r="B60" s="418"/>
      <c r="C60" s="418"/>
      <c r="D60" s="566"/>
      <c r="E60" s="505"/>
      <c r="F60" s="566"/>
      <c r="G60" s="419"/>
      <c r="H60" s="419"/>
    </row>
    <row r="61" spans="1:8" s="420" customFormat="1" ht="8.25" hidden="1" customHeight="1" x14ac:dyDescent="0.2">
      <c r="A61" s="421"/>
      <c r="B61" s="418"/>
      <c r="C61" s="418"/>
      <c r="D61" s="566"/>
      <c r="E61" s="505"/>
      <c r="F61" s="566"/>
      <c r="G61" s="419"/>
      <c r="H61" s="419"/>
    </row>
    <row r="62" spans="1:8" s="420" customFormat="1" ht="16.5" customHeight="1" x14ac:dyDescent="0.2">
      <c r="A62" s="421"/>
      <c r="B62" s="338" t="s">
        <v>226</v>
      </c>
      <c r="C62" s="418"/>
      <c r="D62" s="507">
        <v>-8853198</v>
      </c>
      <c r="E62" s="505"/>
      <c r="F62" s="568">
        <v>-624935325</v>
      </c>
      <c r="G62" s="419"/>
      <c r="H62" s="419"/>
    </row>
    <row r="63" spans="1:8" s="420" customFormat="1" ht="15.75" customHeight="1" x14ac:dyDescent="0.2">
      <c r="A63" s="421"/>
      <c r="B63" s="338" t="s">
        <v>719</v>
      </c>
      <c r="C63" s="418"/>
      <c r="D63" s="507">
        <v>-95634</v>
      </c>
      <c r="E63" s="507"/>
      <c r="F63" s="568">
        <v>-83850</v>
      </c>
      <c r="G63" s="419"/>
      <c r="H63" s="419"/>
    </row>
    <row r="64" spans="1:8" s="420" customFormat="1" ht="7.5" customHeight="1" x14ac:dyDescent="0.2">
      <c r="A64" s="421"/>
      <c r="B64" s="418"/>
      <c r="C64" s="418"/>
      <c r="D64" s="566"/>
      <c r="E64" s="505"/>
      <c r="F64" s="566"/>
      <c r="G64" s="419"/>
      <c r="H64" s="419"/>
    </row>
    <row r="65" spans="1:9" s="420" customFormat="1" ht="14.25" x14ac:dyDescent="0.2">
      <c r="A65" s="417" t="s">
        <v>125</v>
      </c>
      <c r="B65" s="418"/>
      <c r="C65" s="418"/>
      <c r="D65" s="566"/>
      <c r="E65" s="505"/>
      <c r="F65" s="566"/>
      <c r="G65" s="419"/>
      <c r="H65" s="419"/>
    </row>
    <row r="66" spans="1:9" s="420" customFormat="1" ht="14.25" x14ac:dyDescent="0.2">
      <c r="A66" s="417" t="s">
        <v>128</v>
      </c>
      <c r="B66" s="418"/>
      <c r="C66" s="418"/>
      <c r="D66" s="571">
        <f>SUM(D62:D65)</f>
        <v>-8948832</v>
      </c>
      <c r="E66" s="506"/>
      <c r="F66" s="571">
        <f>SUM(F62:F65)</f>
        <v>-625019175</v>
      </c>
      <c r="G66" s="419"/>
      <c r="H66" s="419"/>
    </row>
    <row r="67" spans="1:9" s="420" customFormat="1" ht="11.25" customHeight="1" x14ac:dyDescent="0.2">
      <c r="A67" s="421"/>
      <c r="B67" s="418"/>
      <c r="C67" s="418"/>
      <c r="D67" s="568"/>
      <c r="E67" s="505"/>
      <c r="F67" s="568"/>
      <c r="G67" s="419"/>
      <c r="H67" s="419"/>
    </row>
    <row r="68" spans="1:9" s="420" customFormat="1" ht="14.25" x14ac:dyDescent="0.2">
      <c r="A68" s="417" t="s">
        <v>129</v>
      </c>
      <c r="B68" s="418"/>
      <c r="C68" s="418"/>
      <c r="D68" s="568"/>
      <c r="E68" s="505"/>
      <c r="F68" s="568"/>
      <c r="G68" s="419"/>
      <c r="H68" s="419"/>
    </row>
    <row r="69" spans="1:9" s="420" customFormat="1" ht="12" customHeight="1" x14ac:dyDescent="0.2">
      <c r="A69" s="421"/>
      <c r="B69" s="418"/>
      <c r="C69" s="418"/>
      <c r="D69" s="572"/>
      <c r="E69" s="506"/>
      <c r="F69" s="572"/>
      <c r="G69" s="419"/>
      <c r="H69" s="419"/>
    </row>
    <row r="70" spans="1:9" s="420" customFormat="1" ht="14.25" x14ac:dyDescent="0.2">
      <c r="A70" s="421"/>
      <c r="B70" s="338" t="s">
        <v>266</v>
      </c>
      <c r="C70" s="418"/>
      <c r="D70" s="568">
        <v>-452475545.60000002</v>
      </c>
      <c r="E70" s="506"/>
      <c r="F70" s="568">
        <v>-530948504</v>
      </c>
      <c r="G70" s="419"/>
      <c r="H70" s="419"/>
    </row>
    <row r="71" spans="1:9" s="420" customFormat="1" ht="16.5" hidden="1" customHeight="1" x14ac:dyDescent="0.2">
      <c r="A71" s="421"/>
      <c r="B71" s="338" t="s">
        <v>524</v>
      </c>
      <c r="C71" s="418"/>
      <c r="D71" s="573">
        <v>0</v>
      </c>
      <c r="E71" s="505"/>
      <c r="F71" s="573">
        <v>0</v>
      </c>
      <c r="G71" s="419"/>
      <c r="H71" s="419"/>
    </row>
    <row r="72" spans="1:9" s="420" customFormat="1" ht="18" customHeight="1" x14ac:dyDescent="0.2">
      <c r="A72" s="421"/>
      <c r="B72" s="338" t="s">
        <v>775</v>
      </c>
      <c r="C72" s="418"/>
      <c r="D72" s="515">
        <f>+EPN!J17</f>
        <v>-157575758</v>
      </c>
      <c r="E72" s="505"/>
      <c r="F72" s="573">
        <v>0</v>
      </c>
      <c r="G72" s="419"/>
      <c r="H72" s="419"/>
    </row>
    <row r="73" spans="1:9" s="420" customFormat="1" ht="11.25" customHeight="1" x14ac:dyDescent="0.2">
      <c r="A73" s="421"/>
      <c r="B73" s="418"/>
      <c r="C73" s="418"/>
      <c r="D73" s="566"/>
      <c r="E73" s="505"/>
      <c r="F73" s="566"/>
      <c r="G73" s="419"/>
      <c r="H73" s="419"/>
    </row>
    <row r="74" spans="1:9" s="420" customFormat="1" ht="14.25" x14ac:dyDescent="0.2">
      <c r="A74" s="417" t="s">
        <v>125</v>
      </c>
      <c r="B74" s="418"/>
      <c r="C74" s="418"/>
      <c r="D74" s="568"/>
      <c r="E74" s="505"/>
      <c r="F74" s="568"/>
      <c r="G74" s="419"/>
      <c r="H74" s="419"/>
    </row>
    <row r="75" spans="1:9" s="420" customFormat="1" ht="14.25" x14ac:dyDescent="0.2">
      <c r="A75" s="417" t="s">
        <v>130</v>
      </c>
      <c r="B75" s="418"/>
      <c r="C75" s="418"/>
      <c r="D75" s="567">
        <f>SUM(D69:D74)</f>
        <v>-610051303.60000002</v>
      </c>
      <c r="E75" s="505"/>
      <c r="F75" s="567">
        <f>SUM(F69:F74)</f>
        <v>-530948504</v>
      </c>
      <c r="G75" s="419"/>
      <c r="H75" s="419"/>
    </row>
    <row r="76" spans="1:9" s="420" customFormat="1" ht="12" customHeight="1" x14ac:dyDescent="0.2">
      <c r="A76" s="421"/>
      <c r="B76" s="418"/>
      <c r="C76" s="418"/>
      <c r="D76" s="567"/>
      <c r="E76" s="505"/>
      <c r="F76" s="567"/>
      <c r="G76" s="419"/>
      <c r="H76" s="419"/>
    </row>
    <row r="77" spans="1:9" s="420" customFormat="1" ht="14.25" x14ac:dyDescent="0.2">
      <c r="A77" s="417" t="s">
        <v>131</v>
      </c>
      <c r="B77" s="418"/>
      <c r="C77" s="418"/>
      <c r="D77" s="567">
        <f>+D54+D66+D75</f>
        <v>320402101.39999998</v>
      </c>
      <c r="E77" s="505"/>
      <c r="F77" s="567">
        <f>+F54+F66+F75</f>
        <v>-116423745</v>
      </c>
      <c r="G77" s="419"/>
      <c r="H77" s="419"/>
    </row>
    <row r="78" spans="1:9" s="420" customFormat="1" ht="11.25" customHeight="1" x14ac:dyDescent="0.2">
      <c r="A78" s="421"/>
      <c r="B78" s="418"/>
      <c r="C78" s="418"/>
      <c r="D78" s="574"/>
      <c r="E78" s="505"/>
      <c r="F78" s="574"/>
      <c r="G78" s="419"/>
      <c r="H78" s="419"/>
      <c r="I78" s="419"/>
    </row>
    <row r="79" spans="1:9" s="420" customFormat="1" ht="17.25" customHeight="1" thickBot="1" x14ac:dyDescent="0.25">
      <c r="A79" s="417" t="s">
        <v>132</v>
      </c>
      <c r="B79" s="418"/>
      <c r="C79" s="418"/>
      <c r="D79" s="721">
        <v>998621039.79999995</v>
      </c>
      <c r="E79" s="505"/>
      <c r="F79" s="575">
        <v>692352918</v>
      </c>
      <c r="G79" s="419"/>
      <c r="H79" s="419"/>
      <c r="I79" s="419"/>
    </row>
    <row r="80" spans="1:9" s="420" customFormat="1" ht="16.5" customHeight="1" thickBot="1" x14ac:dyDescent="0.25">
      <c r="A80" s="417" t="s">
        <v>133</v>
      </c>
      <c r="B80" s="422"/>
      <c r="C80" s="422"/>
      <c r="D80" s="576">
        <f>SUM(D77:D79)</f>
        <v>1319023141.1999998</v>
      </c>
      <c r="E80" s="505"/>
      <c r="F80" s="576">
        <f>SUM(F77:F79)</f>
        <v>575929173</v>
      </c>
      <c r="G80" s="419"/>
      <c r="H80" s="419"/>
      <c r="I80" s="419"/>
    </row>
    <row r="81" spans="1:9" s="420" customFormat="1" ht="15.95" customHeight="1" thickTop="1" x14ac:dyDescent="0.2">
      <c r="A81" s="423"/>
      <c r="B81" s="422"/>
      <c r="C81" s="422"/>
      <c r="D81" s="567"/>
      <c r="E81" s="505"/>
      <c r="F81" s="667"/>
      <c r="G81" s="419"/>
      <c r="H81" s="419"/>
    </row>
    <row r="82" spans="1:9" s="420" customFormat="1" ht="14.25" x14ac:dyDescent="0.2">
      <c r="A82" s="821"/>
      <c r="B82" s="821"/>
      <c r="C82" s="821"/>
      <c r="D82" s="821"/>
      <c r="E82" s="821"/>
      <c r="F82" s="821"/>
      <c r="G82" s="419"/>
      <c r="H82" s="419"/>
    </row>
    <row r="83" spans="1:9" s="424" customFormat="1" ht="15" customHeight="1" x14ac:dyDescent="0.2">
      <c r="A83" s="793" t="s">
        <v>508</v>
      </c>
      <c r="B83" s="793"/>
      <c r="C83" s="793"/>
      <c r="D83" s="793"/>
      <c r="E83" s="793"/>
      <c r="F83" s="793"/>
      <c r="G83" s="357"/>
      <c r="H83" s="357"/>
      <c r="I83" s="357"/>
    </row>
    <row r="84" spans="1:9" ht="15" customHeight="1" x14ac:dyDescent="0.25">
      <c r="A84" s="269"/>
      <c r="B84" s="269"/>
      <c r="C84" s="269"/>
      <c r="D84" s="577"/>
      <c r="E84" s="269"/>
      <c r="F84" s="577"/>
    </row>
    <row r="85" spans="1:9" ht="15" customHeight="1" x14ac:dyDescent="0.25">
      <c r="A85" s="269"/>
      <c r="B85" s="269"/>
      <c r="C85" s="269"/>
      <c r="D85" s="577"/>
      <c r="E85" s="269"/>
      <c r="F85" s="577"/>
    </row>
    <row r="86" spans="1:9" ht="15" customHeight="1" x14ac:dyDescent="0.25">
      <c r="A86" s="269"/>
      <c r="B86" s="269"/>
      <c r="C86" s="269"/>
      <c r="D86" s="577"/>
      <c r="E86" s="269"/>
      <c r="F86" s="577"/>
    </row>
    <row r="87" spans="1:9" ht="15" customHeight="1" x14ac:dyDescent="0.25">
      <c r="A87" s="269"/>
      <c r="B87" s="269"/>
      <c r="C87" s="269"/>
      <c r="D87" s="577"/>
      <c r="E87" s="269"/>
      <c r="F87" s="577"/>
    </row>
    <row r="88" spans="1:9" x14ac:dyDescent="0.25">
      <c r="A88" s="804"/>
      <c r="B88" s="804"/>
      <c r="C88" s="804"/>
      <c r="D88" s="804"/>
      <c r="F88" s="12"/>
    </row>
    <row r="89" spans="1:9" x14ac:dyDescent="0.25">
      <c r="A89" s="819"/>
      <c r="B89" s="819"/>
      <c r="C89" s="819"/>
      <c r="D89" s="819"/>
      <c r="E89" s="810"/>
      <c r="F89" s="810"/>
    </row>
    <row r="90" spans="1:9" hidden="1" x14ac:dyDescent="0.25">
      <c r="A90" s="269"/>
      <c r="B90" s="269"/>
      <c r="C90" s="269"/>
      <c r="D90" s="577"/>
      <c r="E90" s="269"/>
      <c r="F90" s="577"/>
    </row>
    <row r="91" spans="1:9" x14ac:dyDescent="0.25">
      <c r="A91" s="269"/>
      <c r="B91" s="269"/>
      <c r="C91" s="269"/>
      <c r="D91" s="577"/>
      <c r="E91" s="269"/>
      <c r="F91" s="577"/>
    </row>
    <row r="92" spans="1:9" x14ac:dyDescent="0.25">
      <c r="A92" s="794"/>
      <c r="B92" s="794"/>
      <c r="C92" s="794"/>
      <c r="D92" s="794"/>
      <c r="E92" s="794"/>
      <c r="F92" s="794"/>
    </row>
    <row r="93" spans="1:9" x14ac:dyDescent="0.25">
      <c r="A93" s="270"/>
      <c r="B93" s="271"/>
      <c r="C93" s="271"/>
      <c r="D93" s="578"/>
      <c r="E93" s="270"/>
      <c r="F93" s="578"/>
    </row>
    <row r="94" spans="1:9" x14ac:dyDescent="0.25">
      <c r="A94" s="270"/>
      <c r="B94" s="270"/>
      <c r="C94" s="270"/>
      <c r="D94" s="579"/>
      <c r="E94" s="270"/>
      <c r="F94" s="579"/>
    </row>
    <row r="95" spans="1:9" x14ac:dyDescent="0.25">
      <c r="A95" s="249"/>
      <c r="B95" s="249"/>
      <c r="C95" s="249"/>
      <c r="D95" s="561"/>
      <c r="E95" s="273"/>
      <c r="F95" s="668"/>
    </row>
    <row r="96" spans="1:9" x14ac:dyDescent="0.25">
      <c r="A96" s="55"/>
      <c r="B96" s="55"/>
      <c r="C96" s="55"/>
      <c r="D96" s="24"/>
      <c r="E96" s="284"/>
      <c r="F96" s="634"/>
    </row>
    <row r="97" spans="1:6" x14ac:dyDescent="0.25">
      <c r="A97" s="30"/>
      <c r="B97" s="30"/>
      <c r="C97" s="30"/>
      <c r="D97" s="580"/>
      <c r="E97" s="308"/>
      <c r="F97" s="580"/>
    </row>
    <row r="98" spans="1:6" x14ac:dyDescent="0.25">
      <c r="A98" s="30"/>
      <c r="B98" s="30"/>
      <c r="C98" s="30"/>
      <c r="D98" s="562"/>
      <c r="E98" s="271"/>
      <c r="F98" s="634"/>
    </row>
    <row r="99" spans="1:6" x14ac:dyDescent="0.25">
      <c r="A99" s="30"/>
      <c r="B99" s="30"/>
      <c r="C99" s="30"/>
      <c r="D99" s="562"/>
      <c r="E99" s="271"/>
      <c r="F99" s="634"/>
    </row>
    <row r="100" spans="1:6" x14ac:dyDescent="0.25">
      <c r="A100" s="30"/>
      <c r="B100" s="30"/>
      <c r="C100" s="30"/>
      <c r="D100" s="562"/>
      <c r="E100" s="271"/>
      <c r="F100" s="634"/>
    </row>
    <row r="101" spans="1:6" x14ac:dyDescent="0.25">
      <c r="A101" s="30"/>
      <c r="B101" s="30"/>
      <c r="C101" s="30"/>
      <c r="D101" s="562"/>
      <c r="E101" s="271"/>
      <c r="F101" s="634"/>
    </row>
    <row r="102" spans="1:6" x14ac:dyDescent="0.25">
      <c r="A102" s="30"/>
      <c r="B102" s="30"/>
      <c r="C102" s="30"/>
      <c r="D102" s="562"/>
      <c r="E102" s="271"/>
      <c r="F102" s="634"/>
    </row>
    <row r="103" spans="1:6" x14ac:dyDescent="0.25">
      <c r="A103" s="30"/>
      <c r="B103" s="30"/>
      <c r="C103" s="30"/>
      <c r="D103" s="562"/>
      <c r="E103" s="271"/>
      <c r="F103" s="634"/>
    </row>
    <row r="104" spans="1:6" x14ac:dyDescent="0.25">
      <c r="A104" s="30"/>
      <c r="B104" s="30"/>
      <c r="C104" s="30"/>
      <c r="D104" s="562"/>
      <c r="E104" s="271"/>
      <c r="F104" s="634"/>
    </row>
    <row r="105" spans="1:6" x14ac:dyDescent="0.25">
      <c r="A105" s="30"/>
      <c r="B105" s="30"/>
      <c r="C105" s="30"/>
      <c r="D105" s="562"/>
      <c r="E105" s="271"/>
      <c r="F105" s="634"/>
    </row>
    <row r="106" spans="1:6" x14ac:dyDescent="0.25">
      <c r="A106" s="30"/>
      <c r="B106" s="30"/>
      <c r="C106" s="30"/>
      <c r="D106" s="562"/>
      <c r="E106" s="271"/>
      <c r="F106" s="634"/>
    </row>
    <row r="107" spans="1:6" x14ac:dyDescent="0.25">
      <c r="A107" s="30"/>
      <c r="B107" s="30"/>
      <c r="C107" s="30"/>
      <c r="D107" s="562"/>
      <c r="E107" s="271"/>
      <c r="F107" s="634"/>
    </row>
    <row r="108" spans="1:6" x14ac:dyDescent="0.25">
      <c r="A108" s="30"/>
      <c r="B108" s="30"/>
      <c r="C108" s="30"/>
      <c r="D108" s="562"/>
      <c r="E108" s="271"/>
      <c r="F108" s="634"/>
    </row>
    <row r="109" spans="1:6" x14ac:dyDescent="0.25">
      <c r="A109" s="30"/>
      <c r="B109" s="30"/>
      <c r="C109" s="30"/>
      <c r="D109" s="562"/>
      <c r="E109" s="271"/>
      <c r="F109" s="634"/>
    </row>
    <row r="110" spans="1:6" x14ac:dyDescent="0.25">
      <c r="A110" s="30"/>
      <c r="B110" s="30"/>
      <c r="C110" s="30"/>
      <c r="D110" s="562"/>
      <c r="E110" s="271"/>
      <c r="F110" s="634"/>
    </row>
    <row r="111" spans="1:6" x14ac:dyDescent="0.25">
      <c r="A111" s="30"/>
      <c r="B111" s="30"/>
      <c r="C111" s="30"/>
      <c r="D111" s="562"/>
      <c r="E111" s="271"/>
      <c r="F111" s="634"/>
    </row>
    <row r="112" spans="1:6" x14ac:dyDescent="0.25">
      <c r="A112" s="30"/>
      <c r="B112" s="30"/>
      <c r="C112" s="30"/>
      <c r="D112" s="562"/>
      <c r="E112" s="271"/>
      <c r="F112" s="634"/>
    </row>
    <row r="113" spans="1:6" x14ac:dyDescent="0.25">
      <c r="A113" s="30"/>
      <c r="B113" s="30"/>
      <c r="C113" s="30"/>
      <c r="D113" s="562"/>
      <c r="E113" s="271"/>
      <c r="F113" s="634"/>
    </row>
    <row r="114" spans="1:6" x14ac:dyDescent="0.25">
      <c r="A114" s="30"/>
      <c r="B114" s="30"/>
      <c r="C114" s="30"/>
      <c r="D114" s="562"/>
      <c r="E114" s="271"/>
      <c r="F114" s="634"/>
    </row>
    <row r="115" spans="1:6" x14ac:dyDescent="0.25">
      <c r="A115" s="30"/>
      <c r="B115" s="30"/>
      <c r="C115" s="30"/>
      <c r="D115" s="562"/>
      <c r="E115" s="271"/>
      <c r="F115" s="634"/>
    </row>
    <row r="116" spans="1:6" x14ac:dyDescent="0.25">
      <c r="A116" s="30"/>
      <c r="B116" s="30"/>
      <c r="C116" s="30"/>
      <c r="D116" s="562"/>
      <c r="E116" s="271"/>
      <c r="F116" s="634"/>
    </row>
    <row r="117" spans="1:6" x14ac:dyDescent="0.25">
      <c r="A117" s="30"/>
      <c r="B117" s="30"/>
      <c r="C117" s="30"/>
      <c r="D117" s="562"/>
      <c r="E117" s="271"/>
      <c r="F117" s="634"/>
    </row>
    <row r="118" spans="1:6" x14ac:dyDescent="0.25">
      <c r="A118" s="30"/>
      <c r="B118" s="30"/>
      <c r="C118" s="30"/>
      <c r="D118" s="562"/>
      <c r="E118" s="271"/>
      <c r="F118" s="634"/>
    </row>
    <row r="119" spans="1:6" x14ac:dyDescent="0.25">
      <c r="A119" s="30"/>
      <c r="B119" s="30"/>
      <c r="C119" s="30"/>
      <c r="D119" s="562"/>
      <c r="E119" s="271"/>
      <c r="F119" s="634"/>
    </row>
    <row r="120" spans="1:6" x14ac:dyDescent="0.25">
      <c r="A120" s="30"/>
      <c r="B120" s="30"/>
      <c r="C120" s="30"/>
      <c r="D120" s="562"/>
      <c r="E120" s="271"/>
      <c r="F120" s="634"/>
    </row>
    <row r="121" spans="1:6" x14ac:dyDescent="0.25">
      <c r="A121" s="30"/>
      <c r="B121" s="30"/>
      <c r="C121" s="30"/>
      <c r="D121" s="562"/>
      <c r="E121" s="271"/>
      <c r="F121" s="634"/>
    </row>
    <row r="122" spans="1:6" x14ac:dyDescent="0.25">
      <c r="A122" s="30"/>
      <c r="B122" s="30"/>
      <c r="C122" s="30"/>
      <c r="D122" s="562"/>
      <c r="E122" s="271"/>
      <c r="F122" s="634"/>
    </row>
    <row r="123" spans="1:6" x14ac:dyDescent="0.25">
      <c r="A123" s="30"/>
      <c r="B123" s="30"/>
      <c r="C123" s="30"/>
      <c r="D123" s="562"/>
      <c r="E123" s="271"/>
      <c r="F123" s="634"/>
    </row>
    <row r="124" spans="1:6" x14ac:dyDescent="0.25">
      <c r="A124" s="30"/>
      <c r="B124" s="30"/>
      <c r="C124" s="30"/>
      <c r="D124" s="562"/>
      <c r="E124" s="271"/>
      <c r="F124" s="634"/>
    </row>
    <row r="125" spans="1:6" x14ac:dyDescent="0.25">
      <c r="A125" s="30"/>
      <c r="B125" s="30"/>
      <c r="C125" s="30"/>
      <c r="D125" s="562"/>
      <c r="E125" s="271"/>
      <c r="F125" s="634"/>
    </row>
    <row r="126" spans="1:6" x14ac:dyDescent="0.25">
      <c r="A126" s="30"/>
      <c r="B126" s="30"/>
      <c r="C126" s="30"/>
      <c r="D126" s="562"/>
      <c r="E126" s="271"/>
      <c r="F126" s="634"/>
    </row>
    <row r="127" spans="1:6" x14ac:dyDescent="0.25">
      <c r="A127" s="30"/>
      <c r="B127" s="30"/>
      <c r="C127" s="30"/>
      <c r="D127" s="562"/>
      <c r="E127" s="271"/>
      <c r="F127" s="634"/>
    </row>
    <row r="128" spans="1:6" x14ac:dyDescent="0.25">
      <c r="A128" s="30"/>
      <c r="B128" s="30"/>
      <c r="C128" s="30"/>
      <c r="D128" s="562"/>
      <c r="E128" s="271"/>
      <c r="F128" s="634"/>
    </row>
    <row r="129" spans="1:6" x14ac:dyDescent="0.25">
      <c r="A129" s="30"/>
      <c r="B129" s="30"/>
      <c r="C129" s="30"/>
      <c r="D129" s="562"/>
      <c r="E129" s="271"/>
      <c r="F129" s="634"/>
    </row>
    <row r="130" spans="1:6" x14ac:dyDescent="0.25">
      <c r="A130" s="30"/>
      <c r="B130" s="30"/>
      <c r="C130" s="30"/>
      <c r="D130" s="562"/>
      <c r="E130" s="271"/>
      <c r="F130" s="634"/>
    </row>
    <row r="131" spans="1:6" x14ac:dyDescent="0.25">
      <c r="A131" s="30"/>
      <c r="B131" s="30"/>
      <c r="C131" s="30"/>
      <c r="D131" s="562"/>
      <c r="E131" s="271"/>
      <c r="F131" s="634"/>
    </row>
    <row r="132" spans="1:6" x14ac:dyDescent="0.25">
      <c r="A132" s="30"/>
      <c r="B132" s="30"/>
      <c r="C132" s="30"/>
      <c r="D132" s="562"/>
      <c r="E132" s="271"/>
      <c r="F132" s="634"/>
    </row>
    <row r="133" spans="1:6" x14ac:dyDescent="0.25">
      <c r="A133" s="30"/>
      <c r="B133" s="30"/>
      <c r="C133" s="30"/>
      <c r="D133" s="562"/>
      <c r="E133" s="271"/>
      <c r="F133" s="634"/>
    </row>
    <row r="134" spans="1:6" x14ac:dyDescent="0.25">
      <c r="A134" s="30"/>
      <c r="B134" s="30"/>
      <c r="C134" s="30"/>
      <c r="D134" s="562"/>
      <c r="E134" s="271"/>
      <c r="F134" s="634"/>
    </row>
    <row r="135" spans="1:6" x14ac:dyDescent="0.25">
      <c r="A135" s="30"/>
      <c r="B135" s="30"/>
      <c r="C135" s="30"/>
      <c r="D135" s="562"/>
      <c r="E135" s="271"/>
      <c r="F135" s="634"/>
    </row>
    <row r="136" spans="1:6" x14ac:dyDescent="0.25">
      <c r="A136" s="30"/>
      <c r="B136" s="30"/>
      <c r="C136" s="30"/>
      <c r="D136" s="562"/>
      <c r="E136" s="271"/>
      <c r="F136" s="634"/>
    </row>
    <row r="137" spans="1:6" x14ac:dyDescent="0.25">
      <c r="A137" s="30"/>
      <c r="B137" s="30"/>
      <c r="C137" s="30"/>
      <c r="D137" s="562"/>
      <c r="E137" s="271"/>
      <c r="F137" s="634"/>
    </row>
    <row r="138" spans="1:6" x14ac:dyDescent="0.25">
      <c r="A138" s="30"/>
      <c r="B138" s="30"/>
      <c r="C138" s="30"/>
      <c r="D138" s="562"/>
      <c r="E138" s="271"/>
      <c r="F138" s="634"/>
    </row>
    <row r="139" spans="1:6" x14ac:dyDescent="0.25">
      <c r="A139" s="30"/>
      <c r="B139" s="30"/>
      <c r="C139" s="30"/>
      <c r="D139" s="562"/>
      <c r="E139" s="271"/>
      <c r="F139" s="634"/>
    </row>
    <row r="140" spans="1:6" x14ac:dyDescent="0.25">
      <c r="A140" s="30"/>
      <c r="B140" s="30"/>
      <c r="C140" s="30"/>
      <c r="D140" s="562"/>
      <c r="E140" s="271"/>
      <c r="F140" s="634"/>
    </row>
    <row r="141" spans="1:6" x14ac:dyDescent="0.25">
      <c r="A141" s="30"/>
      <c r="B141" s="30"/>
      <c r="C141" s="30"/>
      <c r="D141" s="562"/>
      <c r="E141" s="271"/>
      <c r="F141" s="634"/>
    </row>
    <row r="142" spans="1:6" x14ac:dyDescent="0.25">
      <c r="A142" s="30"/>
      <c r="B142" s="30"/>
      <c r="C142" s="30"/>
      <c r="D142" s="562"/>
      <c r="E142" s="271"/>
      <c r="F142" s="634"/>
    </row>
    <row r="143" spans="1:6" x14ac:dyDescent="0.25">
      <c r="A143" s="30"/>
      <c r="B143" s="30"/>
      <c r="C143" s="30"/>
      <c r="D143" s="562"/>
      <c r="E143" s="271"/>
      <c r="F143" s="634"/>
    </row>
    <row r="144" spans="1:6" x14ac:dyDescent="0.25">
      <c r="A144" s="30"/>
      <c r="B144" s="30"/>
      <c r="C144" s="30"/>
      <c r="D144" s="562"/>
      <c r="E144" s="271"/>
      <c r="F144" s="634"/>
    </row>
    <row r="145" spans="1:6" x14ac:dyDescent="0.25">
      <c r="A145" s="30"/>
      <c r="B145" s="30"/>
      <c r="C145" s="30"/>
      <c r="D145" s="562"/>
      <c r="E145" s="271"/>
      <c r="F145" s="634"/>
    </row>
    <row r="146" spans="1:6" x14ac:dyDescent="0.25">
      <c r="A146" s="30"/>
      <c r="B146" s="30"/>
      <c r="C146" s="30"/>
      <c r="D146" s="562"/>
      <c r="E146" s="271"/>
      <c r="F146" s="634"/>
    </row>
    <row r="147" spans="1:6" x14ac:dyDescent="0.25">
      <c r="A147" s="30"/>
      <c r="B147" s="30"/>
      <c r="C147" s="30"/>
      <c r="D147" s="562"/>
      <c r="E147" s="271"/>
      <c r="F147" s="634"/>
    </row>
    <row r="148" spans="1:6" x14ac:dyDescent="0.25">
      <c r="A148" s="30"/>
      <c r="B148" s="30"/>
      <c r="C148" s="30"/>
      <c r="D148" s="562"/>
      <c r="E148" s="271"/>
      <c r="F148" s="634"/>
    </row>
    <row r="149" spans="1:6" x14ac:dyDescent="0.25">
      <c r="A149" s="30"/>
      <c r="B149" s="30"/>
      <c r="C149" s="30"/>
      <c r="D149" s="562"/>
      <c r="E149" s="271"/>
      <c r="F149" s="634"/>
    </row>
    <row r="150" spans="1:6" x14ac:dyDescent="0.25">
      <c r="A150" s="30"/>
      <c r="B150" s="30"/>
      <c r="C150" s="30"/>
      <c r="D150" s="562"/>
      <c r="E150" s="271"/>
      <c r="F150" s="634"/>
    </row>
    <row r="151" spans="1:6" x14ac:dyDescent="0.25">
      <c r="A151" s="30"/>
      <c r="B151" s="30"/>
      <c r="C151" s="30"/>
      <c r="D151" s="562"/>
      <c r="E151" s="271"/>
      <c r="F151" s="634"/>
    </row>
    <row r="152" spans="1:6" x14ac:dyDescent="0.25">
      <c r="A152" s="30"/>
      <c r="B152" s="30"/>
      <c r="C152" s="30"/>
      <c r="D152" s="562"/>
      <c r="E152" s="271"/>
      <c r="F152" s="634"/>
    </row>
    <row r="153" spans="1:6" x14ac:dyDescent="0.25">
      <c r="A153" s="30"/>
      <c r="B153" s="30"/>
      <c r="C153" s="30"/>
      <c r="D153" s="562"/>
      <c r="E153" s="271"/>
      <c r="F153" s="634"/>
    </row>
    <row r="154" spans="1:6" x14ac:dyDescent="0.25">
      <c r="A154" s="30"/>
      <c r="B154" s="30"/>
      <c r="C154" s="30"/>
      <c r="D154" s="562"/>
      <c r="E154" s="271"/>
      <c r="F154" s="634"/>
    </row>
    <row r="155" spans="1:6" x14ac:dyDescent="0.25">
      <c r="A155" s="30"/>
      <c r="B155" s="30"/>
      <c r="C155" s="30"/>
      <c r="D155" s="562"/>
      <c r="E155" s="271"/>
      <c r="F155" s="634"/>
    </row>
    <row r="156" spans="1:6" x14ac:dyDescent="0.25">
      <c r="A156" s="30"/>
      <c r="B156" s="30"/>
      <c r="C156" s="30"/>
      <c r="D156" s="562"/>
      <c r="E156" s="271"/>
      <c r="F156" s="634"/>
    </row>
    <row r="157" spans="1:6" x14ac:dyDescent="0.25">
      <c r="A157" s="30"/>
      <c r="B157" s="30"/>
      <c r="C157" s="30"/>
      <c r="D157" s="562"/>
      <c r="E157" s="271"/>
      <c r="F157" s="634"/>
    </row>
    <row r="158" spans="1:6" x14ac:dyDescent="0.25">
      <c r="A158" s="30"/>
      <c r="B158" s="30"/>
      <c r="C158" s="30"/>
      <c r="D158" s="562"/>
      <c r="E158" s="271"/>
      <c r="F158" s="634"/>
    </row>
    <row r="159" spans="1:6" x14ac:dyDescent="0.25">
      <c r="A159" s="30"/>
      <c r="B159" s="30"/>
      <c r="C159" s="30"/>
      <c r="D159" s="562"/>
      <c r="E159" s="271"/>
      <c r="F159" s="634"/>
    </row>
    <row r="160" spans="1:6" x14ac:dyDescent="0.25">
      <c r="A160" s="30"/>
      <c r="B160" s="30"/>
      <c r="C160" s="30"/>
      <c r="D160" s="562"/>
      <c r="E160" s="271"/>
      <c r="F160" s="634"/>
    </row>
    <row r="161" spans="1:6" x14ac:dyDescent="0.25">
      <c r="A161" s="30"/>
      <c r="B161" s="30"/>
      <c r="C161" s="30"/>
      <c r="D161" s="562"/>
      <c r="E161" s="271"/>
      <c r="F161" s="634"/>
    </row>
    <row r="162" spans="1:6" x14ac:dyDescent="0.25">
      <c r="A162" s="30"/>
      <c r="B162" s="30"/>
      <c r="C162" s="30"/>
      <c r="D162" s="562"/>
      <c r="E162" s="271"/>
      <c r="F162" s="634"/>
    </row>
    <row r="163" spans="1:6" x14ac:dyDescent="0.25">
      <c r="A163" s="30"/>
      <c r="B163" s="30"/>
      <c r="C163" s="30"/>
      <c r="D163" s="562"/>
      <c r="E163" s="271"/>
      <c r="F163" s="634"/>
    </row>
    <row r="164" spans="1:6" x14ac:dyDescent="0.25">
      <c r="A164" s="30"/>
      <c r="B164" s="30"/>
      <c r="C164" s="30"/>
      <c r="D164" s="562"/>
      <c r="E164" s="271"/>
      <c r="F164" s="634"/>
    </row>
    <row r="165" spans="1:6" x14ac:dyDescent="0.25">
      <c r="A165" s="30"/>
      <c r="B165" s="30"/>
      <c r="C165" s="30"/>
      <c r="D165" s="562"/>
      <c r="E165" s="271"/>
      <c r="F165" s="634"/>
    </row>
    <row r="166" spans="1:6" x14ac:dyDescent="0.25">
      <c r="A166" s="30"/>
      <c r="B166" s="30"/>
      <c r="C166" s="30"/>
      <c r="D166" s="562"/>
      <c r="E166" s="271"/>
      <c r="F166" s="634"/>
    </row>
    <row r="167" spans="1:6" x14ac:dyDescent="0.25">
      <c r="A167" s="30"/>
      <c r="B167" s="30"/>
      <c r="C167" s="30"/>
      <c r="D167" s="562"/>
      <c r="E167" s="271"/>
      <c r="F167" s="634"/>
    </row>
    <row r="168" spans="1:6" x14ac:dyDescent="0.25">
      <c r="A168" s="30"/>
      <c r="B168" s="30"/>
      <c r="C168" s="30"/>
      <c r="D168" s="562"/>
      <c r="E168" s="271"/>
      <c r="F168" s="634"/>
    </row>
    <row r="169" spans="1:6" x14ac:dyDescent="0.25">
      <c r="A169" s="30"/>
      <c r="B169" s="30"/>
      <c r="C169" s="30"/>
      <c r="D169" s="562"/>
      <c r="E169" s="271"/>
      <c r="F169" s="634"/>
    </row>
    <row r="170" spans="1:6" x14ac:dyDescent="0.25">
      <c r="A170" s="30"/>
      <c r="B170" s="30"/>
      <c r="C170" s="30"/>
      <c r="D170" s="562"/>
      <c r="E170" s="271"/>
      <c r="F170" s="634"/>
    </row>
    <row r="171" spans="1:6" x14ac:dyDescent="0.25">
      <c r="A171" s="30"/>
      <c r="B171" s="30"/>
      <c r="C171" s="30"/>
      <c r="D171" s="562"/>
      <c r="E171" s="271"/>
      <c r="F171" s="634"/>
    </row>
    <row r="172" spans="1:6" x14ac:dyDescent="0.25">
      <c r="A172" s="30"/>
      <c r="B172" s="30"/>
      <c r="C172" s="30"/>
      <c r="D172" s="562"/>
      <c r="E172" s="271"/>
      <c r="F172" s="634"/>
    </row>
    <row r="173" spans="1:6" x14ac:dyDescent="0.25">
      <c r="A173" s="30"/>
      <c r="B173" s="30"/>
      <c r="C173" s="30"/>
      <c r="D173" s="562"/>
      <c r="E173" s="271"/>
      <c r="F173" s="634"/>
    </row>
    <row r="174" spans="1:6" x14ac:dyDescent="0.25">
      <c r="A174" s="30"/>
      <c r="B174" s="30"/>
      <c r="C174" s="30"/>
      <c r="D174" s="562"/>
      <c r="E174" s="271"/>
      <c r="F174" s="634"/>
    </row>
    <row r="175" spans="1:6" x14ac:dyDescent="0.25">
      <c r="A175" s="30"/>
      <c r="B175" s="30"/>
      <c r="C175" s="30"/>
      <c r="D175" s="562"/>
      <c r="E175" s="271"/>
      <c r="F175" s="634"/>
    </row>
    <row r="176" spans="1:6" x14ac:dyDescent="0.25">
      <c r="A176" s="30"/>
      <c r="B176" s="30"/>
      <c r="C176" s="30"/>
      <c r="D176" s="562"/>
      <c r="E176" s="271"/>
      <c r="F176" s="634"/>
    </row>
    <row r="177" spans="1:6" x14ac:dyDescent="0.25">
      <c r="A177" s="30"/>
      <c r="B177" s="30"/>
      <c r="C177" s="30"/>
      <c r="D177" s="562"/>
      <c r="E177" s="271"/>
      <c r="F177" s="634"/>
    </row>
    <row r="178" spans="1:6" x14ac:dyDescent="0.25">
      <c r="A178" s="30"/>
      <c r="B178" s="30"/>
      <c r="C178" s="30"/>
      <c r="D178" s="562"/>
      <c r="E178" s="271"/>
      <c r="F178" s="634"/>
    </row>
    <row r="179" spans="1:6" x14ac:dyDescent="0.25">
      <c r="A179" s="30"/>
      <c r="B179" s="30"/>
      <c r="C179" s="30"/>
      <c r="D179" s="562"/>
      <c r="E179" s="271"/>
      <c r="F179" s="634"/>
    </row>
    <row r="180" spans="1:6" x14ac:dyDescent="0.25">
      <c r="A180" s="30"/>
      <c r="B180" s="30"/>
      <c r="C180" s="30"/>
      <c r="D180" s="562"/>
      <c r="E180" s="271"/>
      <c r="F180" s="634"/>
    </row>
    <row r="181" spans="1:6" x14ac:dyDescent="0.25">
      <c r="A181" s="30"/>
      <c r="B181" s="30"/>
      <c r="C181" s="30"/>
      <c r="D181" s="562"/>
      <c r="E181" s="271"/>
      <c r="F181" s="634"/>
    </row>
    <row r="182" spans="1:6" x14ac:dyDescent="0.25">
      <c r="A182" s="30"/>
      <c r="B182" s="30"/>
      <c r="C182" s="30"/>
      <c r="D182" s="562"/>
      <c r="E182" s="271"/>
      <c r="F182" s="634"/>
    </row>
    <row r="183" spans="1:6" x14ac:dyDescent="0.25">
      <c r="A183" s="30"/>
      <c r="B183" s="30"/>
      <c r="C183" s="30"/>
      <c r="D183" s="562"/>
      <c r="E183" s="271"/>
      <c r="F183" s="634"/>
    </row>
    <row r="184" spans="1:6" x14ac:dyDescent="0.25">
      <c r="A184" s="30"/>
      <c r="B184" s="30"/>
      <c r="C184" s="30"/>
      <c r="D184" s="562"/>
      <c r="E184" s="271"/>
      <c r="F184" s="634"/>
    </row>
    <row r="185" spans="1:6" x14ac:dyDescent="0.25">
      <c r="A185" s="30"/>
      <c r="B185" s="30"/>
      <c r="C185" s="30"/>
      <c r="D185" s="562"/>
      <c r="E185" s="271"/>
      <c r="F185" s="634"/>
    </row>
    <row r="186" spans="1:6" x14ac:dyDescent="0.25">
      <c r="A186" s="30"/>
      <c r="B186" s="30"/>
      <c r="C186" s="30"/>
      <c r="D186" s="562"/>
      <c r="E186" s="271"/>
      <c r="F186" s="634"/>
    </row>
    <row r="187" spans="1:6" x14ac:dyDescent="0.25">
      <c r="A187" s="30"/>
      <c r="B187" s="30"/>
      <c r="C187" s="30"/>
      <c r="D187" s="562"/>
      <c r="E187" s="271"/>
      <c r="F187" s="634"/>
    </row>
    <row r="188" spans="1:6" x14ac:dyDescent="0.25">
      <c r="A188" s="30"/>
      <c r="B188" s="30"/>
      <c r="C188" s="30"/>
      <c r="D188" s="562"/>
      <c r="E188" s="271"/>
      <c r="F188" s="634"/>
    </row>
    <row r="189" spans="1:6" x14ac:dyDescent="0.25">
      <c r="A189" s="30"/>
      <c r="B189" s="30"/>
      <c r="C189" s="30"/>
      <c r="D189" s="562"/>
      <c r="E189" s="271"/>
      <c r="F189" s="634"/>
    </row>
    <row r="190" spans="1:6" x14ac:dyDescent="0.25">
      <c r="A190" s="30"/>
      <c r="B190" s="30"/>
      <c r="C190" s="30"/>
      <c r="D190" s="562"/>
      <c r="E190" s="271"/>
      <c r="F190" s="634"/>
    </row>
    <row r="191" spans="1:6" x14ac:dyDescent="0.25">
      <c r="A191" s="30"/>
      <c r="B191" s="30"/>
      <c r="C191" s="30"/>
      <c r="D191" s="562"/>
      <c r="E191" s="271"/>
      <c r="F191" s="634"/>
    </row>
    <row r="192" spans="1:6" x14ac:dyDescent="0.25">
      <c r="A192" s="30"/>
      <c r="B192" s="30"/>
      <c r="C192" s="30"/>
      <c r="D192" s="562"/>
      <c r="E192" s="271"/>
      <c r="F192" s="634"/>
    </row>
    <row r="193" spans="1:6" x14ac:dyDescent="0.25">
      <c r="A193" s="30"/>
      <c r="B193" s="30"/>
      <c r="C193" s="30"/>
      <c r="D193" s="562"/>
      <c r="E193" s="271"/>
      <c r="F193" s="634"/>
    </row>
    <row r="194" spans="1:6" x14ac:dyDescent="0.25">
      <c r="A194" s="30"/>
      <c r="B194" s="30"/>
      <c r="C194" s="30"/>
      <c r="D194" s="562"/>
      <c r="E194" s="271"/>
      <c r="F194" s="634"/>
    </row>
    <row r="195" spans="1:6" x14ac:dyDescent="0.25">
      <c r="A195" s="30"/>
      <c r="B195" s="30"/>
      <c r="C195" s="30"/>
      <c r="D195" s="562"/>
      <c r="E195" s="271"/>
      <c r="F195" s="634"/>
    </row>
    <row r="196" spans="1:6" x14ac:dyDescent="0.25">
      <c r="A196" s="30"/>
      <c r="B196" s="30"/>
      <c r="C196" s="30"/>
      <c r="D196" s="562"/>
      <c r="E196" s="271"/>
      <c r="F196" s="634"/>
    </row>
    <row r="197" spans="1:6" x14ac:dyDescent="0.25">
      <c r="A197" s="30"/>
      <c r="B197" s="30"/>
      <c r="C197" s="30"/>
      <c r="D197" s="562"/>
      <c r="E197" s="271"/>
      <c r="F197" s="634"/>
    </row>
    <row r="198" spans="1:6" x14ac:dyDescent="0.25">
      <c r="A198" s="30"/>
      <c r="B198" s="30"/>
      <c r="C198" s="30"/>
      <c r="D198" s="562"/>
      <c r="E198" s="271"/>
      <c r="F198" s="634"/>
    </row>
    <row r="199" spans="1:6" x14ac:dyDescent="0.25">
      <c r="A199" s="30"/>
      <c r="B199" s="30"/>
      <c r="C199" s="30"/>
      <c r="D199" s="562"/>
      <c r="E199" s="271"/>
      <c r="F199" s="634"/>
    </row>
    <row r="200" spans="1:6" x14ac:dyDescent="0.25">
      <c r="A200" s="30"/>
      <c r="B200" s="30"/>
      <c r="C200" s="30"/>
      <c r="D200" s="562"/>
      <c r="E200" s="271"/>
      <c r="F200" s="634"/>
    </row>
    <row r="201" spans="1:6" x14ac:dyDescent="0.25">
      <c r="A201" s="30"/>
      <c r="B201" s="30"/>
      <c r="C201" s="30"/>
      <c r="D201" s="562"/>
      <c r="E201" s="271"/>
      <c r="F201" s="634"/>
    </row>
    <row r="202" spans="1:6" x14ac:dyDescent="0.25">
      <c r="A202" s="30"/>
      <c r="B202" s="30"/>
      <c r="C202" s="30"/>
      <c r="D202" s="562"/>
      <c r="E202" s="271"/>
      <c r="F202" s="634"/>
    </row>
    <row r="203" spans="1:6" x14ac:dyDescent="0.25">
      <c r="A203" s="30"/>
      <c r="B203" s="30"/>
      <c r="C203" s="30"/>
      <c r="D203" s="562"/>
      <c r="E203" s="271"/>
      <c r="F203" s="634"/>
    </row>
    <row r="204" spans="1:6" x14ac:dyDescent="0.25">
      <c r="A204" s="30"/>
      <c r="B204" s="30"/>
      <c r="C204" s="30"/>
      <c r="D204" s="562"/>
      <c r="E204" s="271"/>
      <c r="F204" s="634"/>
    </row>
    <row r="205" spans="1:6" x14ac:dyDescent="0.25">
      <c r="A205" s="30"/>
      <c r="B205" s="30"/>
      <c r="C205" s="30"/>
      <c r="D205" s="562"/>
      <c r="E205" s="271"/>
      <c r="F205" s="634"/>
    </row>
    <row r="206" spans="1:6" x14ac:dyDescent="0.25">
      <c r="A206" s="30"/>
      <c r="B206" s="30"/>
      <c r="C206" s="30"/>
      <c r="D206" s="562"/>
      <c r="E206" s="271"/>
      <c r="F206" s="634"/>
    </row>
    <row r="207" spans="1:6" x14ac:dyDescent="0.25">
      <c r="A207" s="30"/>
      <c r="B207" s="30"/>
      <c r="C207" s="30"/>
      <c r="D207" s="562"/>
      <c r="E207" s="271"/>
      <c r="F207" s="634"/>
    </row>
    <row r="208" spans="1:6" x14ac:dyDescent="0.25">
      <c r="A208" s="30"/>
      <c r="B208" s="30"/>
      <c r="C208" s="30"/>
      <c r="D208" s="562"/>
      <c r="E208" s="271"/>
      <c r="F208" s="634"/>
    </row>
    <row r="209" spans="1:6" x14ac:dyDescent="0.25">
      <c r="A209" s="30"/>
      <c r="B209" s="30"/>
      <c r="C209" s="30"/>
      <c r="D209" s="562"/>
      <c r="E209" s="271"/>
      <c r="F209" s="634"/>
    </row>
    <row r="210" spans="1:6" x14ac:dyDescent="0.25">
      <c r="A210" s="30"/>
      <c r="B210" s="30"/>
      <c r="C210" s="30"/>
      <c r="D210" s="562"/>
      <c r="E210" s="271"/>
      <c r="F210" s="634"/>
    </row>
    <row r="211" spans="1:6" x14ac:dyDescent="0.25">
      <c r="A211" s="30"/>
      <c r="B211" s="30"/>
      <c r="C211" s="30"/>
      <c r="D211" s="562"/>
      <c r="E211" s="271"/>
      <c r="F211" s="634"/>
    </row>
    <row r="212" spans="1:6" x14ac:dyDescent="0.25">
      <c r="A212" s="30"/>
      <c r="B212" s="30"/>
      <c r="C212" s="30"/>
      <c r="D212" s="562"/>
      <c r="E212" s="271"/>
      <c r="F212" s="634"/>
    </row>
    <row r="213" spans="1:6" x14ac:dyDescent="0.25">
      <c r="A213" s="30"/>
      <c r="B213" s="30"/>
      <c r="C213" s="30"/>
      <c r="D213" s="562"/>
      <c r="E213" s="271"/>
      <c r="F213" s="634"/>
    </row>
    <row r="214" spans="1:6" x14ac:dyDescent="0.25">
      <c r="A214" s="30"/>
      <c r="B214" s="30"/>
      <c r="C214" s="30"/>
      <c r="D214" s="562"/>
      <c r="E214" s="271"/>
      <c r="F214" s="634"/>
    </row>
    <row r="215" spans="1:6" x14ac:dyDescent="0.25">
      <c r="A215" s="30"/>
      <c r="B215" s="30"/>
      <c r="C215" s="30"/>
      <c r="D215" s="562"/>
      <c r="E215" s="271"/>
      <c r="F215" s="634"/>
    </row>
    <row r="216" spans="1:6" x14ac:dyDescent="0.25">
      <c r="A216" s="30"/>
      <c r="B216" s="30"/>
      <c r="C216" s="30"/>
      <c r="D216" s="562"/>
      <c r="E216" s="271"/>
      <c r="F216" s="634"/>
    </row>
    <row r="217" spans="1:6" x14ac:dyDescent="0.25">
      <c r="A217" s="30"/>
      <c r="B217" s="30"/>
      <c r="C217" s="30"/>
      <c r="D217" s="562"/>
      <c r="E217" s="271"/>
      <c r="F217" s="634"/>
    </row>
    <row r="218" spans="1:6" x14ac:dyDescent="0.25">
      <c r="A218" s="30"/>
      <c r="B218" s="30"/>
      <c r="C218" s="30"/>
      <c r="D218" s="562"/>
      <c r="E218" s="271"/>
      <c r="F218" s="634"/>
    </row>
    <row r="219" spans="1:6" x14ac:dyDescent="0.25">
      <c r="A219" s="30"/>
      <c r="B219" s="30"/>
      <c r="C219" s="30"/>
      <c r="D219" s="562"/>
      <c r="E219" s="271"/>
      <c r="F219" s="634"/>
    </row>
    <row r="220" spans="1:6" x14ac:dyDescent="0.25">
      <c r="A220" s="30"/>
      <c r="B220" s="30"/>
      <c r="C220" s="30"/>
      <c r="D220" s="562"/>
      <c r="E220" s="271"/>
      <c r="F220" s="634"/>
    </row>
    <row r="221" spans="1:6" x14ac:dyDescent="0.25">
      <c r="A221" s="30"/>
      <c r="B221" s="30"/>
      <c r="C221" s="30"/>
      <c r="D221" s="562"/>
      <c r="E221" s="271"/>
      <c r="F221" s="634"/>
    </row>
    <row r="222" spans="1:6" x14ac:dyDescent="0.25">
      <c r="A222" s="30"/>
      <c r="B222" s="30"/>
      <c r="C222" s="30"/>
      <c r="D222" s="562"/>
      <c r="E222" s="271"/>
      <c r="F222" s="634"/>
    </row>
    <row r="223" spans="1:6" x14ac:dyDescent="0.25">
      <c r="A223" s="30"/>
      <c r="B223" s="30"/>
      <c r="C223" s="30"/>
      <c r="D223" s="562"/>
      <c r="E223" s="271"/>
      <c r="F223" s="634"/>
    </row>
    <row r="224" spans="1:6" x14ac:dyDescent="0.25">
      <c r="A224" s="30"/>
      <c r="B224" s="30"/>
      <c r="C224" s="30"/>
      <c r="D224" s="562"/>
      <c r="E224" s="271"/>
      <c r="F224" s="634"/>
    </row>
    <row r="225" spans="1:6" x14ac:dyDescent="0.25">
      <c r="A225" s="30"/>
      <c r="B225" s="30"/>
      <c r="C225" s="30"/>
      <c r="D225" s="562"/>
      <c r="E225" s="271"/>
      <c r="F225" s="634"/>
    </row>
    <row r="226" spans="1:6" x14ac:dyDescent="0.25">
      <c r="A226" s="30"/>
      <c r="B226" s="30"/>
      <c r="C226" s="30"/>
      <c r="D226" s="562"/>
      <c r="E226" s="271"/>
      <c r="F226" s="634"/>
    </row>
    <row r="227" spans="1:6" x14ac:dyDescent="0.25">
      <c r="A227" s="30"/>
      <c r="B227" s="30"/>
      <c r="C227" s="30"/>
      <c r="D227" s="562"/>
      <c r="E227" s="271"/>
      <c r="F227" s="634"/>
    </row>
    <row r="228" spans="1:6" x14ac:dyDescent="0.25">
      <c r="A228" s="30"/>
      <c r="B228" s="30"/>
      <c r="C228" s="30"/>
      <c r="D228" s="562"/>
      <c r="E228" s="271"/>
      <c r="F228" s="634"/>
    </row>
    <row r="229" spans="1:6" x14ac:dyDescent="0.25">
      <c r="A229" s="30"/>
      <c r="B229" s="30"/>
      <c r="C229" s="30"/>
      <c r="D229" s="562"/>
      <c r="E229" s="271"/>
      <c r="F229" s="634"/>
    </row>
    <row r="230" spans="1:6" x14ac:dyDescent="0.25">
      <c r="A230" s="30"/>
      <c r="B230" s="30"/>
      <c r="C230" s="30"/>
      <c r="D230" s="562"/>
      <c r="E230" s="271"/>
      <c r="F230" s="634"/>
    </row>
    <row r="231" spans="1:6" x14ac:dyDescent="0.25">
      <c r="A231" s="30"/>
      <c r="B231" s="30"/>
      <c r="C231" s="30"/>
      <c r="D231" s="562"/>
      <c r="E231" s="271"/>
      <c r="F231" s="634"/>
    </row>
    <row r="232" spans="1:6" x14ac:dyDescent="0.25">
      <c r="A232" s="30"/>
      <c r="B232" s="30"/>
      <c r="C232" s="30"/>
      <c r="D232" s="562"/>
      <c r="E232" s="271"/>
      <c r="F232" s="634"/>
    </row>
    <row r="233" spans="1:6" x14ac:dyDescent="0.25">
      <c r="A233" s="30"/>
      <c r="B233" s="30"/>
      <c r="C233" s="30"/>
      <c r="D233" s="562"/>
      <c r="E233" s="271"/>
      <c r="F233" s="634"/>
    </row>
    <row r="234" spans="1:6" x14ac:dyDescent="0.25">
      <c r="A234" s="30"/>
      <c r="B234" s="30"/>
      <c r="C234" s="30"/>
      <c r="D234" s="562"/>
      <c r="E234" s="271"/>
      <c r="F234" s="634"/>
    </row>
    <row r="235" spans="1:6" x14ac:dyDescent="0.25">
      <c r="A235" s="30"/>
      <c r="B235" s="30"/>
      <c r="C235" s="30"/>
      <c r="D235" s="562"/>
      <c r="E235" s="271"/>
      <c r="F235" s="634"/>
    </row>
    <row r="236" spans="1:6" x14ac:dyDescent="0.25">
      <c r="A236" s="30"/>
      <c r="B236" s="30"/>
      <c r="C236" s="30"/>
      <c r="D236" s="562"/>
      <c r="E236" s="271"/>
      <c r="F236" s="634"/>
    </row>
    <row r="237" spans="1:6" x14ac:dyDescent="0.25">
      <c r="A237" s="30"/>
      <c r="B237" s="30"/>
      <c r="C237" s="30"/>
      <c r="D237" s="562"/>
      <c r="E237" s="271"/>
      <c r="F237" s="634"/>
    </row>
    <row r="238" spans="1:6" x14ac:dyDescent="0.25">
      <c r="A238" s="30"/>
      <c r="B238" s="30"/>
      <c r="C238" s="30"/>
      <c r="D238" s="562"/>
      <c r="E238" s="271"/>
      <c r="F238" s="634"/>
    </row>
    <row r="239" spans="1:6" x14ac:dyDescent="0.25">
      <c r="A239" s="30"/>
      <c r="B239" s="30"/>
      <c r="C239" s="30"/>
      <c r="D239" s="562"/>
      <c r="E239" s="271"/>
      <c r="F239" s="634"/>
    </row>
    <row r="240" spans="1:6" x14ac:dyDescent="0.25">
      <c r="A240" s="30"/>
      <c r="B240" s="30"/>
      <c r="C240" s="30"/>
      <c r="D240" s="562"/>
      <c r="E240" s="271"/>
      <c r="F240" s="634"/>
    </row>
    <row r="241" spans="1:6" x14ac:dyDescent="0.25">
      <c r="A241" s="30"/>
      <c r="B241" s="30"/>
      <c r="C241" s="30"/>
      <c r="D241" s="562"/>
      <c r="E241" s="271"/>
      <c r="F241" s="634"/>
    </row>
    <row r="242" spans="1:6" x14ac:dyDescent="0.25">
      <c r="A242" s="30"/>
      <c r="B242" s="30"/>
      <c r="C242" s="30"/>
      <c r="D242" s="562"/>
      <c r="E242" s="271"/>
      <c r="F242" s="634"/>
    </row>
    <row r="243" spans="1:6" x14ac:dyDescent="0.25">
      <c r="A243" s="30"/>
      <c r="B243" s="30"/>
      <c r="C243" s="30"/>
      <c r="D243" s="562"/>
      <c r="E243" s="271"/>
      <c r="F243" s="634"/>
    </row>
    <row r="244" spans="1:6" x14ac:dyDescent="0.25">
      <c r="A244" s="30"/>
      <c r="B244" s="30"/>
      <c r="C244" s="30"/>
      <c r="D244" s="562"/>
      <c r="E244" s="271"/>
      <c r="F244" s="634"/>
    </row>
    <row r="245" spans="1:6" x14ac:dyDescent="0.25">
      <c r="A245" s="30"/>
      <c r="B245" s="30"/>
      <c r="C245" s="30"/>
      <c r="D245" s="562"/>
      <c r="E245" s="271"/>
      <c r="F245" s="634"/>
    </row>
    <row r="246" spans="1:6" x14ac:dyDescent="0.25">
      <c r="A246" s="30"/>
      <c r="B246" s="30"/>
      <c r="C246" s="30"/>
      <c r="D246" s="562"/>
      <c r="E246" s="271"/>
      <c r="F246" s="634"/>
    </row>
    <row r="247" spans="1:6" x14ac:dyDescent="0.25">
      <c r="A247" s="30"/>
      <c r="B247" s="30"/>
      <c r="C247" s="30"/>
      <c r="D247" s="562"/>
      <c r="E247" s="271"/>
      <c r="F247" s="634"/>
    </row>
    <row r="248" spans="1:6" x14ac:dyDescent="0.25">
      <c r="A248" s="30"/>
      <c r="B248" s="30"/>
      <c r="C248" s="30"/>
      <c r="D248" s="562"/>
      <c r="E248" s="271"/>
      <c r="F248" s="634"/>
    </row>
    <row r="249" spans="1:6" x14ac:dyDescent="0.25">
      <c r="A249" s="30"/>
      <c r="B249" s="30"/>
      <c r="C249" s="30"/>
      <c r="D249" s="562"/>
      <c r="E249" s="271"/>
      <c r="F249" s="634"/>
    </row>
    <row r="250" spans="1:6" x14ac:dyDescent="0.25">
      <c r="A250" s="30"/>
      <c r="B250" s="30"/>
      <c r="C250" s="30"/>
      <c r="D250" s="562"/>
      <c r="E250" s="271"/>
      <c r="F250" s="634"/>
    </row>
    <row r="251" spans="1:6" x14ac:dyDescent="0.25">
      <c r="A251" s="30"/>
      <c r="B251" s="30"/>
      <c r="C251" s="30"/>
      <c r="D251" s="562"/>
      <c r="E251" s="271"/>
      <c r="F251" s="634"/>
    </row>
    <row r="252" spans="1:6" x14ac:dyDescent="0.25">
      <c r="A252" s="30"/>
      <c r="B252" s="30"/>
      <c r="C252" s="30"/>
      <c r="D252" s="562"/>
      <c r="E252" s="271"/>
      <c r="F252" s="634"/>
    </row>
    <row r="253" spans="1:6" x14ac:dyDescent="0.25">
      <c r="A253" s="30"/>
      <c r="B253" s="30"/>
      <c r="C253" s="30"/>
      <c r="D253" s="562"/>
      <c r="E253" s="271"/>
      <c r="F253" s="634"/>
    </row>
    <row r="254" spans="1:6" x14ac:dyDescent="0.25">
      <c r="A254" s="30"/>
      <c r="B254" s="30"/>
      <c r="C254" s="30"/>
      <c r="D254" s="562"/>
      <c r="E254" s="271"/>
      <c r="F254" s="634"/>
    </row>
    <row r="255" spans="1:6" x14ac:dyDescent="0.25">
      <c r="A255" s="30"/>
      <c r="B255" s="30"/>
      <c r="C255" s="30"/>
      <c r="D255" s="562"/>
      <c r="E255" s="271"/>
      <c r="F255" s="634"/>
    </row>
    <row r="256" spans="1:6" x14ac:dyDescent="0.25">
      <c r="A256" s="30"/>
      <c r="B256" s="30"/>
      <c r="C256" s="30"/>
      <c r="D256" s="562"/>
      <c r="E256" s="271"/>
      <c r="F256" s="634"/>
    </row>
    <row r="257" spans="1:6" x14ac:dyDescent="0.25">
      <c r="A257" s="30"/>
      <c r="B257" s="30"/>
      <c r="C257" s="30"/>
      <c r="D257" s="562"/>
      <c r="E257" s="271"/>
      <c r="F257" s="634"/>
    </row>
    <row r="258" spans="1:6" x14ac:dyDescent="0.25">
      <c r="A258" s="30"/>
      <c r="B258" s="30"/>
      <c r="C258" s="30"/>
      <c r="D258" s="562"/>
      <c r="E258" s="271"/>
      <c r="F258" s="634"/>
    </row>
    <row r="259" spans="1:6" x14ac:dyDescent="0.25">
      <c r="A259" s="30"/>
      <c r="B259" s="30"/>
      <c r="C259" s="30"/>
      <c r="D259" s="562"/>
      <c r="E259" s="271"/>
      <c r="F259" s="634"/>
    </row>
    <row r="260" spans="1:6" x14ac:dyDescent="0.25">
      <c r="A260" s="30"/>
      <c r="B260" s="30"/>
      <c r="C260" s="30"/>
      <c r="D260" s="562"/>
      <c r="E260" s="271"/>
      <c r="F260" s="634"/>
    </row>
    <row r="261" spans="1:6" x14ac:dyDescent="0.25">
      <c r="A261" s="30"/>
      <c r="B261" s="30"/>
      <c r="C261" s="30"/>
      <c r="D261" s="562"/>
      <c r="E261" s="271"/>
      <c r="F261" s="634"/>
    </row>
    <row r="262" spans="1:6" x14ac:dyDescent="0.25">
      <c r="A262" s="30"/>
      <c r="B262" s="30"/>
      <c r="C262" s="30"/>
      <c r="D262" s="562"/>
      <c r="E262" s="271"/>
      <c r="F262" s="634"/>
    </row>
    <row r="263" spans="1:6" x14ac:dyDescent="0.25">
      <c r="A263" s="30"/>
      <c r="B263" s="30"/>
      <c r="C263" s="30"/>
      <c r="D263" s="562"/>
      <c r="E263" s="271"/>
      <c r="F263" s="634"/>
    </row>
    <row r="264" spans="1:6" x14ac:dyDescent="0.25">
      <c r="A264" s="30"/>
      <c r="B264" s="30"/>
      <c r="C264" s="30"/>
      <c r="D264" s="562"/>
      <c r="E264" s="271"/>
      <c r="F264" s="634"/>
    </row>
    <row r="265" spans="1:6" x14ac:dyDescent="0.25">
      <c r="A265" s="30"/>
      <c r="B265" s="30"/>
      <c r="C265" s="30"/>
      <c r="D265" s="562"/>
      <c r="E265" s="271"/>
      <c r="F265" s="634"/>
    </row>
    <row r="266" spans="1:6" x14ac:dyDescent="0.25">
      <c r="A266" s="30"/>
      <c r="B266" s="30"/>
      <c r="C266" s="30"/>
      <c r="D266" s="562"/>
      <c r="E266" s="271"/>
      <c r="F266" s="634"/>
    </row>
    <row r="267" spans="1:6" x14ac:dyDescent="0.25">
      <c r="A267" s="30"/>
      <c r="B267" s="30"/>
      <c r="C267" s="30"/>
      <c r="D267" s="562"/>
      <c r="E267" s="271"/>
      <c r="F267" s="634"/>
    </row>
    <row r="268" spans="1:6" x14ac:dyDescent="0.25">
      <c r="A268" s="30"/>
      <c r="B268" s="30"/>
      <c r="C268" s="30"/>
      <c r="D268" s="562"/>
      <c r="E268" s="271"/>
      <c r="F268" s="634"/>
    </row>
    <row r="269" spans="1:6" x14ac:dyDescent="0.25">
      <c r="A269" s="30"/>
      <c r="B269" s="30"/>
      <c r="C269" s="30"/>
      <c r="D269" s="562"/>
      <c r="E269" s="271"/>
      <c r="F269" s="634"/>
    </row>
    <row r="270" spans="1:6" x14ac:dyDescent="0.25">
      <c r="A270" s="30"/>
      <c r="B270" s="30"/>
      <c r="C270" s="30"/>
      <c r="D270" s="562"/>
      <c r="E270" s="271"/>
      <c r="F270" s="634"/>
    </row>
    <row r="271" spans="1:6" x14ac:dyDescent="0.25">
      <c r="A271" s="30"/>
      <c r="B271" s="30"/>
      <c r="C271" s="30"/>
      <c r="D271" s="562"/>
      <c r="E271" s="271"/>
      <c r="F271" s="634"/>
    </row>
    <row r="272" spans="1:6" x14ac:dyDescent="0.25">
      <c r="A272" s="30"/>
      <c r="B272" s="30"/>
      <c r="C272" s="30"/>
      <c r="D272" s="562"/>
      <c r="E272" s="271"/>
      <c r="F272" s="634"/>
    </row>
    <row r="273" spans="1:6" x14ac:dyDescent="0.25">
      <c r="A273" s="30"/>
      <c r="B273" s="30"/>
      <c r="C273" s="30"/>
      <c r="D273" s="562"/>
      <c r="E273" s="271"/>
      <c r="F273" s="634"/>
    </row>
    <row r="274" spans="1:6" x14ac:dyDescent="0.25">
      <c r="A274" s="30"/>
      <c r="B274" s="30"/>
      <c r="C274" s="30"/>
      <c r="D274" s="562"/>
      <c r="E274" s="271"/>
      <c r="F274" s="634"/>
    </row>
    <row r="275" spans="1:6" x14ac:dyDescent="0.25">
      <c r="A275" s="30"/>
      <c r="B275" s="30"/>
      <c r="C275" s="30"/>
      <c r="D275" s="562"/>
      <c r="E275" s="271"/>
      <c r="F275" s="634"/>
    </row>
    <row r="276" spans="1:6" x14ac:dyDescent="0.25">
      <c r="A276" s="30"/>
      <c r="B276" s="30"/>
      <c r="C276" s="30"/>
      <c r="D276" s="562"/>
      <c r="E276" s="271"/>
      <c r="F276" s="634"/>
    </row>
    <row r="277" spans="1:6" x14ac:dyDescent="0.25">
      <c r="A277" s="30"/>
      <c r="B277" s="30"/>
      <c r="C277" s="30"/>
      <c r="D277" s="562"/>
      <c r="E277" s="271"/>
      <c r="F277" s="634"/>
    </row>
    <row r="278" spans="1:6" x14ac:dyDescent="0.25">
      <c r="A278" s="30"/>
      <c r="B278" s="30"/>
      <c r="C278" s="30"/>
      <c r="D278" s="562"/>
      <c r="E278" s="271"/>
      <c r="F278" s="634"/>
    </row>
    <row r="279" spans="1:6" x14ac:dyDescent="0.25">
      <c r="A279" s="30"/>
      <c r="B279" s="30"/>
      <c r="C279" s="30"/>
      <c r="D279" s="562"/>
      <c r="E279" s="271"/>
      <c r="F279" s="634"/>
    </row>
    <row r="280" spans="1:6" x14ac:dyDescent="0.25">
      <c r="A280" s="30"/>
      <c r="B280" s="30"/>
      <c r="C280" s="30"/>
      <c r="D280" s="562"/>
      <c r="E280" s="271"/>
      <c r="F280" s="634"/>
    </row>
    <row r="281" spans="1:6" x14ac:dyDescent="0.25">
      <c r="A281" s="30"/>
      <c r="B281" s="30"/>
      <c r="C281" s="30"/>
      <c r="D281" s="562"/>
      <c r="E281" s="271"/>
      <c r="F281" s="634"/>
    </row>
    <row r="282" spans="1:6" x14ac:dyDescent="0.25">
      <c r="A282" s="30"/>
      <c r="B282" s="30"/>
      <c r="C282" s="30"/>
      <c r="D282" s="562"/>
      <c r="E282" s="271"/>
      <c r="F282" s="634"/>
    </row>
    <row r="283" spans="1:6" x14ac:dyDescent="0.25">
      <c r="A283" s="30"/>
      <c r="B283" s="30"/>
      <c r="C283" s="30"/>
      <c r="D283" s="562"/>
      <c r="E283" s="271"/>
      <c r="F283" s="634"/>
    </row>
    <row r="284" spans="1:6" x14ac:dyDescent="0.25">
      <c r="A284" s="30"/>
      <c r="B284" s="30"/>
      <c r="C284" s="30"/>
      <c r="D284" s="562"/>
      <c r="E284" s="271"/>
      <c r="F284" s="634"/>
    </row>
    <row r="285" spans="1:6" x14ac:dyDescent="0.25">
      <c r="A285" s="30"/>
      <c r="B285" s="30"/>
      <c r="C285" s="30"/>
      <c r="D285" s="562"/>
      <c r="E285" s="271"/>
      <c r="F285" s="634"/>
    </row>
    <row r="286" spans="1:6" x14ac:dyDescent="0.25">
      <c r="A286" s="30"/>
      <c r="B286" s="30"/>
      <c r="C286" s="30"/>
      <c r="D286" s="562"/>
      <c r="E286" s="271"/>
      <c r="F286" s="634"/>
    </row>
    <row r="287" spans="1:6" x14ac:dyDescent="0.25">
      <c r="A287" s="30"/>
      <c r="B287" s="30"/>
      <c r="C287" s="30"/>
      <c r="D287" s="562"/>
      <c r="E287" s="271"/>
      <c r="F287" s="634"/>
    </row>
    <row r="288" spans="1:6" x14ac:dyDescent="0.25">
      <c r="A288" s="30"/>
      <c r="B288" s="30"/>
      <c r="C288" s="30"/>
      <c r="D288" s="562"/>
      <c r="E288" s="271"/>
      <c r="F288" s="634"/>
    </row>
    <row r="289" spans="1:6" x14ac:dyDescent="0.25">
      <c r="A289" s="30"/>
      <c r="B289" s="30"/>
      <c r="C289" s="30"/>
      <c r="D289" s="562"/>
      <c r="E289" s="271"/>
      <c r="F289" s="634"/>
    </row>
    <row r="290" spans="1:6" x14ac:dyDescent="0.25">
      <c r="A290" s="30"/>
      <c r="B290" s="30"/>
      <c r="C290" s="30"/>
      <c r="D290" s="562"/>
      <c r="E290" s="271"/>
      <c r="F290" s="634"/>
    </row>
    <row r="291" spans="1:6" x14ac:dyDescent="0.25">
      <c r="A291" s="30"/>
      <c r="B291" s="30"/>
      <c r="C291" s="30"/>
      <c r="D291" s="562"/>
      <c r="E291" s="271"/>
      <c r="F291" s="634"/>
    </row>
    <row r="292" spans="1:6" x14ac:dyDescent="0.25">
      <c r="A292" s="30"/>
      <c r="B292" s="30"/>
      <c r="C292" s="30"/>
      <c r="D292" s="562"/>
      <c r="E292" s="271"/>
      <c r="F292" s="634"/>
    </row>
    <row r="293" spans="1:6" x14ac:dyDescent="0.25">
      <c r="A293" s="30"/>
      <c r="B293" s="30"/>
      <c r="C293" s="30"/>
      <c r="D293" s="562"/>
      <c r="E293" s="271"/>
      <c r="F293" s="634"/>
    </row>
    <row r="294" spans="1:6" x14ac:dyDescent="0.25">
      <c r="A294" s="30"/>
      <c r="B294" s="30"/>
      <c r="C294" s="30"/>
      <c r="D294" s="562"/>
      <c r="E294" s="271"/>
      <c r="F294" s="634"/>
    </row>
    <row r="295" spans="1:6" x14ac:dyDescent="0.25">
      <c r="A295" s="30"/>
      <c r="B295" s="30"/>
      <c r="C295" s="30"/>
      <c r="D295" s="562"/>
      <c r="E295" s="271"/>
      <c r="F295" s="634"/>
    </row>
    <row r="296" spans="1:6" x14ac:dyDescent="0.25">
      <c r="A296" s="30"/>
      <c r="B296" s="30"/>
      <c r="C296" s="30"/>
      <c r="D296" s="562"/>
      <c r="E296" s="271"/>
      <c r="F296" s="634"/>
    </row>
    <row r="297" spans="1:6" x14ac:dyDescent="0.25">
      <c r="A297" s="30"/>
      <c r="B297" s="30"/>
      <c r="C297" s="30"/>
      <c r="D297" s="562"/>
      <c r="E297" s="271"/>
      <c r="F297" s="634"/>
    </row>
    <row r="298" spans="1:6" x14ac:dyDescent="0.25">
      <c r="A298" s="30"/>
      <c r="B298" s="30"/>
      <c r="C298" s="30"/>
      <c r="D298" s="562"/>
      <c r="E298" s="271"/>
      <c r="F298" s="634"/>
    </row>
    <row r="299" spans="1:6" x14ac:dyDescent="0.25">
      <c r="A299" s="30"/>
      <c r="B299" s="30"/>
      <c r="C299" s="30"/>
      <c r="D299" s="562"/>
      <c r="E299" s="271"/>
      <c r="F299" s="634"/>
    </row>
    <row r="300" spans="1:6" x14ac:dyDescent="0.25">
      <c r="A300" s="30"/>
      <c r="B300" s="30"/>
      <c r="C300" s="30"/>
      <c r="D300" s="562"/>
      <c r="E300" s="271"/>
      <c r="F300" s="634"/>
    </row>
    <row r="301" spans="1:6" x14ac:dyDescent="0.25">
      <c r="A301" s="30"/>
      <c r="B301" s="30"/>
      <c r="C301" s="30"/>
      <c r="D301" s="562"/>
      <c r="E301" s="271"/>
      <c r="F301" s="634"/>
    </row>
    <row r="302" spans="1:6" x14ac:dyDescent="0.25">
      <c r="A302" s="30"/>
      <c r="B302" s="30"/>
      <c r="C302" s="30"/>
      <c r="D302" s="562"/>
      <c r="E302" s="271"/>
      <c r="F302" s="634"/>
    </row>
    <row r="303" spans="1:6" x14ac:dyDescent="0.25">
      <c r="A303" s="30"/>
      <c r="B303" s="30"/>
      <c r="C303" s="30"/>
      <c r="D303" s="562"/>
      <c r="E303" s="271"/>
      <c r="F303" s="634"/>
    </row>
    <row r="304" spans="1:6" x14ac:dyDescent="0.25">
      <c r="A304" s="30"/>
      <c r="B304" s="30"/>
      <c r="C304" s="30"/>
      <c r="D304" s="562"/>
      <c r="E304" s="271"/>
      <c r="F304" s="634"/>
    </row>
    <row r="305" spans="1:6" x14ac:dyDescent="0.25">
      <c r="A305" s="30"/>
      <c r="B305" s="30"/>
      <c r="C305" s="30"/>
      <c r="D305" s="562"/>
      <c r="E305" s="271"/>
      <c r="F305" s="634"/>
    </row>
    <row r="306" spans="1:6" x14ac:dyDescent="0.25">
      <c r="A306" s="30"/>
      <c r="B306" s="30"/>
      <c r="C306" s="30"/>
      <c r="D306" s="562"/>
      <c r="E306" s="271"/>
      <c r="F306" s="634"/>
    </row>
    <row r="307" spans="1:6" x14ac:dyDescent="0.25">
      <c r="A307" s="30"/>
      <c r="B307" s="30"/>
      <c r="C307" s="30"/>
      <c r="D307" s="562"/>
      <c r="E307" s="271"/>
      <c r="F307" s="634"/>
    </row>
    <row r="308" spans="1:6" x14ac:dyDescent="0.25">
      <c r="A308" s="30"/>
      <c r="B308" s="30"/>
      <c r="C308" s="30"/>
      <c r="D308" s="562"/>
      <c r="E308" s="271"/>
      <c r="F308" s="634"/>
    </row>
    <row r="309" spans="1:6" x14ac:dyDescent="0.25">
      <c r="A309" s="30"/>
      <c r="B309" s="30"/>
      <c r="C309" s="30"/>
      <c r="D309" s="562"/>
      <c r="E309" s="271"/>
      <c r="F309" s="634"/>
    </row>
    <row r="310" spans="1:6" x14ac:dyDescent="0.25">
      <c r="A310" s="30"/>
      <c r="B310" s="30"/>
      <c r="C310" s="30"/>
      <c r="D310" s="562"/>
      <c r="E310" s="271"/>
      <c r="F310" s="634"/>
    </row>
    <row r="311" spans="1:6" x14ac:dyDescent="0.25">
      <c r="A311" s="30"/>
      <c r="B311" s="30"/>
      <c r="C311" s="30"/>
      <c r="D311" s="562"/>
      <c r="E311" s="271"/>
      <c r="F311" s="634"/>
    </row>
    <row r="312" spans="1:6" x14ac:dyDescent="0.25">
      <c r="A312" s="30"/>
      <c r="B312" s="30"/>
      <c r="C312" s="30"/>
      <c r="D312" s="562"/>
      <c r="E312" s="271"/>
      <c r="F312" s="634"/>
    </row>
    <row r="313" spans="1:6" x14ac:dyDescent="0.25">
      <c r="A313" s="30"/>
      <c r="B313" s="30"/>
      <c r="C313" s="30"/>
      <c r="D313" s="562"/>
      <c r="E313" s="271"/>
      <c r="F313" s="634"/>
    </row>
    <row r="314" spans="1:6" x14ac:dyDescent="0.25">
      <c r="A314" s="30"/>
      <c r="B314" s="30"/>
      <c r="C314" s="30"/>
      <c r="D314" s="562"/>
      <c r="E314" s="271"/>
      <c r="F314" s="634"/>
    </row>
    <row r="315" spans="1:6" x14ac:dyDescent="0.25">
      <c r="A315" s="30"/>
      <c r="B315" s="30"/>
      <c r="C315" s="30"/>
      <c r="D315" s="562"/>
      <c r="E315" s="271"/>
      <c r="F315" s="634"/>
    </row>
    <row r="316" spans="1:6" x14ac:dyDescent="0.25">
      <c r="A316" s="30"/>
      <c r="B316" s="30"/>
      <c r="C316" s="30"/>
      <c r="D316" s="562"/>
      <c r="E316" s="271"/>
      <c r="F316" s="634"/>
    </row>
    <row r="317" spans="1:6" x14ac:dyDescent="0.25">
      <c r="A317" s="30"/>
      <c r="B317" s="30"/>
      <c r="C317" s="30"/>
      <c r="D317" s="562"/>
      <c r="E317" s="271"/>
      <c r="F317" s="634"/>
    </row>
    <row r="318" spans="1:6" x14ac:dyDescent="0.25">
      <c r="A318" s="30"/>
      <c r="B318" s="30"/>
      <c r="C318" s="30"/>
      <c r="D318" s="562"/>
      <c r="E318" s="271"/>
      <c r="F318" s="634"/>
    </row>
    <row r="319" spans="1:6" x14ac:dyDescent="0.25">
      <c r="A319" s="30"/>
      <c r="B319" s="30"/>
      <c r="C319" s="30"/>
      <c r="D319" s="562"/>
      <c r="E319" s="271"/>
      <c r="F319" s="634"/>
    </row>
    <row r="320" spans="1:6" x14ac:dyDescent="0.25">
      <c r="A320" s="30"/>
      <c r="B320" s="30"/>
      <c r="C320" s="30"/>
      <c r="D320" s="562"/>
      <c r="E320" s="271"/>
      <c r="F320" s="634"/>
    </row>
    <row r="321" spans="1:6" x14ac:dyDescent="0.25">
      <c r="A321" s="30"/>
      <c r="B321" s="30"/>
      <c r="C321" s="30"/>
      <c r="D321" s="562"/>
      <c r="E321" s="271"/>
      <c r="F321" s="634"/>
    </row>
    <row r="322" spans="1:6" x14ac:dyDescent="0.25">
      <c r="A322" s="30"/>
      <c r="B322" s="30"/>
      <c r="C322" s="30"/>
      <c r="D322" s="562"/>
      <c r="E322" s="271"/>
      <c r="F322" s="634"/>
    </row>
    <row r="323" spans="1:6" x14ac:dyDescent="0.25">
      <c r="A323" s="30"/>
      <c r="B323" s="30"/>
      <c r="C323" s="30"/>
      <c r="D323" s="562"/>
      <c r="E323" s="271"/>
      <c r="F323" s="634"/>
    </row>
    <row r="324" spans="1:6" x14ac:dyDescent="0.25">
      <c r="A324" s="30"/>
      <c r="B324" s="30"/>
      <c r="C324" s="30"/>
      <c r="D324" s="562"/>
      <c r="E324" s="271"/>
      <c r="F324" s="634"/>
    </row>
    <row r="325" spans="1:6" x14ac:dyDescent="0.25">
      <c r="A325" s="30"/>
      <c r="B325" s="30"/>
      <c r="C325" s="30"/>
      <c r="D325" s="562"/>
      <c r="E325" s="271"/>
      <c r="F325" s="634"/>
    </row>
    <row r="326" spans="1:6" x14ac:dyDescent="0.25">
      <c r="A326" s="30"/>
      <c r="B326" s="30"/>
      <c r="C326" s="30"/>
      <c r="D326" s="562"/>
      <c r="E326" s="271"/>
      <c r="F326" s="634"/>
    </row>
    <row r="327" spans="1:6" x14ac:dyDescent="0.25">
      <c r="A327" s="30"/>
      <c r="B327" s="30"/>
      <c r="C327" s="30"/>
      <c r="D327" s="562"/>
      <c r="E327" s="271"/>
      <c r="F327" s="634"/>
    </row>
    <row r="328" spans="1:6" x14ac:dyDescent="0.25">
      <c r="A328" s="30"/>
      <c r="B328" s="30"/>
      <c r="C328" s="30"/>
      <c r="D328" s="562"/>
      <c r="E328" s="271"/>
      <c r="F328" s="634"/>
    </row>
    <row r="329" spans="1:6" x14ac:dyDescent="0.25">
      <c r="A329" s="30"/>
      <c r="B329" s="30"/>
      <c r="C329" s="30"/>
      <c r="D329" s="562"/>
      <c r="E329" s="271"/>
      <c r="F329" s="634"/>
    </row>
    <row r="330" spans="1:6" x14ac:dyDescent="0.25">
      <c r="A330" s="30"/>
      <c r="B330" s="30"/>
      <c r="C330" s="30"/>
      <c r="D330" s="562"/>
      <c r="E330" s="271"/>
      <c r="F330" s="634"/>
    </row>
    <row r="331" spans="1:6" x14ac:dyDescent="0.25">
      <c r="A331" s="30"/>
      <c r="B331" s="30"/>
      <c r="C331" s="30"/>
      <c r="D331" s="562"/>
      <c r="E331" s="271"/>
      <c r="F331" s="634"/>
    </row>
    <row r="332" spans="1:6" x14ac:dyDescent="0.25">
      <c r="A332" s="30"/>
      <c r="B332" s="30"/>
      <c r="C332" s="30"/>
      <c r="D332" s="562"/>
      <c r="E332" s="271"/>
      <c r="F332" s="634"/>
    </row>
    <row r="333" spans="1:6" x14ac:dyDescent="0.25">
      <c r="A333" s="30"/>
      <c r="B333" s="30"/>
      <c r="C333" s="30"/>
      <c r="D333" s="562"/>
      <c r="E333" s="271"/>
      <c r="F333" s="634"/>
    </row>
    <row r="334" spans="1:6" x14ac:dyDescent="0.25">
      <c r="A334" s="30"/>
      <c r="B334" s="30"/>
      <c r="C334" s="30"/>
      <c r="D334" s="562"/>
      <c r="E334" s="271"/>
      <c r="F334" s="634"/>
    </row>
    <row r="335" spans="1:6" x14ac:dyDescent="0.25">
      <c r="A335" s="30"/>
      <c r="B335" s="30"/>
      <c r="C335" s="30"/>
      <c r="D335" s="562"/>
      <c r="E335" s="271"/>
      <c r="F335" s="634"/>
    </row>
    <row r="336" spans="1:6" x14ac:dyDescent="0.25">
      <c r="A336" s="30"/>
      <c r="B336" s="30"/>
      <c r="C336" s="30"/>
      <c r="D336" s="562"/>
      <c r="E336" s="271"/>
      <c r="F336" s="634"/>
    </row>
    <row r="337" spans="1:6" x14ac:dyDescent="0.25">
      <c r="A337" s="30"/>
      <c r="B337" s="30"/>
      <c r="C337" s="30"/>
      <c r="D337" s="562"/>
      <c r="E337" s="271"/>
      <c r="F337" s="634"/>
    </row>
    <row r="338" spans="1:6" x14ac:dyDescent="0.25">
      <c r="A338" s="30"/>
      <c r="B338" s="30"/>
      <c r="C338" s="30"/>
      <c r="D338" s="562"/>
      <c r="E338" s="271"/>
      <c r="F338" s="634"/>
    </row>
    <row r="339" spans="1:6" x14ac:dyDescent="0.25">
      <c r="A339" s="30"/>
      <c r="B339" s="30"/>
      <c r="C339" s="30"/>
      <c r="D339" s="562"/>
      <c r="E339" s="271"/>
      <c r="F339" s="634"/>
    </row>
    <row r="340" spans="1:6" x14ac:dyDescent="0.25">
      <c r="A340" s="30"/>
      <c r="B340" s="30"/>
      <c r="C340" s="30"/>
      <c r="D340" s="562"/>
      <c r="E340" s="271"/>
      <c r="F340" s="634"/>
    </row>
    <row r="341" spans="1:6" x14ac:dyDescent="0.25">
      <c r="A341" s="30"/>
      <c r="B341" s="30"/>
      <c r="C341" s="30"/>
      <c r="D341" s="562"/>
      <c r="E341" s="271"/>
      <c r="F341" s="634"/>
    </row>
    <row r="342" spans="1:6" x14ac:dyDescent="0.25">
      <c r="A342" s="30"/>
      <c r="B342" s="30"/>
      <c r="C342" s="30"/>
      <c r="D342" s="562"/>
      <c r="E342" s="271"/>
      <c r="F342" s="634"/>
    </row>
    <row r="343" spans="1:6" x14ac:dyDescent="0.25">
      <c r="A343" s="30"/>
      <c r="B343" s="30"/>
      <c r="C343" s="30"/>
      <c r="D343" s="562"/>
      <c r="E343" s="271"/>
      <c r="F343" s="634"/>
    </row>
    <row r="344" spans="1:6" x14ac:dyDescent="0.25">
      <c r="A344" s="30"/>
      <c r="B344" s="30"/>
      <c r="C344" s="30"/>
      <c r="D344" s="562"/>
      <c r="E344" s="271"/>
      <c r="F344" s="634"/>
    </row>
    <row r="345" spans="1:6" x14ac:dyDescent="0.25">
      <c r="A345" s="30"/>
      <c r="B345" s="30"/>
      <c r="C345" s="30"/>
      <c r="D345" s="562"/>
      <c r="E345" s="271"/>
      <c r="F345" s="634"/>
    </row>
    <row r="346" spans="1:6" x14ac:dyDescent="0.25">
      <c r="A346" s="30"/>
      <c r="B346" s="30"/>
      <c r="C346" s="30"/>
      <c r="D346" s="562"/>
      <c r="E346" s="271"/>
      <c r="F346" s="634"/>
    </row>
    <row r="347" spans="1:6" x14ac:dyDescent="0.25">
      <c r="A347" s="30"/>
      <c r="B347" s="30"/>
      <c r="C347" s="30"/>
      <c r="D347" s="562"/>
      <c r="E347" s="271"/>
      <c r="F347" s="634"/>
    </row>
    <row r="348" spans="1:6" x14ac:dyDescent="0.25">
      <c r="A348" s="30"/>
      <c r="B348" s="30"/>
      <c r="C348" s="30"/>
      <c r="D348" s="562"/>
      <c r="E348" s="271"/>
      <c r="F348" s="634"/>
    </row>
    <row r="349" spans="1:6" x14ac:dyDescent="0.25">
      <c r="A349" s="30"/>
      <c r="B349" s="30"/>
      <c r="C349" s="30"/>
      <c r="D349" s="562"/>
      <c r="E349" s="271"/>
      <c r="F349" s="634"/>
    </row>
    <row r="350" spans="1:6" x14ac:dyDescent="0.25">
      <c r="A350" s="30"/>
      <c r="B350" s="30"/>
      <c r="C350" s="30"/>
      <c r="D350" s="562"/>
      <c r="E350" s="271"/>
      <c r="F350" s="634"/>
    </row>
    <row r="351" spans="1:6" x14ac:dyDescent="0.25">
      <c r="A351" s="30"/>
      <c r="B351" s="30"/>
      <c r="C351" s="30"/>
      <c r="D351" s="562"/>
      <c r="E351" s="271"/>
      <c r="F351" s="634"/>
    </row>
    <row r="352" spans="1:6" x14ac:dyDescent="0.25">
      <c r="A352" s="30"/>
      <c r="B352" s="30"/>
      <c r="C352" s="30"/>
      <c r="D352" s="562"/>
      <c r="E352" s="271"/>
      <c r="F352" s="634"/>
    </row>
    <row r="353" spans="1:6" x14ac:dyDescent="0.25">
      <c r="A353" s="30"/>
      <c r="B353" s="30"/>
      <c r="C353" s="30"/>
      <c r="D353" s="562"/>
      <c r="E353" s="271"/>
      <c r="F353" s="634"/>
    </row>
    <row r="354" spans="1:6" x14ac:dyDescent="0.25">
      <c r="A354" s="30"/>
      <c r="B354" s="30"/>
      <c r="C354" s="30"/>
      <c r="D354" s="562"/>
      <c r="E354" s="271"/>
      <c r="F354" s="634"/>
    </row>
    <row r="355" spans="1:6" x14ac:dyDescent="0.25">
      <c r="A355" s="30"/>
      <c r="B355" s="30"/>
      <c r="C355" s="30"/>
      <c r="D355" s="562"/>
      <c r="E355" s="271"/>
      <c r="F355" s="634"/>
    </row>
    <row r="356" spans="1:6" x14ac:dyDescent="0.25">
      <c r="A356" s="30"/>
      <c r="B356" s="30"/>
      <c r="C356" s="30"/>
      <c r="D356" s="562"/>
      <c r="E356" s="271"/>
      <c r="F356" s="634"/>
    </row>
    <row r="357" spans="1:6" x14ac:dyDescent="0.25">
      <c r="A357" s="30"/>
      <c r="B357" s="30"/>
      <c r="C357" s="30"/>
      <c r="D357" s="562"/>
      <c r="E357" s="271"/>
      <c r="F357" s="634"/>
    </row>
    <row r="358" spans="1:6" x14ac:dyDescent="0.25">
      <c r="A358" s="30"/>
      <c r="B358" s="30"/>
      <c r="C358" s="30"/>
      <c r="D358" s="562"/>
      <c r="E358" s="271"/>
      <c r="F358" s="634"/>
    </row>
    <row r="359" spans="1:6" x14ac:dyDescent="0.25">
      <c r="A359" s="30"/>
      <c r="B359" s="30"/>
      <c r="C359" s="30"/>
      <c r="D359" s="562"/>
      <c r="E359" s="271"/>
      <c r="F359" s="634"/>
    </row>
    <row r="360" spans="1:6" x14ac:dyDescent="0.25">
      <c r="A360" s="30"/>
      <c r="B360" s="30"/>
      <c r="C360" s="30"/>
      <c r="D360" s="562"/>
      <c r="E360" s="271"/>
      <c r="F360" s="634"/>
    </row>
    <row r="361" spans="1:6" x14ac:dyDescent="0.25">
      <c r="A361" s="30"/>
      <c r="B361" s="30"/>
      <c r="C361" s="30"/>
      <c r="D361" s="562"/>
      <c r="E361" s="271"/>
      <c r="F361" s="634"/>
    </row>
    <row r="362" spans="1:6" x14ac:dyDescent="0.25">
      <c r="A362" s="30"/>
      <c r="B362" s="30"/>
      <c r="C362" s="30"/>
      <c r="D362" s="562"/>
      <c r="E362" s="271"/>
      <c r="F362" s="634"/>
    </row>
    <row r="363" spans="1:6" x14ac:dyDescent="0.25">
      <c r="A363" s="30"/>
      <c r="B363" s="30"/>
      <c r="C363" s="30"/>
      <c r="D363" s="562"/>
      <c r="E363" s="271"/>
      <c r="F363" s="634"/>
    </row>
    <row r="364" spans="1:6" x14ac:dyDescent="0.25">
      <c r="A364" s="30"/>
      <c r="B364" s="30"/>
      <c r="C364" s="30"/>
      <c r="D364" s="562"/>
      <c r="E364" s="271"/>
      <c r="F364" s="634"/>
    </row>
    <row r="365" spans="1:6" x14ac:dyDescent="0.25">
      <c r="A365" s="30"/>
      <c r="B365" s="30"/>
      <c r="C365" s="30"/>
      <c r="D365" s="562"/>
      <c r="E365" s="271"/>
      <c r="F365" s="634"/>
    </row>
    <row r="366" spans="1:6" x14ac:dyDescent="0.25">
      <c r="A366" s="30"/>
      <c r="B366" s="30"/>
      <c r="C366" s="30"/>
      <c r="D366" s="562"/>
      <c r="E366" s="271"/>
      <c r="F366" s="634"/>
    </row>
    <row r="367" spans="1:6" x14ac:dyDescent="0.25">
      <c r="A367" s="30"/>
      <c r="B367" s="30"/>
      <c r="C367" s="30"/>
      <c r="D367" s="562"/>
      <c r="E367" s="271"/>
      <c r="F367" s="634"/>
    </row>
    <row r="368" spans="1:6" x14ac:dyDescent="0.25">
      <c r="A368" s="30"/>
      <c r="B368" s="30"/>
      <c r="C368" s="30"/>
      <c r="D368" s="562"/>
      <c r="E368" s="271"/>
      <c r="F368" s="634"/>
    </row>
    <row r="369" spans="1:6" x14ac:dyDescent="0.25">
      <c r="A369" s="30"/>
      <c r="B369" s="30"/>
      <c r="C369" s="30"/>
      <c r="D369" s="562"/>
      <c r="E369" s="271"/>
      <c r="F369" s="634"/>
    </row>
    <row r="370" spans="1:6" x14ac:dyDescent="0.25">
      <c r="A370" s="30"/>
      <c r="B370" s="30"/>
      <c r="C370" s="30"/>
      <c r="D370" s="562"/>
      <c r="E370" s="271"/>
      <c r="F370" s="634"/>
    </row>
    <row r="371" spans="1:6" x14ac:dyDescent="0.25">
      <c r="A371" s="30"/>
      <c r="B371" s="30"/>
      <c r="C371" s="30"/>
      <c r="D371" s="562"/>
      <c r="E371" s="271"/>
      <c r="F371" s="634"/>
    </row>
    <row r="372" spans="1:6" x14ac:dyDescent="0.25">
      <c r="A372" s="30"/>
      <c r="B372" s="30"/>
      <c r="C372" s="30"/>
      <c r="D372" s="562"/>
      <c r="E372" s="271"/>
      <c r="F372" s="634"/>
    </row>
    <row r="373" spans="1:6" x14ac:dyDescent="0.25">
      <c r="A373" s="30"/>
      <c r="B373" s="30"/>
      <c r="C373" s="30"/>
      <c r="D373" s="562"/>
      <c r="E373" s="271"/>
      <c r="F373" s="634"/>
    </row>
  </sheetData>
  <mergeCells count="12">
    <mergeCell ref="A89:B89"/>
    <mergeCell ref="C89:D89"/>
    <mergeCell ref="E89:F89"/>
    <mergeCell ref="A92:F92"/>
    <mergeCell ref="A1:F1"/>
    <mergeCell ref="A2:F2"/>
    <mergeCell ref="A3:F3"/>
    <mergeCell ref="A82:F82"/>
    <mergeCell ref="A88:B88"/>
    <mergeCell ref="C88:D88"/>
    <mergeCell ref="A83:F83"/>
    <mergeCell ref="B5:F5"/>
  </mergeCells>
  <phoneticPr fontId="21" type="noConversion"/>
  <printOptions horizontalCentered="1"/>
  <pageMargins left="1.1811023622047245" right="0.78740157480314965" top="2.1949999999999998" bottom="0.77" header="0.51181102362204722" footer="0.51181102362204722"/>
  <pageSetup paperSize="9" scale="47"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B156:J158"/>
  <sheetViews>
    <sheetView topLeftCell="A139" workbookViewId="0">
      <selection activeCell="G151" sqref="G151"/>
    </sheetView>
  </sheetViews>
  <sheetFormatPr baseColWidth="10" defaultRowHeight="15" x14ac:dyDescent="0.2"/>
  <cols>
    <col min="1" max="16384" width="11.42578125" style="272"/>
  </cols>
  <sheetData>
    <row r="156" spans="2:10" x14ac:dyDescent="0.2">
      <c r="B156" s="798"/>
      <c r="C156" s="798"/>
      <c r="E156" s="799"/>
      <c r="F156" s="799"/>
      <c r="G156" s="799"/>
      <c r="I156" s="820"/>
      <c r="J156" s="820"/>
    </row>
    <row r="157" spans="2:10" x14ac:dyDescent="0.2">
      <c r="B157" s="793"/>
      <c r="C157" s="793"/>
      <c r="E157" s="794"/>
      <c r="F157" s="794"/>
      <c r="G157" s="794"/>
      <c r="I157" s="822"/>
      <c r="J157" s="822"/>
    </row>
    <row r="158" spans="2:10" x14ac:dyDescent="0.2">
      <c r="B158" s="628"/>
      <c r="C158" s="628"/>
      <c r="E158" s="629"/>
      <c r="F158" s="629"/>
      <c r="G158" s="629"/>
      <c r="I158" s="631"/>
      <c r="J158" s="631"/>
    </row>
  </sheetData>
  <mergeCells count="6">
    <mergeCell ref="E157:G157"/>
    <mergeCell ref="E156:G156"/>
    <mergeCell ref="I156:J156"/>
    <mergeCell ref="I157:J157"/>
    <mergeCell ref="B156:C156"/>
    <mergeCell ref="B157:C157"/>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CX54"/>
  <sheetViews>
    <sheetView showGridLines="0" topLeftCell="A26" zoomScale="90" zoomScaleNormal="90" workbookViewId="0">
      <selection activeCell="G44" sqref="G44"/>
    </sheetView>
  </sheetViews>
  <sheetFormatPr baseColWidth="10" defaultRowHeight="12.75" x14ac:dyDescent="0.2"/>
  <cols>
    <col min="1" max="1" width="2.5703125" style="51" customWidth="1"/>
    <col min="2" max="2" width="2" style="51" customWidth="1"/>
    <col min="3" max="3" width="25.7109375" style="51" customWidth="1"/>
    <col min="4" max="4" width="20.42578125" style="51" customWidth="1"/>
    <col min="5" max="5" width="17.28515625" style="51" bestFit="1" customWidth="1"/>
    <col min="6" max="6" width="14.5703125" style="51" customWidth="1"/>
    <col min="7" max="7" width="14.85546875" style="51" customWidth="1"/>
    <col min="8" max="8" width="20.85546875" style="51" customWidth="1"/>
    <col min="9" max="9" width="18" style="51" customWidth="1"/>
    <col min="10" max="10" width="13.7109375" style="51" customWidth="1"/>
    <col min="11" max="11" width="16.42578125" style="51" customWidth="1"/>
    <col min="12" max="12" width="14.85546875" style="51" customWidth="1"/>
    <col min="13" max="14" width="18.42578125" style="51" customWidth="1"/>
    <col min="15" max="15" width="22.5703125" style="469" bestFit="1" customWidth="1"/>
    <col min="16" max="16" width="28" style="469" customWidth="1"/>
    <col min="17" max="17" width="22.140625" style="469" bestFit="1" customWidth="1"/>
    <col min="18" max="18" width="26" style="469" customWidth="1"/>
    <col min="19" max="19" width="16.42578125" style="469" bestFit="1" customWidth="1"/>
    <col min="20" max="20" width="13.85546875" style="469" bestFit="1" customWidth="1"/>
    <col min="21" max="22" width="11.42578125" style="469"/>
    <col min="23" max="23" width="13.85546875" style="469" bestFit="1" customWidth="1"/>
    <col min="24" max="102" width="11.42578125" style="469"/>
    <col min="103" max="16384" width="11.42578125" style="51"/>
  </cols>
  <sheetData>
    <row r="1" spans="1:23" ht="19.5" x14ac:dyDescent="0.25">
      <c r="A1" s="58"/>
      <c r="B1" s="59"/>
      <c r="C1" s="59"/>
      <c r="D1" s="59"/>
      <c r="E1" s="59"/>
      <c r="F1" s="59"/>
      <c r="G1" s="59"/>
      <c r="H1" s="59"/>
      <c r="I1" s="59"/>
      <c r="J1" s="59"/>
      <c r="K1" s="59"/>
      <c r="L1" s="59"/>
      <c r="M1" s="59"/>
      <c r="N1" s="342" t="s">
        <v>136</v>
      </c>
      <c r="P1" s="501"/>
      <c r="Q1" s="501"/>
    </row>
    <row r="2" spans="1:23" ht="19.5" x14ac:dyDescent="0.25">
      <c r="A2" s="831" t="str">
        <f>+[4]ACTIVO!A2</f>
        <v xml:space="preserve">BALANCE GENERAL </v>
      </c>
      <c r="B2" s="831"/>
      <c r="C2" s="831"/>
      <c r="D2" s="831"/>
      <c r="E2" s="831"/>
      <c r="F2" s="831"/>
      <c r="G2" s="831"/>
      <c r="H2" s="831"/>
      <c r="I2" s="831"/>
      <c r="J2" s="831"/>
      <c r="K2" s="831"/>
      <c r="L2" s="831"/>
      <c r="M2" s="831"/>
      <c r="N2" s="831"/>
      <c r="O2" s="831"/>
      <c r="P2" s="468"/>
      <c r="Q2" s="468"/>
    </row>
    <row r="3" spans="1:23" s="469" customFormat="1" ht="19.5" x14ac:dyDescent="0.25">
      <c r="A3" s="832" t="str">
        <f>+RESULTADO!A4</f>
        <v>1° DE ENERO Y EL 31 DE MARZO DE 2020 y 2019</v>
      </c>
      <c r="B3" s="832"/>
      <c r="C3" s="832"/>
      <c r="D3" s="832"/>
      <c r="E3" s="832"/>
      <c r="F3" s="832"/>
      <c r="G3" s="832"/>
      <c r="H3" s="832"/>
      <c r="I3" s="832"/>
      <c r="J3" s="832"/>
      <c r="K3" s="832"/>
      <c r="L3" s="832"/>
      <c r="M3" s="832"/>
      <c r="N3" s="832"/>
      <c r="O3" s="832"/>
      <c r="P3" s="468"/>
      <c r="Q3" s="468"/>
    </row>
    <row r="4" spans="1:23" ht="19.5" x14ac:dyDescent="0.25">
      <c r="A4" s="831" t="s">
        <v>37</v>
      </c>
      <c r="B4" s="831"/>
      <c r="C4" s="831"/>
      <c r="D4" s="831"/>
      <c r="E4" s="831"/>
      <c r="F4" s="831"/>
      <c r="G4" s="831"/>
      <c r="H4" s="831"/>
      <c r="I4" s="831"/>
      <c r="J4" s="831"/>
      <c r="K4" s="831"/>
      <c r="L4" s="831"/>
      <c r="M4" s="831"/>
      <c r="N4" s="831"/>
      <c r="O4" s="831"/>
      <c r="P4" s="468"/>
      <c r="Q4" s="468"/>
    </row>
    <row r="5" spans="1:23" ht="3.75" customHeight="1" x14ac:dyDescent="0.25">
      <c r="A5" s="724"/>
      <c r="B5" s="724"/>
      <c r="C5" s="724"/>
      <c r="D5" s="724"/>
      <c r="E5" s="724"/>
      <c r="F5" s="724"/>
      <c r="G5" s="724"/>
      <c r="H5" s="724"/>
      <c r="I5" s="724"/>
      <c r="J5" s="724"/>
      <c r="K5" s="724"/>
      <c r="L5" s="724"/>
      <c r="M5" s="724"/>
      <c r="N5" s="724"/>
      <c r="O5" s="724"/>
      <c r="P5" s="468"/>
      <c r="Q5" s="468"/>
    </row>
    <row r="6" spans="1:23" ht="19.5" x14ac:dyDescent="0.25">
      <c r="A6" s="724"/>
      <c r="B6" s="724"/>
      <c r="C6" s="800" t="s">
        <v>812</v>
      </c>
      <c r="D6" s="800"/>
      <c r="E6" s="800"/>
      <c r="F6" s="800"/>
      <c r="G6" s="800"/>
      <c r="H6" s="800"/>
      <c r="I6" s="800"/>
      <c r="J6" s="800"/>
      <c r="K6" s="800"/>
      <c r="L6" s="800"/>
      <c r="M6" s="800"/>
      <c r="N6" s="800"/>
      <c r="O6" s="724"/>
      <c r="P6" s="468"/>
      <c r="Q6" s="468"/>
    </row>
    <row r="7" spans="1:23" ht="9" customHeight="1" x14ac:dyDescent="0.25">
      <c r="A7" s="340"/>
      <c r="B7" s="340"/>
      <c r="C7" s="340"/>
      <c r="D7" s="340"/>
      <c r="E7" s="340"/>
      <c r="F7" s="340"/>
      <c r="G7" s="340"/>
      <c r="H7" s="340"/>
      <c r="I7" s="340"/>
      <c r="J7" s="340"/>
      <c r="K7" s="340"/>
      <c r="L7" s="340"/>
      <c r="M7" s="340"/>
      <c r="N7" s="340"/>
      <c r="O7" s="495"/>
      <c r="P7" s="468"/>
      <c r="Q7" s="468"/>
    </row>
    <row r="8" spans="1:23" ht="19.5" x14ac:dyDescent="0.25">
      <c r="A8" s="831" t="s">
        <v>28</v>
      </c>
      <c r="B8" s="831"/>
      <c r="C8" s="831"/>
      <c r="D8" s="831"/>
      <c r="E8" s="831"/>
      <c r="F8" s="831"/>
      <c r="G8" s="831"/>
      <c r="H8" s="831"/>
      <c r="I8" s="831"/>
      <c r="J8" s="831"/>
      <c r="K8" s="831"/>
      <c r="L8" s="831"/>
      <c r="M8" s="831"/>
      <c r="N8" s="831"/>
      <c r="O8" s="831"/>
      <c r="P8" s="468"/>
      <c r="Q8" s="468"/>
    </row>
    <row r="9" spans="1:23" ht="19.5" x14ac:dyDescent="0.25">
      <c r="P9" s="468"/>
    </row>
    <row r="10" spans="1:23" ht="15.75" customHeight="1" x14ac:dyDescent="0.25">
      <c r="A10" s="60"/>
      <c r="B10" s="826" t="s">
        <v>187</v>
      </c>
      <c r="C10" s="827"/>
      <c r="D10" s="830" t="s">
        <v>39</v>
      </c>
      <c r="E10" s="830"/>
      <c r="F10" s="830"/>
      <c r="G10" s="830"/>
      <c r="H10" s="830"/>
      <c r="I10" s="833" t="s">
        <v>40</v>
      </c>
      <c r="J10" s="834"/>
      <c r="K10" s="834"/>
      <c r="L10" s="834"/>
      <c r="M10" s="835"/>
      <c r="N10" s="836" t="s">
        <v>35</v>
      </c>
      <c r="P10" s="468"/>
    </row>
    <row r="11" spans="1:23" ht="44.25" customHeight="1" x14ac:dyDescent="0.25">
      <c r="A11" s="61"/>
      <c r="B11" s="828"/>
      <c r="C11" s="829"/>
      <c r="D11" s="62" t="s">
        <v>29</v>
      </c>
      <c r="E11" s="62" t="s">
        <v>30</v>
      </c>
      <c r="F11" s="62" t="s">
        <v>31</v>
      </c>
      <c r="G11" s="62" t="s">
        <v>32</v>
      </c>
      <c r="H11" s="62" t="s">
        <v>33</v>
      </c>
      <c r="I11" s="62" t="s">
        <v>208</v>
      </c>
      <c r="J11" s="62" t="s">
        <v>34</v>
      </c>
      <c r="K11" s="62" t="s">
        <v>31</v>
      </c>
      <c r="L11" s="62" t="s">
        <v>469</v>
      </c>
      <c r="M11" s="62" t="s">
        <v>207</v>
      </c>
      <c r="N11" s="837"/>
      <c r="P11" s="468"/>
    </row>
    <row r="12" spans="1:23" ht="13.5" customHeight="1" x14ac:dyDescent="0.25">
      <c r="A12" s="60"/>
      <c r="B12" s="63"/>
      <c r="C12" s="64"/>
      <c r="D12" s="61"/>
      <c r="E12" s="341"/>
      <c r="F12" s="61"/>
      <c r="G12" s="65"/>
      <c r="H12" s="61"/>
      <c r="I12" s="65"/>
      <c r="J12" s="64"/>
      <c r="K12" s="65"/>
      <c r="L12" s="64"/>
      <c r="M12" s="66"/>
      <c r="N12" s="341"/>
      <c r="P12" s="468"/>
    </row>
    <row r="13" spans="1:23" s="363" customFormat="1" ht="13.5" customHeight="1" x14ac:dyDescent="0.25">
      <c r="A13" s="274"/>
      <c r="B13" s="489"/>
      <c r="C13" s="490" t="s">
        <v>232</v>
      </c>
      <c r="D13" s="527">
        <v>5564241873</v>
      </c>
      <c r="E13" s="527">
        <v>0</v>
      </c>
      <c r="F13" s="639">
        <v>0</v>
      </c>
      <c r="G13" s="527">
        <f>12673914*3</f>
        <v>38021742</v>
      </c>
      <c r="H13" s="455">
        <f>+D13+E13-F13+G13</f>
        <v>5602263615</v>
      </c>
      <c r="I13" s="462">
        <v>0</v>
      </c>
      <c r="J13" s="455"/>
      <c r="K13" s="528"/>
      <c r="L13" s="528"/>
      <c r="M13" s="462">
        <f>+I13+J13-K13+L13</f>
        <v>0</v>
      </c>
      <c r="N13" s="462">
        <f>+H13-M13</f>
        <v>5602263615</v>
      </c>
      <c r="P13" s="468"/>
    </row>
    <row r="14" spans="1:23" s="363" customFormat="1" ht="13.5" customHeight="1" x14ac:dyDescent="0.25">
      <c r="A14" s="274"/>
      <c r="B14" s="489"/>
      <c r="C14" s="490"/>
      <c r="D14" s="462"/>
      <c r="E14" s="462"/>
      <c r="F14" s="455"/>
      <c r="G14" s="462"/>
      <c r="H14" s="455"/>
      <c r="I14" s="462"/>
      <c r="J14" s="455"/>
      <c r="K14" s="462"/>
      <c r="L14" s="462"/>
      <c r="M14" s="462"/>
      <c r="N14" s="462"/>
      <c r="P14" s="468"/>
      <c r="T14" s="469"/>
      <c r="W14" s="455"/>
    </row>
    <row r="15" spans="1:23" s="363" customFormat="1" ht="18" customHeight="1" x14ac:dyDescent="0.25">
      <c r="A15" s="274"/>
      <c r="B15" s="489"/>
      <c r="C15" s="490" t="s">
        <v>233</v>
      </c>
      <c r="D15" s="527">
        <v>5463666111</v>
      </c>
      <c r="E15" s="462">
        <v>0</v>
      </c>
      <c r="F15" s="639">
        <v>0</v>
      </c>
      <c r="G15" s="462">
        <f>11963768*3</f>
        <v>35891304</v>
      </c>
      <c r="H15" s="455">
        <f>+D15+E15-F15+G15</f>
        <v>5499557415</v>
      </c>
      <c r="I15" s="462">
        <v>315460416</v>
      </c>
      <c r="J15" s="455">
        <f>13411745*3</f>
        <v>40235235</v>
      </c>
      <c r="K15" s="528">
        <v>0</v>
      </c>
      <c r="L15" s="528">
        <v>0</v>
      </c>
      <c r="M15" s="462">
        <f>+I15+J15-K15+L15</f>
        <v>355695651</v>
      </c>
      <c r="N15" s="462">
        <f>+H15-M15</f>
        <v>5143861764</v>
      </c>
      <c r="P15" s="468"/>
      <c r="T15" s="469"/>
      <c r="W15" s="455"/>
    </row>
    <row r="16" spans="1:23" s="363" customFormat="1" ht="13.5" customHeight="1" x14ac:dyDescent="0.25">
      <c r="A16" s="274"/>
      <c r="B16" s="489"/>
      <c r="C16" s="490"/>
      <c r="D16" s="462"/>
      <c r="E16" s="462"/>
      <c r="F16" s="455"/>
      <c r="G16" s="462"/>
      <c r="H16" s="455"/>
      <c r="I16" s="462"/>
      <c r="J16" s="455"/>
      <c r="K16" s="462"/>
      <c r="L16" s="462"/>
      <c r="M16" s="462"/>
      <c r="N16" s="462"/>
      <c r="P16" s="468"/>
      <c r="T16" s="469"/>
      <c r="W16" s="455"/>
    </row>
    <row r="17" spans="1:23" s="363" customFormat="1" ht="12.75" customHeight="1" x14ac:dyDescent="0.25">
      <c r="A17" s="274"/>
      <c r="B17" s="489"/>
      <c r="C17" s="490" t="s">
        <v>241</v>
      </c>
      <c r="D17" s="527">
        <v>266429803</v>
      </c>
      <c r="E17" s="462">
        <v>0</v>
      </c>
      <c r="F17" s="490">
        <v>0</v>
      </c>
      <c r="G17" s="462">
        <f>473310*3</f>
        <v>1419930</v>
      </c>
      <c r="H17" s="455">
        <f>+D17+E17-F17+G17</f>
        <v>267849733</v>
      </c>
      <c r="I17" s="462">
        <v>28111041</v>
      </c>
      <c r="J17" s="455">
        <f>1874687*3</f>
        <v>5624061</v>
      </c>
      <c r="K17" s="462">
        <v>0</v>
      </c>
      <c r="L17" s="490">
        <v>0</v>
      </c>
      <c r="M17" s="462">
        <f>+I17+J17-K17+L17</f>
        <v>33735102</v>
      </c>
      <c r="N17" s="462">
        <f>+H17-M17</f>
        <v>234114631</v>
      </c>
      <c r="P17" s="468"/>
      <c r="T17" s="469"/>
      <c r="W17" s="455"/>
    </row>
    <row r="18" spans="1:23" s="363" customFormat="1" ht="13.5" customHeight="1" x14ac:dyDescent="0.25">
      <c r="A18" s="274"/>
      <c r="B18" s="489"/>
      <c r="C18" s="490"/>
      <c r="D18" s="462"/>
      <c r="E18" s="462"/>
      <c r="F18" s="455"/>
      <c r="G18" s="462"/>
      <c r="H18" s="455"/>
      <c r="I18" s="462"/>
      <c r="J18" s="455"/>
      <c r="K18" s="462"/>
      <c r="L18" s="462"/>
      <c r="M18" s="462"/>
      <c r="N18" s="462"/>
      <c r="P18" s="468"/>
      <c r="T18" s="469"/>
      <c r="W18" s="455"/>
    </row>
    <row r="19" spans="1:23" s="363" customFormat="1" ht="13.5" customHeight="1" x14ac:dyDescent="0.25">
      <c r="A19" s="274"/>
      <c r="B19" s="489"/>
      <c r="C19" s="490" t="s">
        <v>433</v>
      </c>
      <c r="D19" s="527">
        <v>138756797</v>
      </c>
      <c r="E19" s="462">
        <f>1781818+439562</f>
        <v>2221380</v>
      </c>
      <c r="F19" s="490">
        <v>0</v>
      </c>
      <c r="G19" s="462">
        <f>188430*3</f>
        <v>565290</v>
      </c>
      <c r="H19" s="455">
        <f>+D19+E19-F19+G19</f>
        <v>141543467</v>
      </c>
      <c r="I19" s="462">
        <v>25612476</v>
      </c>
      <c r="J19" s="455">
        <f>1144023*3</f>
        <v>3432069</v>
      </c>
      <c r="K19" s="462">
        <v>0</v>
      </c>
      <c r="L19" s="490">
        <v>0</v>
      </c>
      <c r="M19" s="462">
        <f>+I19+J19-K19+L19</f>
        <v>29044545</v>
      </c>
      <c r="N19" s="462">
        <f>+H19-M19</f>
        <v>112498922</v>
      </c>
      <c r="P19" s="468"/>
      <c r="T19" s="469"/>
      <c r="W19" s="455"/>
    </row>
    <row r="20" spans="1:23" s="363" customFormat="1" ht="13.5" customHeight="1" x14ac:dyDescent="0.25">
      <c r="A20" s="274"/>
      <c r="B20" s="489"/>
      <c r="C20" s="490"/>
      <c r="D20" s="462"/>
      <c r="E20" s="462"/>
      <c r="F20" s="455"/>
      <c r="G20" s="462"/>
      <c r="H20" s="455"/>
      <c r="I20" s="462"/>
      <c r="J20" s="455"/>
      <c r="K20" s="462"/>
      <c r="L20" s="462"/>
      <c r="M20" s="462"/>
      <c r="N20" s="462"/>
      <c r="P20" s="468"/>
      <c r="T20" s="469"/>
      <c r="W20" s="455"/>
    </row>
    <row r="21" spans="1:23" s="363" customFormat="1" ht="13.5" customHeight="1" x14ac:dyDescent="0.25">
      <c r="A21" s="274"/>
      <c r="B21" s="489"/>
      <c r="C21" s="490" t="s">
        <v>729</v>
      </c>
      <c r="D21" s="527">
        <v>180617954</v>
      </c>
      <c r="E21" s="462">
        <v>0</v>
      </c>
      <c r="F21" s="490">
        <v>0</v>
      </c>
      <c r="G21" s="462">
        <f>291828*3</f>
        <v>875484</v>
      </c>
      <c r="H21" s="455">
        <f>+D21+E21-F21+G21</f>
        <v>181493438</v>
      </c>
      <c r="I21" s="462">
        <v>30449582</v>
      </c>
      <c r="J21" s="455">
        <f>2270353*3</f>
        <v>6811059</v>
      </c>
      <c r="K21" s="462">
        <v>0</v>
      </c>
      <c r="L21" s="490">
        <v>0</v>
      </c>
      <c r="M21" s="462">
        <f>+I21+J21-K21+L21</f>
        <v>37260641</v>
      </c>
      <c r="N21" s="462">
        <f>+H21-M21</f>
        <v>144232797</v>
      </c>
      <c r="P21" s="468"/>
      <c r="T21" s="469"/>
      <c r="W21" s="455"/>
    </row>
    <row r="22" spans="1:23" s="363" customFormat="1" ht="13.5" customHeight="1" x14ac:dyDescent="0.25">
      <c r="A22" s="274"/>
      <c r="B22" s="489"/>
      <c r="C22" s="490"/>
      <c r="D22" s="462"/>
      <c r="E22" s="462"/>
      <c r="F22" s="455"/>
      <c r="G22" s="462"/>
      <c r="H22" s="455"/>
      <c r="I22" s="462"/>
      <c r="J22" s="455"/>
      <c r="K22" s="462"/>
      <c r="L22" s="490"/>
      <c r="M22" s="462"/>
      <c r="N22" s="462"/>
      <c r="P22" s="468"/>
      <c r="R22" s="469"/>
      <c r="T22" s="469"/>
      <c r="W22" s="455"/>
    </row>
    <row r="23" spans="1:23" s="363" customFormat="1" ht="13.5" customHeight="1" x14ac:dyDescent="0.25">
      <c r="A23" s="274"/>
      <c r="B23" s="489"/>
      <c r="C23" s="490" t="s">
        <v>242</v>
      </c>
      <c r="D23" s="527">
        <v>430018881</v>
      </c>
      <c r="E23" s="640">
        <f>1850000+2454545+2327273</f>
        <v>6631818</v>
      </c>
      <c r="F23" s="490">
        <v>0</v>
      </c>
      <c r="G23" s="462">
        <f>+(726124*3)+(4523*3)</f>
        <v>2191941</v>
      </c>
      <c r="H23" s="455">
        <f>+D23+E23-F23+G23</f>
        <v>438842640</v>
      </c>
      <c r="I23" s="462">
        <v>133218331</v>
      </c>
      <c r="J23" s="455">
        <f>150879262-133218331</f>
        <v>17660931</v>
      </c>
      <c r="K23" s="462">
        <v>0</v>
      </c>
      <c r="L23" s="490">
        <v>0</v>
      </c>
      <c r="M23" s="462">
        <f>+I23+J23-K23+L23</f>
        <v>150879262</v>
      </c>
      <c r="N23" s="462">
        <f>+H23-M23</f>
        <v>287963378</v>
      </c>
      <c r="P23" s="468"/>
      <c r="T23" s="469"/>
    </row>
    <row r="24" spans="1:23" s="363" customFormat="1" ht="13.5" customHeight="1" x14ac:dyDescent="0.25">
      <c r="A24" s="274"/>
      <c r="B24" s="489"/>
      <c r="C24" s="490"/>
      <c r="D24" s="462"/>
      <c r="E24" s="462"/>
      <c r="F24" s="455"/>
      <c r="G24" s="462"/>
      <c r="H24" s="455"/>
      <c r="I24" s="462"/>
      <c r="J24" s="455"/>
      <c r="K24" s="462"/>
      <c r="L24" s="462"/>
      <c r="M24" s="462"/>
      <c r="N24" s="462"/>
      <c r="P24" s="468"/>
      <c r="T24" s="469"/>
    </row>
    <row r="25" spans="1:23" s="343" customFormat="1" ht="18" customHeight="1" x14ac:dyDescent="0.25">
      <c r="A25" s="2"/>
      <c r="B25" s="67"/>
      <c r="C25" s="529" t="s">
        <v>432</v>
      </c>
      <c r="D25" s="527">
        <v>184301278</v>
      </c>
      <c r="E25" s="69">
        <v>0</v>
      </c>
      <c r="F25" s="529">
        <v>0</v>
      </c>
      <c r="G25" s="69">
        <f>281386*3</f>
        <v>844158</v>
      </c>
      <c r="H25" s="68">
        <f>+D25+E25-F25+G25</f>
        <v>185145436</v>
      </c>
      <c r="I25" s="462">
        <v>57272121</v>
      </c>
      <c r="J25" s="68">
        <f>3264874*3</f>
        <v>9794622</v>
      </c>
      <c r="K25" s="69">
        <v>0</v>
      </c>
      <c r="L25" s="529">
        <v>0</v>
      </c>
      <c r="M25" s="69">
        <f>+I25+J25-K25+L25</f>
        <v>67066743</v>
      </c>
      <c r="N25" s="69">
        <f>+H25-M25</f>
        <v>118078693</v>
      </c>
      <c r="O25" s="363"/>
      <c r="P25" s="468"/>
      <c r="T25" s="51"/>
    </row>
    <row r="26" spans="1:23" s="343" customFormat="1" ht="13.5" customHeight="1" x14ac:dyDescent="0.25">
      <c r="A26" s="2"/>
      <c r="B26" s="67"/>
      <c r="C26" s="529"/>
      <c r="D26" s="69"/>
      <c r="E26" s="69"/>
      <c r="F26" s="68"/>
      <c r="G26" s="69"/>
      <c r="H26" s="68"/>
      <c r="I26" s="69"/>
      <c r="J26" s="68"/>
      <c r="K26" s="69"/>
      <c r="L26" s="69"/>
      <c r="M26" s="69"/>
      <c r="N26" s="69"/>
      <c r="O26" s="363"/>
      <c r="P26" s="468"/>
      <c r="T26" s="51"/>
    </row>
    <row r="27" spans="1:23" s="343" customFormat="1" ht="13.5" customHeight="1" x14ac:dyDescent="0.25">
      <c r="A27" s="2"/>
      <c r="B27" s="67"/>
      <c r="C27" s="529" t="s">
        <v>9</v>
      </c>
      <c r="D27" s="527">
        <v>1223736725</v>
      </c>
      <c r="E27" s="69">
        <v>0</v>
      </c>
      <c r="F27" s="529">
        <v>0</v>
      </c>
      <c r="G27" s="69">
        <f>2033770*3</f>
        <v>6101310</v>
      </c>
      <c r="H27" s="68">
        <f>+D27+E27-F27+G27</f>
        <v>1229838035</v>
      </c>
      <c r="I27" s="462">
        <v>321015636</v>
      </c>
      <c r="J27" s="68">
        <f>18199571*3</f>
        <v>54598713</v>
      </c>
      <c r="K27" s="69">
        <v>0</v>
      </c>
      <c r="L27" s="529">
        <v>0</v>
      </c>
      <c r="M27" s="69">
        <f>+I27+J27-K27+L27</f>
        <v>375614349</v>
      </c>
      <c r="N27" s="69">
        <f>+H27-M27</f>
        <v>854223686</v>
      </c>
      <c r="O27" s="363"/>
      <c r="P27" s="468"/>
      <c r="T27" s="51"/>
    </row>
    <row r="28" spans="1:23" s="343" customFormat="1" ht="13.5" customHeight="1" x14ac:dyDescent="0.25">
      <c r="A28" s="2"/>
      <c r="B28" s="67"/>
      <c r="C28" s="529"/>
      <c r="D28" s="69"/>
      <c r="E28" s="69"/>
      <c r="F28" s="68"/>
      <c r="G28" s="69"/>
      <c r="H28" s="68"/>
      <c r="I28" s="69"/>
      <c r="J28" s="68"/>
      <c r="K28" s="69"/>
      <c r="L28" s="69"/>
      <c r="M28" s="69"/>
      <c r="N28" s="69"/>
      <c r="O28" s="363"/>
      <c r="P28" s="468"/>
      <c r="T28" s="51"/>
    </row>
    <row r="29" spans="1:23" s="343" customFormat="1" ht="16.5" customHeight="1" x14ac:dyDescent="0.25">
      <c r="A29" s="2"/>
      <c r="B29" s="67"/>
      <c r="C29" s="529" t="s">
        <v>248</v>
      </c>
      <c r="D29" s="527">
        <v>67155156</v>
      </c>
      <c r="E29" s="69">
        <v>0</v>
      </c>
      <c r="F29" s="529">
        <v>0</v>
      </c>
      <c r="G29" s="69">
        <f>+(121149*3)+(6049*3)</f>
        <v>381594</v>
      </c>
      <c r="H29" s="68">
        <f>+D29+E29-F29+G29</f>
        <v>67536750</v>
      </c>
      <c r="I29" s="462">
        <v>22934678</v>
      </c>
      <c r="J29" s="68">
        <f>25840496-22934678</f>
        <v>2905818</v>
      </c>
      <c r="K29" s="69">
        <v>0</v>
      </c>
      <c r="L29" s="529">
        <v>0</v>
      </c>
      <c r="M29" s="69">
        <f>+I29+J29-K29+L29</f>
        <v>25840496</v>
      </c>
      <c r="N29" s="69">
        <f>+H29-M29</f>
        <v>41696254</v>
      </c>
      <c r="O29" s="363"/>
      <c r="P29" s="468"/>
      <c r="T29" s="51"/>
    </row>
    <row r="30" spans="1:23" s="469" customFormat="1" ht="13.5" customHeight="1" x14ac:dyDescent="0.25">
      <c r="A30" s="274"/>
      <c r="B30" s="489"/>
      <c r="C30" s="490"/>
      <c r="D30" s="491"/>
      <c r="E30" s="641"/>
      <c r="F30" s="455"/>
      <c r="G30" s="462"/>
      <c r="H30" s="455"/>
      <c r="I30" s="462"/>
      <c r="J30" s="455"/>
      <c r="K30" s="462"/>
      <c r="L30" s="462"/>
      <c r="M30" s="462"/>
      <c r="N30" s="462"/>
      <c r="O30" s="363"/>
      <c r="P30" s="468"/>
    </row>
    <row r="31" spans="1:23" s="469" customFormat="1" ht="19.5" customHeight="1" x14ac:dyDescent="0.2">
      <c r="A31" s="274"/>
      <c r="B31" s="435"/>
      <c r="C31" s="523" t="s">
        <v>790</v>
      </c>
      <c r="D31" s="435">
        <f>SUM(D12:D30)</f>
        <v>13518924578</v>
      </c>
      <c r="E31" s="435">
        <f>SUM(E12:E30)</f>
        <v>8853198</v>
      </c>
      <c r="F31" s="436">
        <f>SUM(F12:F30)</f>
        <v>0</v>
      </c>
      <c r="G31" s="437">
        <f>SUM(G12:G30)</f>
        <v>86292753</v>
      </c>
      <c r="H31" s="437">
        <f>SUM(H12:H30)</f>
        <v>13614070529</v>
      </c>
      <c r="I31" s="437">
        <f t="shared" ref="I31:L31" si="0">SUM(I12:I30)</f>
        <v>934074281</v>
      </c>
      <c r="J31" s="438">
        <f>SUM(J12:J30)</f>
        <v>141062508</v>
      </c>
      <c r="K31" s="439">
        <f t="shared" si="0"/>
        <v>0</v>
      </c>
      <c r="L31" s="437">
        <f t="shared" si="0"/>
        <v>0</v>
      </c>
      <c r="M31" s="437">
        <f>SUM(M12:M30)</f>
        <v>1075136789</v>
      </c>
      <c r="N31" s="437">
        <f>+H31-M31</f>
        <v>12538933740</v>
      </c>
    </row>
    <row r="32" spans="1:23" s="469" customFormat="1" ht="19.5" customHeight="1" x14ac:dyDescent="0.25">
      <c r="A32" s="274"/>
      <c r="B32" s="435"/>
      <c r="C32" s="671" t="s">
        <v>797</v>
      </c>
      <c r="D32" s="438">
        <v>12090951792</v>
      </c>
      <c r="E32" s="436">
        <v>644071684</v>
      </c>
      <c r="F32" s="437">
        <v>19136359</v>
      </c>
      <c r="G32" s="437">
        <v>87189630</v>
      </c>
      <c r="H32" s="437">
        <v>12803076747</v>
      </c>
      <c r="I32" s="438">
        <v>424781992</v>
      </c>
      <c r="J32" s="439">
        <v>106195494</v>
      </c>
      <c r="K32" s="437">
        <v>0</v>
      </c>
      <c r="L32" s="437">
        <v>0</v>
      </c>
      <c r="M32" s="435">
        <v>530977486</v>
      </c>
      <c r="N32" s="437">
        <v>12272099261</v>
      </c>
      <c r="P32" s="468"/>
    </row>
    <row r="33" spans="1:16" ht="15" customHeight="1" x14ac:dyDescent="0.25">
      <c r="A33" s="2"/>
      <c r="B33" s="339"/>
      <c r="C33" s="339"/>
      <c r="D33" s="339"/>
      <c r="E33" s="339"/>
      <c r="F33" s="339"/>
      <c r="G33" s="339"/>
      <c r="H33" s="287"/>
      <c r="I33" s="339"/>
      <c r="J33" s="339"/>
      <c r="K33" s="339"/>
      <c r="L33" s="339"/>
      <c r="M33" s="339"/>
      <c r="N33" s="339"/>
      <c r="O33" s="502"/>
      <c r="P33" s="468"/>
    </row>
    <row r="34" spans="1:16" ht="15" customHeight="1" x14ac:dyDescent="0.25">
      <c r="A34" s="2"/>
      <c r="B34" s="838" t="s">
        <v>508</v>
      </c>
      <c r="C34" s="838"/>
      <c r="D34" s="838"/>
      <c r="E34" s="838"/>
      <c r="F34" s="838"/>
      <c r="G34" s="838"/>
      <c r="H34" s="838"/>
      <c r="I34" s="838"/>
      <c r="J34" s="838"/>
      <c r="K34" s="838"/>
      <c r="L34" s="838"/>
      <c r="M34" s="838"/>
      <c r="N34" s="838"/>
      <c r="O34" s="502"/>
      <c r="P34" s="468"/>
    </row>
    <row r="35" spans="1:16" ht="15" customHeight="1" x14ac:dyDescent="0.2">
      <c r="A35" s="2"/>
      <c r="B35" s="339"/>
      <c r="C35" s="358"/>
      <c r="D35" s="358"/>
      <c r="E35" s="358"/>
      <c r="F35" s="358"/>
      <c r="G35" s="358"/>
      <c r="H35" s="358"/>
      <c r="I35" s="358"/>
      <c r="J35" s="358"/>
      <c r="K35" s="358"/>
      <c r="L35" s="358"/>
      <c r="M35" s="358"/>
      <c r="N35" s="384"/>
      <c r="O35" s="502"/>
      <c r="P35" s="502"/>
    </row>
    <row r="36" spans="1:16" ht="15" customHeight="1" x14ac:dyDescent="0.2">
      <c r="A36" s="2"/>
      <c r="B36" s="339"/>
      <c r="C36" s="339"/>
      <c r="D36" s="339"/>
      <c r="E36" s="339"/>
      <c r="F36" s="339"/>
      <c r="G36" s="339"/>
      <c r="H36" s="287"/>
      <c r="I36" s="339"/>
      <c r="J36" s="339"/>
      <c r="K36" s="339"/>
      <c r="L36" s="339"/>
      <c r="M36" s="339"/>
      <c r="N36" s="339"/>
      <c r="O36" s="502"/>
      <c r="P36" s="502"/>
    </row>
    <row r="37" spans="1:16" ht="15" customHeight="1" x14ac:dyDescent="0.2">
      <c r="A37" s="2"/>
      <c r="B37" s="339"/>
      <c r="C37" s="339"/>
      <c r="D37" s="339"/>
      <c r="E37" s="339"/>
      <c r="F37" s="339"/>
      <c r="G37" s="339"/>
      <c r="H37" s="339"/>
      <c r="I37" s="339"/>
      <c r="J37" s="455"/>
      <c r="K37" s="339"/>
      <c r="L37" s="339"/>
      <c r="M37" s="339"/>
      <c r="N37" s="339"/>
      <c r="O37" s="502"/>
    </row>
    <row r="38" spans="1:16" ht="15" x14ac:dyDescent="0.2">
      <c r="A38" s="2"/>
      <c r="B38" s="339"/>
      <c r="C38" s="824"/>
      <c r="D38" s="824"/>
      <c r="E38" s="824"/>
      <c r="F38" s="824"/>
      <c r="G38" s="824"/>
      <c r="H38" s="824"/>
      <c r="I38" s="824"/>
      <c r="J38" s="824"/>
      <c r="K38" s="339"/>
      <c r="L38" s="824"/>
      <c r="M38" s="824"/>
      <c r="N38" s="824"/>
      <c r="O38" s="824"/>
    </row>
    <row r="39" spans="1:16" ht="14.25" x14ac:dyDescent="0.2">
      <c r="A39" s="2"/>
      <c r="B39" s="339"/>
      <c r="C39" s="825"/>
      <c r="D39" s="825"/>
      <c r="E39" s="825"/>
      <c r="F39" s="825"/>
      <c r="G39" s="823"/>
      <c r="H39" s="823"/>
      <c r="I39" s="823"/>
      <c r="J39" s="823"/>
      <c r="K39" s="339"/>
      <c r="L39" s="823"/>
      <c r="M39" s="823"/>
      <c r="N39" s="823"/>
      <c r="O39" s="823"/>
    </row>
    <row r="40" spans="1:16" x14ac:dyDescent="0.2">
      <c r="A40" s="2"/>
    </row>
    <row r="41" spans="1:16" x14ac:dyDescent="0.2">
      <c r="A41" s="2"/>
    </row>
    <row r="42" spans="1:16" x14ac:dyDescent="0.2">
      <c r="A42" s="2"/>
    </row>
    <row r="43" spans="1:16" x14ac:dyDescent="0.2">
      <c r="A43" s="2"/>
      <c r="H43" s="287"/>
      <c r="I43" s="339"/>
      <c r="J43" s="339">
        <f>+J38-'H2'!G80</f>
        <v>0</v>
      </c>
    </row>
    <row r="44" spans="1:16" x14ac:dyDescent="0.2">
      <c r="A44" s="2"/>
    </row>
    <row r="45" spans="1:16" ht="15" x14ac:dyDescent="0.2">
      <c r="A45" s="2"/>
      <c r="G45" s="54"/>
    </row>
    <row r="46" spans="1:16" ht="15" x14ac:dyDescent="0.2">
      <c r="A46" s="2"/>
      <c r="C46" s="55"/>
      <c r="D46" s="55"/>
      <c r="E46" s="56"/>
      <c r="F46" s="57"/>
      <c r="H46" s="55"/>
      <c r="L46" s="54"/>
    </row>
    <row r="47" spans="1:16" x14ac:dyDescent="0.2">
      <c r="A47" s="2"/>
    </row>
    <row r="48" spans="1:16" x14ac:dyDescent="0.2">
      <c r="A48" s="2"/>
    </row>
    <row r="49" spans="1:1" x14ac:dyDescent="0.2">
      <c r="A49" s="2"/>
    </row>
    <row r="50" spans="1:1" x14ac:dyDescent="0.2">
      <c r="A50" s="2"/>
    </row>
    <row r="51" spans="1:1" x14ac:dyDescent="0.2">
      <c r="A51" s="2"/>
    </row>
    <row r="52" spans="1:1" x14ac:dyDescent="0.2">
      <c r="A52" s="2"/>
    </row>
    <row r="53" spans="1:1" x14ac:dyDescent="0.2">
      <c r="A53" s="2"/>
    </row>
    <row r="54" spans="1:1" x14ac:dyDescent="0.2">
      <c r="A54" s="2"/>
    </row>
  </sheetData>
  <mergeCells count="16">
    <mergeCell ref="B10:C11"/>
    <mergeCell ref="D10:H10"/>
    <mergeCell ref="L38:O38"/>
    <mergeCell ref="A2:O2"/>
    <mergeCell ref="A3:O3"/>
    <mergeCell ref="A4:O4"/>
    <mergeCell ref="A8:O8"/>
    <mergeCell ref="I10:M10"/>
    <mergeCell ref="N10:N11"/>
    <mergeCell ref="B34:N34"/>
    <mergeCell ref="C6:N6"/>
    <mergeCell ref="L39:O39"/>
    <mergeCell ref="G38:J38"/>
    <mergeCell ref="G39:J39"/>
    <mergeCell ref="C38:F38"/>
    <mergeCell ref="C39:F39"/>
  </mergeCells>
  <phoneticPr fontId="21" type="noConversion"/>
  <printOptions horizontalCentered="1"/>
  <pageMargins left="1.6229921259842521" right="0.6692913385826772" top="1.5748031496062993" bottom="0.78740157480314965" header="0" footer="0"/>
  <pageSetup paperSize="9" scale="42" orientation="landscape" horizontalDpi="300" verticalDpi="300"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M32"/>
  <sheetViews>
    <sheetView showGridLines="0" topLeftCell="A10" workbookViewId="0">
      <selection activeCell="B25" sqref="B25:K25"/>
    </sheetView>
  </sheetViews>
  <sheetFormatPr baseColWidth="10" defaultRowHeight="12.75" x14ac:dyDescent="0.2"/>
  <cols>
    <col min="1" max="1" width="5.85546875" style="29" customWidth="1"/>
    <col min="2" max="2" width="23.7109375" style="29" customWidth="1"/>
    <col min="3" max="3" width="14.42578125" style="29" customWidth="1"/>
    <col min="4" max="4" width="13.42578125" style="29" customWidth="1"/>
    <col min="5" max="5" width="13.7109375" style="29" customWidth="1"/>
    <col min="6" max="6" width="13.85546875" style="29" bestFit="1" customWidth="1"/>
    <col min="7" max="7" width="13.85546875" style="29" customWidth="1"/>
    <col min="8" max="8" width="12.7109375" style="29" bestFit="1" customWidth="1"/>
    <col min="9" max="9" width="11.7109375" style="29" customWidth="1"/>
    <col min="10" max="10" width="15.140625" style="29" customWidth="1"/>
    <col min="11" max="11" width="16" style="29" bestFit="1" customWidth="1"/>
    <col min="12" max="12" width="12.5703125" style="29" bestFit="1" customWidth="1"/>
    <col min="13" max="13" width="11.5703125" style="29" bestFit="1" customWidth="1"/>
    <col min="14" max="16384" width="11.42578125" style="29"/>
  </cols>
  <sheetData>
    <row r="1" spans="1:12" ht="18" x14ac:dyDescent="0.25">
      <c r="K1" s="558" t="s">
        <v>36</v>
      </c>
    </row>
    <row r="2" spans="1:12" ht="18" x14ac:dyDescent="0.25">
      <c r="B2" s="840" t="str">
        <f>+[5]ACTIVO!A2</f>
        <v xml:space="preserve">BALANCE GENERAL </v>
      </c>
      <c r="C2" s="840"/>
      <c r="D2" s="840"/>
      <c r="E2" s="840"/>
      <c r="F2" s="840"/>
      <c r="G2" s="840"/>
      <c r="H2" s="840"/>
      <c r="I2" s="840"/>
      <c r="J2" s="840"/>
      <c r="K2" s="840"/>
    </row>
    <row r="3" spans="1:12" ht="18" x14ac:dyDescent="0.25">
      <c r="B3" s="840" t="str">
        <f>+A!A3</f>
        <v>1° DE ENERO Y EL 31 DE MARZO DE 2020 y 2019</v>
      </c>
      <c r="C3" s="840"/>
      <c r="D3" s="840"/>
      <c r="E3" s="840"/>
      <c r="F3" s="840"/>
      <c r="G3" s="840"/>
      <c r="H3" s="840"/>
      <c r="I3" s="840"/>
      <c r="J3" s="840"/>
      <c r="K3" s="840"/>
    </row>
    <row r="4" spans="1:12" ht="18" x14ac:dyDescent="0.25">
      <c r="B4" s="840" t="s">
        <v>37</v>
      </c>
      <c r="C4" s="840"/>
      <c r="D4" s="840"/>
      <c r="E4" s="840"/>
      <c r="F4" s="840"/>
      <c r="G4" s="840"/>
      <c r="H4" s="840"/>
      <c r="I4" s="840"/>
      <c r="J4" s="840"/>
      <c r="K4" s="840"/>
    </row>
    <row r="6" spans="1:12" ht="18" x14ac:dyDescent="0.25">
      <c r="B6" s="840" t="s">
        <v>38</v>
      </c>
      <c r="C6" s="840"/>
      <c r="D6" s="840"/>
      <c r="E6" s="840"/>
      <c r="F6" s="840"/>
      <c r="G6" s="840"/>
      <c r="H6" s="840"/>
      <c r="I6" s="840"/>
      <c r="J6" s="840"/>
      <c r="K6" s="840"/>
    </row>
    <row r="7" spans="1:12" ht="4.5" customHeight="1" x14ac:dyDescent="0.2"/>
    <row r="8" spans="1:12" x14ac:dyDescent="0.2">
      <c r="A8" s="800" t="s">
        <v>812</v>
      </c>
      <c r="B8" s="800"/>
      <c r="C8" s="800"/>
      <c r="D8" s="800"/>
      <c r="E8" s="800"/>
      <c r="F8" s="800"/>
      <c r="G8" s="800"/>
      <c r="H8" s="800"/>
      <c r="I8" s="800"/>
      <c r="J8" s="800"/>
      <c r="K8" s="800"/>
      <c r="L8" s="800"/>
    </row>
    <row r="9" spans="1:12" ht="15" customHeight="1" x14ac:dyDescent="0.2"/>
    <row r="10" spans="1:12" ht="12.75" customHeight="1" x14ac:dyDescent="0.2">
      <c r="B10" s="70"/>
      <c r="C10" s="844" t="s">
        <v>39</v>
      </c>
      <c r="D10" s="845"/>
      <c r="E10" s="845"/>
      <c r="F10" s="846"/>
      <c r="G10" s="844" t="s">
        <v>40</v>
      </c>
      <c r="H10" s="845"/>
      <c r="I10" s="845"/>
      <c r="J10" s="846"/>
      <c r="K10" s="70"/>
    </row>
    <row r="11" spans="1:12" x14ac:dyDescent="0.2">
      <c r="B11" s="71"/>
      <c r="C11" s="72" t="s">
        <v>41</v>
      </c>
      <c r="D11" s="73"/>
      <c r="E11" s="73"/>
      <c r="F11" s="74" t="s">
        <v>42</v>
      </c>
      <c r="G11" s="841" t="s">
        <v>137</v>
      </c>
      <c r="H11" s="70"/>
      <c r="I11" s="70"/>
      <c r="J11" s="75" t="s">
        <v>43</v>
      </c>
      <c r="K11" s="76"/>
    </row>
    <row r="12" spans="1:12" x14ac:dyDescent="0.2">
      <c r="B12" s="71"/>
      <c r="C12" s="77" t="s">
        <v>44</v>
      </c>
      <c r="D12" s="71"/>
      <c r="E12" s="71"/>
      <c r="F12" s="78" t="s">
        <v>44</v>
      </c>
      <c r="G12" s="842"/>
      <c r="H12" s="71" t="s">
        <v>155</v>
      </c>
      <c r="I12" s="71"/>
      <c r="J12" s="79" t="s">
        <v>45</v>
      </c>
      <c r="K12" s="71" t="s">
        <v>27</v>
      </c>
    </row>
    <row r="13" spans="1:12" x14ac:dyDescent="0.2">
      <c r="B13" s="80" t="s">
        <v>26</v>
      </c>
      <c r="C13" s="81" t="s">
        <v>46</v>
      </c>
      <c r="D13" s="80" t="s">
        <v>47</v>
      </c>
      <c r="E13" s="80" t="s">
        <v>48</v>
      </c>
      <c r="F13" s="82" t="s">
        <v>46</v>
      </c>
      <c r="G13" s="843"/>
      <c r="H13" s="80" t="s">
        <v>46</v>
      </c>
      <c r="I13" s="80" t="s">
        <v>50</v>
      </c>
      <c r="J13" s="83" t="s">
        <v>49</v>
      </c>
      <c r="K13" s="80" t="s">
        <v>156</v>
      </c>
    </row>
    <row r="14" spans="1:12" x14ac:dyDescent="0.2">
      <c r="B14" s="84"/>
      <c r="C14" s="85"/>
      <c r="D14" s="86"/>
      <c r="E14" s="86"/>
      <c r="F14" s="85"/>
      <c r="G14" s="85"/>
      <c r="H14" s="85"/>
      <c r="I14" s="85"/>
      <c r="J14" s="85"/>
      <c r="K14" s="85"/>
    </row>
    <row r="15" spans="1:12" x14ac:dyDescent="0.2">
      <c r="B15" s="87" t="s">
        <v>764</v>
      </c>
      <c r="C15" s="560">
        <v>219408667</v>
      </c>
      <c r="D15" s="86">
        <v>0</v>
      </c>
      <c r="E15" s="86">
        <v>0</v>
      </c>
      <c r="F15" s="86">
        <f>SUM(C15:E15)</f>
        <v>219408667</v>
      </c>
      <c r="G15" s="86">
        <v>-199656485</v>
      </c>
      <c r="H15" s="86">
        <f>-1744661*3</f>
        <v>-5233983</v>
      </c>
      <c r="I15" s="86">
        <v>0</v>
      </c>
      <c r="J15" s="86">
        <f>SUM(G15:I15)</f>
        <v>-204890468</v>
      </c>
      <c r="K15" s="86">
        <f>+F15+J15</f>
        <v>14518199</v>
      </c>
    </row>
    <row r="16" spans="1:12" x14ac:dyDescent="0.2">
      <c r="B16" s="87"/>
      <c r="C16" s="86"/>
      <c r="D16" s="86"/>
      <c r="E16" s="86"/>
      <c r="F16" s="86"/>
      <c r="G16" s="86"/>
      <c r="H16" s="86"/>
      <c r="I16" s="86"/>
      <c r="J16" s="86"/>
      <c r="K16" s="86"/>
    </row>
    <row r="17" spans="1:13" x14ac:dyDescent="0.2">
      <c r="B17" s="87" t="s">
        <v>761</v>
      </c>
      <c r="C17" s="86">
        <v>17371961</v>
      </c>
      <c r="D17" s="86">
        <v>0</v>
      </c>
      <c r="E17" s="86">
        <f>-616953*3</f>
        <v>-1850859</v>
      </c>
      <c r="F17" s="86">
        <f>SUM(C17:E17)</f>
        <v>15521102</v>
      </c>
      <c r="G17" s="86">
        <v>0</v>
      </c>
      <c r="H17" s="86">
        <v>0</v>
      </c>
      <c r="I17" s="86">
        <v>0</v>
      </c>
      <c r="J17" s="86">
        <f>SUM(G17:I17)</f>
        <v>0</v>
      </c>
      <c r="K17" s="86">
        <f>+F17+J17</f>
        <v>15521102</v>
      </c>
    </row>
    <row r="18" spans="1:13" x14ac:dyDescent="0.2">
      <c r="B18" s="87"/>
      <c r="C18" s="86"/>
      <c r="D18" s="86"/>
      <c r="E18" s="86"/>
      <c r="F18" s="86"/>
      <c r="G18" s="86"/>
      <c r="H18" s="86"/>
      <c r="I18" s="86"/>
      <c r="J18" s="86"/>
      <c r="K18" s="86"/>
    </row>
    <row r="19" spans="1:13" x14ac:dyDescent="0.2">
      <c r="B19" s="88"/>
      <c r="C19" s="89"/>
      <c r="D19" s="89"/>
      <c r="E19" s="89"/>
      <c r="F19" s="89"/>
      <c r="G19" s="89"/>
      <c r="H19" s="89"/>
      <c r="I19" s="89"/>
      <c r="J19" s="89"/>
      <c r="K19" s="89"/>
    </row>
    <row r="20" spans="1:13" s="3" customFormat="1" x14ac:dyDescent="0.2">
      <c r="A20" s="29"/>
      <c r="B20" s="73"/>
      <c r="C20" s="90"/>
      <c r="D20" s="90"/>
      <c r="E20" s="90"/>
      <c r="F20" s="90"/>
      <c r="G20" s="90"/>
      <c r="H20" s="90"/>
      <c r="I20" s="90"/>
      <c r="J20" s="90"/>
      <c r="K20" s="90"/>
      <c r="L20" s="29"/>
    </row>
    <row r="21" spans="1:13" x14ac:dyDescent="0.2">
      <c r="A21" s="3"/>
      <c r="B21" s="91" t="s">
        <v>790</v>
      </c>
      <c r="C21" s="92">
        <f t="shared" ref="C21:K21" si="0">SUM(C15:C19)</f>
        <v>236780628</v>
      </c>
      <c r="D21" s="92">
        <f t="shared" si="0"/>
        <v>0</v>
      </c>
      <c r="E21" s="92">
        <f t="shared" si="0"/>
        <v>-1850859</v>
      </c>
      <c r="F21" s="92">
        <f t="shared" si="0"/>
        <v>234929769</v>
      </c>
      <c r="G21" s="92">
        <f t="shared" si="0"/>
        <v>-199656485</v>
      </c>
      <c r="H21" s="92">
        <f t="shared" si="0"/>
        <v>-5233983</v>
      </c>
      <c r="I21" s="92">
        <f t="shared" si="0"/>
        <v>0</v>
      </c>
      <c r="J21" s="92">
        <f t="shared" si="0"/>
        <v>-204890468</v>
      </c>
      <c r="K21" s="92">
        <f t="shared" si="0"/>
        <v>30039301</v>
      </c>
      <c r="L21" s="3"/>
    </row>
    <row r="22" spans="1:13" x14ac:dyDescent="0.2">
      <c r="B22" s="73"/>
      <c r="C22" s="90"/>
      <c r="D22" s="90"/>
      <c r="E22" s="90"/>
      <c r="F22" s="90"/>
      <c r="G22" s="90"/>
      <c r="H22" s="90"/>
      <c r="I22" s="90"/>
      <c r="J22" s="90"/>
      <c r="K22" s="90"/>
    </row>
    <row r="23" spans="1:13" ht="15" customHeight="1" x14ac:dyDescent="0.2">
      <c r="B23" s="91" t="s">
        <v>797</v>
      </c>
      <c r="C23" s="92">
        <v>247658773</v>
      </c>
      <c r="D23" s="92">
        <v>1363636</v>
      </c>
      <c r="E23" s="92">
        <v>0</v>
      </c>
      <c r="F23" s="92">
        <v>249022409</v>
      </c>
      <c r="G23" s="92">
        <v>-165268517</v>
      </c>
      <c r="H23" s="92">
        <v>-8596992</v>
      </c>
      <c r="I23" s="92">
        <v>0</v>
      </c>
      <c r="J23" s="92">
        <v>-173865509</v>
      </c>
      <c r="K23" s="92">
        <v>75156900</v>
      </c>
    </row>
    <row r="24" spans="1:13" ht="15" customHeight="1" x14ac:dyDescent="0.2"/>
    <row r="25" spans="1:13" ht="15" customHeight="1" x14ac:dyDescent="0.2">
      <c r="B25" s="839" t="s">
        <v>508</v>
      </c>
      <c r="C25" s="839"/>
      <c r="D25" s="839"/>
      <c r="E25" s="839"/>
      <c r="F25" s="839"/>
      <c r="G25" s="839"/>
      <c r="H25" s="839"/>
      <c r="I25" s="839"/>
      <c r="J25" s="839"/>
      <c r="K25" s="839"/>
    </row>
    <row r="26" spans="1:13" ht="15" customHeight="1" x14ac:dyDescent="0.2">
      <c r="B26" s="359"/>
      <c r="C26" s="359"/>
      <c r="D26" s="359"/>
      <c r="E26" s="359"/>
      <c r="F26" s="359"/>
      <c r="G26" s="359"/>
      <c r="H26" s="359"/>
      <c r="I26" s="359"/>
      <c r="J26" s="359"/>
      <c r="K26" s="359"/>
    </row>
    <row r="27" spans="1:13" ht="15" customHeight="1" x14ac:dyDescent="0.2">
      <c r="B27" s="359"/>
      <c r="C27" s="359"/>
      <c r="D27" s="359"/>
      <c r="E27" s="359"/>
      <c r="F27" s="359"/>
      <c r="G27" s="359"/>
      <c r="H27" s="359"/>
      <c r="I27" s="359"/>
      <c r="J27" s="359"/>
      <c r="K27" s="359"/>
    </row>
    <row r="28" spans="1:13" ht="15" x14ac:dyDescent="0.2">
      <c r="D28" s="33"/>
      <c r="E28" s="34"/>
      <c r="F28" s="33"/>
      <c r="M28" s="559"/>
    </row>
    <row r="29" spans="1:13" ht="15" x14ac:dyDescent="0.2">
      <c r="B29" s="808"/>
      <c r="C29" s="808"/>
      <c r="D29" s="808"/>
      <c r="E29" s="847"/>
      <c r="F29" s="847"/>
      <c r="G29" s="847"/>
      <c r="H29" s="847"/>
      <c r="I29" s="847"/>
      <c r="J29" s="847"/>
      <c r="K29" s="847"/>
      <c r="L29" s="559"/>
      <c r="M29" s="557"/>
    </row>
    <row r="30" spans="1:13" ht="15" x14ac:dyDescent="0.2">
      <c r="B30" s="848"/>
      <c r="C30" s="848"/>
      <c r="D30" s="848"/>
      <c r="E30" s="803"/>
      <c r="F30" s="803"/>
      <c r="G30" s="803"/>
      <c r="H30" s="803"/>
      <c r="I30" s="803"/>
      <c r="J30" s="803"/>
      <c r="K30" s="803"/>
      <c r="L30" s="557"/>
    </row>
    <row r="31" spans="1:13" x14ac:dyDescent="0.2">
      <c r="C31" s="29" t="s">
        <v>245</v>
      </c>
      <c r="I31" s="33"/>
    </row>
    <row r="32" spans="1:13" x14ac:dyDescent="0.2">
      <c r="C32" s="35"/>
      <c r="F32" s="35"/>
      <c r="I32" s="33"/>
    </row>
  </sheetData>
  <mergeCells count="15">
    <mergeCell ref="E30:H30"/>
    <mergeCell ref="I29:K29"/>
    <mergeCell ref="I30:K30"/>
    <mergeCell ref="B29:D29"/>
    <mergeCell ref="B30:D30"/>
    <mergeCell ref="E29:H29"/>
    <mergeCell ref="B25:K25"/>
    <mergeCell ref="B2:K2"/>
    <mergeCell ref="G11:G13"/>
    <mergeCell ref="B3:K3"/>
    <mergeCell ref="B4:K4"/>
    <mergeCell ref="B6:K6"/>
    <mergeCell ref="C10:F10"/>
    <mergeCell ref="G10:J10"/>
    <mergeCell ref="A8:L8"/>
  </mergeCells>
  <phoneticPr fontId="21" type="noConversion"/>
  <printOptions horizontalCentered="1"/>
  <pageMargins left="2.0350000000000001" right="1.43" top="1.5748031496062993" bottom="0.78740157480314965" header="0" footer="0"/>
  <pageSetup paperSize="9" scale="52" orientation="landscape" horizontalDpi="300" verticalDpi="300" r:id="rId1"/>
  <headerFooter alignWithMargins="0"/>
  <legacyDrawing r:id="rId2"/>
</worksheet>
</file>

<file path=_xmlsignatures/_rels/origin.sigs.rels><?xml version="1.0" encoding="UTF-8" standalone="yes"?>
<Relationships xmlns="http://schemas.openxmlformats.org/package/2006/relationships"><Relationship Id="rId8" Type="http://schemas.openxmlformats.org/package/2006/relationships/digital-signature/signature" Target="sig8.xml"/><Relationship Id="rId13" Type="http://schemas.openxmlformats.org/package/2006/relationships/digital-signature/signature" Target="sig13.xml"/><Relationship Id="rId18" Type="http://schemas.openxmlformats.org/package/2006/relationships/digital-signature/signature" Target="sig18.xml"/><Relationship Id="rId26" Type="http://schemas.openxmlformats.org/package/2006/relationships/digital-signature/signature" Target="sig26.xml"/><Relationship Id="rId3" Type="http://schemas.openxmlformats.org/package/2006/relationships/digital-signature/signature" Target="sig3.xml"/><Relationship Id="rId21" Type="http://schemas.openxmlformats.org/package/2006/relationships/digital-signature/signature" Target="sig21.xml"/><Relationship Id="rId34" Type="http://schemas.openxmlformats.org/package/2006/relationships/digital-signature/signature" Target="sig34.xml"/><Relationship Id="rId7" Type="http://schemas.openxmlformats.org/package/2006/relationships/digital-signature/signature" Target="sig7.xml"/><Relationship Id="rId12" Type="http://schemas.openxmlformats.org/package/2006/relationships/digital-signature/signature" Target="sig12.xml"/><Relationship Id="rId17" Type="http://schemas.openxmlformats.org/package/2006/relationships/digital-signature/signature" Target="sig17.xml"/><Relationship Id="rId25" Type="http://schemas.openxmlformats.org/package/2006/relationships/digital-signature/signature" Target="sig25.xml"/><Relationship Id="rId33" Type="http://schemas.openxmlformats.org/package/2006/relationships/digital-signature/signature" Target="sig33.xml"/><Relationship Id="rId2" Type="http://schemas.openxmlformats.org/package/2006/relationships/digital-signature/signature" Target="sig2.xml"/><Relationship Id="rId16" Type="http://schemas.openxmlformats.org/package/2006/relationships/digital-signature/signature" Target="sig16.xml"/><Relationship Id="rId20" Type="http://schemas.openxmlformats.org/package/2006/relationships/digital-signature/signature" Target="sig20.xml"/><Relationship Id="rId29" Type="http://schemas.openxmlformats.org/package/2006/relationships/digital-signature/signature" Target="sig29.xml"/><Relationship Id="rId1" Type="http://schemas.openxmlformats.org/package/2006/relationships/digital-signature/signature" Target="sig1.xml"/><Relationship Id="rId6" Type="http://schemas.openxmlformats.org/package/2006/relationships/digital-signature/signature" Target="sig6.xml"/><Relationship Id="rId11" Type="http://schemas.openxmlformats.org/package/2006/relationships/digital-signature/signature" Target="sig11.xml"/><Relationship Id="rId24" Type="http://schemas.openxmlformats.org/package/2006/relationships/digital-signature/signature" Target="sig24.xml"/><Relationship Id="rId32" Type="http://schemas.openxmlformats.org/package/2006/relationships/digital-signature/signature" Target="sig32.xml"/><Relationship Id="rId5" Type="http://schemas.openxmlformats.org/package/2006/relationships/digital-signature/signature" Target="sig5.xml"/><Relationship Id="rId15" Type="http://schemas.openxmlformats.org/package/2006/relationships/digital-signature/signature" Target="sig15.xml"/><Relationship Id="rId23" Type="http://schemas.openxmlformats.org/package/2006/relationships/digital-signature/signature" Target="sig23.xml"/><Relationship Id="rId28" Type="http://schemas.openxmlformats.org/package/2006/relationships/digital-signature/signature" Target="sig28.xml"/><Relationship Id="rId10" Type="http://schemas.openxmlformats.org/package/2006/relationships/digital-signature/signature" Target="sig10.xml"/><Relationship Id="rId19" Type="http://schemas.openxmlformats.org/package/2006/relationships/digital-signature/signature" Target="sig19.xml"/><Relationship Id="rId31" Type="http://schemas.openxmlformats.org/package/2006/relationships/digital-signature/signature" Target="sig31.xml"/><Relationship Id="rId4" Type="http://schemas.openxmlformats.org/package/2006/relationships/digital-signature/signature" Target="sig4.xml"/><Relationship Id="rId9" Type="http://schemas.openxmlformats.org/package/2006/relationships/digital-signature/signature" Target="sig9.xml"/><Relationship Id="rId14" Type="http://schemas.openxmlformats.org/package/2006/relationships/digital-signature/signature" Target="sig14.xml"/><Relationship Id="rId22" Type="http://schemas.openxmlformats.org/package/2006/relationships/digital-signature/signature" Target="sig22.xml"/><Relationship Id="rId27" Type="http://schemas.openxmlformats.org/package/2006/relationships/digital-signature/signature" Target="sig27.xml"/><Relationship Id="rId30" Type="http://schemas.openxmlformats.org/package/2006/relationships/digital-signature/signature" Target="sig30.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h7awiDmf9k0ZjylRi/PrXVKpZqBGT7VH31kcZFbxI5U=</DigestValue>
    </Reference>
    <Reference Type="http://www.w3.org/2000/09/xmldsig#Object" URI="#idOfficeObject">
      <DigestMethod Algorithm="http://www.w3.org/2001/04/xmlenc#sha256"/>
      <DigestValue>H6bHUv8J20JeH+Og8rLz69yK6qhI6Vnr6pYd62eZR54=</DigestValue>
    </Reference>
    <Reference Type="http://uri.etsi.org/01903#SignedProperties" URI="#idSignedProperties">
      <Transforms>
        <Transform Algorithm="http://www.w3.org/TR/2001/REC-xml-c14n-20010315"/>
      </Transforms>
      <DigestMethod Algorithm="http://www.w3.org/2001/04/xmlenc#sha256"/>
      <DigestValue>NVW8A2zZmStQdjUXckVlYEE1SsroOO6TsRDzu2BIMco=</DigestValue>
    </Reference>
    <Reference Type="http://www.w3.org/2000/09/xmldsig#Object" URI="#idValidSigLnImg">
      <DigestMethod Algorithm="http://www.w3.org/2001/04/xmlenc#sha256"/>
      <DigestValue>yBQkTRstF0fNPHEPLS0f0nTH3C5FEQ9GtqEb8aaMMGU=</DigestValue>
    </Reference>
    <Reference Type="http://www.w3.org/2000/09/xmldsig#Object" URI="#idInvalidSigLnImg">
      <DigestMethod Algorithm="http://www.w3.org/2001/04/xmlenc#sha256"/>
      <DigestValue>lt2WqVw3LeuxDgabMj5kxEaaZaoPuoYuMvV1OSxPK2k=</DigestValue>
    </Reference>
  </SignedInfo>
  <SignatureValue>hKztEpC07vNzP88soEqt/lYr79OkCRKnz/NMjwL9dNB3I/4X60n2ATKvwkrTJlnjokGY0MUxJb9w
fxRqUeA80K9Pjq2/dwScGN25E5TkxoRecVxZD2MdILV70Ev0tbEzpH59lFuIlsbUl7txtyo3o1Bg
Z5DwxEWOeLpNkYM1j3kxYn4tDSNrW0DPSMY9ezXW/s+/Mun7gw0e6QHjW5usms8THfZSwd/Ei8OL
94r9mGWOu1s/crwXXtwMQBeGkcGp6TfLktQd7fwOLRXfOFgCHZp7zbEM8YK4MJVs818ywl2LqitC
/646PARudozFLeB8qX8GS8lKMIx+Fw26tdCK2w==</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2020-06-29T15:04:55Z</mdssi:Value>
        </mdssi:SignatureTime>
      </SignatureProperty>
    </SignatureProperties>
  </Object>
  <Object Id="idOfficeObject">
    <SignatureProperties>
      <SignatureProperty Id="idOfficeV1Details" Target="#idPackageSignature">
        <SignatureInfoV1 xmlns="http://schemas.microsoft.com/office/2006/digsig">
          <SetupID>{655C9C33-D1A4-46E3-9C00-BC3E9F07FBB2}</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2020-06-29T15:04:55Z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p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A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AA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Q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aCQAAAAcKDQcKDQcJDQ4WMShFrjFU1TJV1gECBAIDBAECBQoRKyZBowsTMb4WAAAAfqbJd6PIeqDCQFZ4JTd0Lk/HMVPSGy5uFiE4GypVJ0KnHjN9AAABhRMAAACcz+7S6ffb7fnC0t1haH0hMm8aLXIuT8ggOIwoRKslP58cK08AAAG+FgAAAMHg9P///////////+bm5k9SXjw/SzBRzTFU0y1NwSAyVzFGXwEBApATCA8mnM/u69/SvI9jt4tgjIR9FBosDBEjMVTUMlXWMVPRKUSeDxk4AAAAvhYAAADT6ff///////+Tk5MjK0krSbkvUcsuT8YVJFoTIFIrSbgtTcEQHEeREwAAAJzP7vT6/bTa8kRleixHhy1Nwi5PxiQtTnBwcJKSki81SRwtZAgOI78WAAAAweD02+35gsLqZ5q6Jz1jNEJyOUZ4qamp+/v7////wdPeVnCJAQECkhMAAACv1/Ho8/ubzu6CwuqMudS3u769vb3////////////L5fZymsABAgO+FgAAAK/X8fz9/uLx+snk9uTy+vz9/v///////////////8vl9nKawAECA5MTAAAAotHvtdryxOL1xOL1tdry0+r32+350+r3tdryxOL1pdPvc5rAAQIDvxYAAABpj7ZnjrZqj7Zqj7ZnjrZtkbdukrdtkbdnjrZqj7ZojrZ3rdUCAwSTEwAAAAAAAAAAAAAAAAAAAAAAAAAAAAAAAAAAAAAAAAAAAAAAAAAAAAAAAL8W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FAF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C+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P/n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AZS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1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U3QijFklN3SoM6JUWXBL6GlRWl5DsmDUy+cxmNMaJWE=</DigestValue>
    </Reference>
    <Reference Type="http://www.w3.org/2000/09/xmldsig#Object" URI="#idOfficeObject">
      <DigestMethod Algorithm="http://www.w3.org/2001/04/xmlenc#sha256"/>
      <DigestValue>hSYq74UUySd8ZZSDewmektKPnxcKVowmnrnYBpZgGI4=</DigestValue>
    </Reference>
    <Reference Type="http://uri.etsi.org/01903#SignedProperties" URI="#idSignedProperties">
      <Transforms>
        <Transform Algorithm="http://www.w3.org/TR/2001/REC-xml-c14n-20010315"/>
      </Transforms>
      <DigestMethod Algorithm="http://www.w3.org/2001/04/xmlenc#sha256"/>
      <DigestValue>wYtCo2yAEtV9cWjtmSzQp3DrK+oWohyne381WAq9sLs=</DigestValue>
    </Reference>
    <Reference Type="http://www.w3.org/2000/09/xmldsig#Object" URI="#idValidSigLnImg">
      <DigestMethod Algorithm="http://www.w3.org/2001/04/xmlenc#sha256"/>
      <DigestValue>sV1V5Df+1L+2orfKrUPZigzycHX6lr+AC6Iay1/181I=</DigestValue>
    </Reference>
    <Reference Type="http://www.w3.org/2000/09/xmldsig#Object" URI="#idInvalidSigLnImg">
      <DigestMethod Algorithm="http://www.w3.org/2001/04/xmlenc#sha256"/>
      <DigestValue>BWh3oX7z648HOBRUov9zsLgYTB9FWA326qFPsJB7eh0=</DigestValue>
    </Reference>
  </SignedInfo>
  <SignatureValue>OZN+gN6NyqZ2JqF+g1UoAIZY/mOBxTf68TypAz6RVDF27xtMlqKC6X9GsGI8ddqMtK4uLDScj+dN
PDXHWH7C4Jf9Nvwwxh6778koBlzSTLYqvBpNvnp+fTzVa6G8AhrN/3uQ+c92EZkUIpkm2lGxN3uO
mkKSDwc0cPXM1PAPbHfFtWamzkq3hA+IQLPQSA5OWVLirmBWiXGb8X6H7vK5L1JmRwnPZyci1/cV
wYKXhJDVuyqx83hqqmJPaEVk1q7K0cgEj5kp23jOx3L+oR6ADMC2+n0xXkpYLrT4iU1MnCBxLGPa
bPK7rLscBntuz8x1WltAl/D1CsZREsbUchYNSA==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2020-06-29T15:06:38Z</mdssi:Value>
        </mdssi:SignatureTime>
      </SignatureProperty>
    </SignatureProperties>
  </Object>
  <Object Id="idOfficeObject">
    <SignatureProperties>
      <SignatureProperty Id="idOfficeV1Details" Target="#idPackageSignature">
        <SignatureInfoV1 xmlns="http://schemas.microsoft.com/office/2006/digsig">
          <SetupID>{F08FEDB8-1E2C-4C60-BA7E-F6298EE24FAA}</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2020-06-29T15:06:38Z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p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y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G4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GM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Q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w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G4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k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1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NeFLeY8QoCOOl4j8IQXyNgqilXrEZ85zGtENZD5jVCs=</DigestValue>
    </Reference>
    <Reference Type="http://www.w3.org/2000/09/xmldsig#Object" URI="#idOfficeObject">
      <DigestMethod Algorithm="http://www.w3.org/2001/04/xmlenc#sha256"/>
      <DigestValue>z9na3cxBV5du1qrCI7TUAZf0yUYFdaZIsC+he7T9cKA=</DigestValue>
    </Reference>
    <Reference Type="http://uri.etsi.org/01903#SignedProperties" URI="#idSignedProperties">
      <Transforms>
        <Transform Algorithm="http://www.w3.org/TR/2001/REC-xml-c14n-20010315"/>
      </Transforms>
      <DigestMethod Algorithm="http://www.w3.org/2001/04/xmlenc#sha256"/>
      <DigestValue>lLTS/CD1G6aeZ4DRyoMm3ztAUkpEFTXqVVzSs8fAn1k=</DigestValue>
    </Reference>
    <Reference Type="http://www.w3.org/2000/09/xmldsig#Object" URI="#idValidSigLnImg">
      <DigestMethod Algorithm="http://www.w3.org/2001/04/xmlenc#sha256"/>
      <DigestValue>yBQkTRstF0fNPHEPLS0f0nTH3C5FEQ9GtqEb8aaMMGU=</DigestValue>
    </Reference>
    <Reference Type="http://www.w3.org/2000/09/xmldsig#Object" URI="#idInvalidSigLnImg">
      <DigestMethod Algorithm="http://www.w3.org/2001/04/xmlenc#sha256"/>
      <DigestValue>BWh3oX7z648HOBRUov9zsLgYTB9FWA326qFPsJB7eh0=</DigestValue>
    </Reference>
  </SignedInfo>
  <SignatureValue>MnHl6GKVk6s8UEZa4zI1Ax+qc7UA28OVSgK/CX1YQlHCZS4mUSjc4Bw3vzmu1V2H8sfGYGGZsTa8
8dq5/cEA89UgXxAFyq1o7jonfoizPE5uU6bFgPQotfxFcdv6iU6Ev+s4jfAxZOkRDfxMOzV2CVi8
2QSNIeELNoDcGgttOkATgQjkHda1t2lECvOxOhIakGEG4/D7d+hqxINlqFjtEmZIlav3BZnzC3Sw
kAr0Xw4RY8AIVRyieslwn7D+KIzGQt/ASN7fDDKwaKQOGW5yHlSC2+zpzHvsYYqVVHCo+aG/kN9R
clbXrqx5KP67SiQhzDuFyE3IxmObO84qJKX6sw==</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2020-06-29T15:06:45Z</mdssi:Value>
        </mdssi:SignatureTime>
      </SignatureProperty>
    </SignatureProperties>
  </Object>
  <Object Id="idOfficeObject">
    <SignatureProperties>
      <SignatureProperty Id="idOfficeV1Details" Target="#idPackageSignature">
        <SignatureInfoV1 xmlns="http://schemas.microsoft.com/office/2006/digsig">
          <SetupID>{97B9DFFD-2448-4082-97C0-660F18AE8D50}</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2020-06-29T15:06:45Z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p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A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AA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Q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w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G4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k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1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Knf0IF+IL8W12OV6Xthx5g7h0lYYBBMC9XK7WjebvYU=</DigestValue>
    </Reference>
    <Reference Type="http://www.w3.org/2000/09/xmldsig#Object" URI="#idOfficeObject">
      <DigestMethod Algorithm="http://www.w3.org/2001/04/xmlenc#sha256"/>
      <DigestValue>kQHa8W0hy2nUxUrexQZKeDk76ffarXCQxbdJ/ftZNoI=</DigestValue>
    </Reference>
    <Reference Type="http://uri.etsi.org/01903#SignedProperties" URI="#idSignedProperties">
      <Transforms>
        <Transform Algorithm="http://www.w3.org/TR/2001/REC-xml-c14n-20010315"/>
      </Transforms>
      <DigestMethod Algorithm="http://www.w3.org/2001/04/xmlenc#sha256"/>
      <DigestValue>kKU2+pMLT27rL0TkDD8r9wokfhEGfOnUH/FRCq3jwz8=</DigestValue>
    </Reference>
    <Reference Type="http://www.w3.org/2000/09/xmldsig#Object" URI="#idValidSigLnImg">
      <DigestMethod Algorithm="http://www.w3.org/2001/04/xmlenc#sha256"/>
      <DigestValue>sV1V5Df+1L+2orfKrUPZigzycHX6lr+AC6Iay1/181I=</DigestValue>
    </Reference>
    <Reference Type="http://www.w3.org/2000/09/xmldsig#Object" URI="#idInvalidSigLnImg">
      <DigestMethod Algorithm="http://www.w3.org/2001/04/xmlenc#sha256"/>
      <DigestValue>v/i3e2StYrVDmeErhupiXE8zfJ796O2OWrdF9Ug12Zc=</DigestValue>
    </Reference>
  </SignedInfo>
  <SignatureValue>YwGVmOzGT2vCq5eShcMuMtdtkHK7eFlMb6AKRi2XaG5U2SPQ6TGqn3yZoFqKEqeji90GSP3j+FFn
UXQrupabMqK9fAlxHRtuXqk9spVDO9y+Z05vYx+KGhcfWMWE2jjlcETWRrv1Ut7BI2fROJe7Ntpp
bJf2D/TBHVUcDe4feOGis1kdArmftyHugVIdp15eZydc9bHskn3pb36MVbNP8aIzJCfgyQ0cY08A
Fe7Py+jzgUagoUIbIifatrEPTyY+VG6h7aLagSVIO7xgEUtG5mF0PmO2SDJCA8/yV6cZpSGYkfB1
Q5PUIHXHq10uHDjtRIBeebr1i6gGYXmfSSehgA==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2020-06-29T15:06:53Z</mdssi:Value>
        </mdssi:SignatureTime>
      </SignatureProperty>
    </SignatureProperties>
  </Object>
  <Object Id="idOfficeObject">
    <SignatureProperties>
      <SignatureProperty Id="idOfficeV1Details" Target="#idPackageSignature">
        <SignatureInfoV1 xmlns="http://schemas.microsoft.com/office/2006/digsig">
          <SetupID>{B533465C-5E5D-46E3-B5CD-E464F09D7902}</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2020-06-29T15:06:53Z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p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y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G4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GM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Q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6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AA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1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eWSCjtxuftfZjjtXX0Poy0O9pSNIgQOjc2ZQYSPMfMo=</DigestValue>
    </Reference>
    <Reference Type="http://www.w3.org/2000/09/xmldsig#Object" URI="#idOfficeObject">
      <DigestMethod Algorithm="http://www.w3.org/2001/04/xmlenc#sha256"/>
      <DigestValue>IpjUHnbNZBG+3M4wCPISi3+60QSxRde2pq6EMPU4n70=</DigestValue>
    </Reference>
    <Reference Type="http://uri.etsi.org/01903#SignedProperties" URI="#idSignedProperties">
      <Transforms>
        <Transform Algorithm="http://www.w3.org/TR/2001/REC-xml-c14n-20010315"/>
      </Transforms>
      <DigestMethod Algorithm="http://www.w3.org/2001/04/xmlenc#sha256"/>
      <DigestValue>pG02kQ7f08N6irT8YN7Zbh1oidVWBSloUZvYaC6DStI=</DigestValue>
    </Reference>
    <Reference Type="http://www.w3.org/2000/09/xmldsig#Object" URI="#idValidSigLnImg">
      <DigestMethod Algorithm="http://www.w3.org/2001/04/xmlenc#sha256"/>
      <DigestValue>yBQkTRstF0fNPHEPLS0f0nTH3C5FEQ9GtqEb8aaMMGU=</DigestValue>
    </Reference>
    <Reference Type="http://www.w3.org/2000/09/xmldsig#Object" URI="#idInvalidSigLnImg">
      <DigestMethod Algorithm="http://www.w3.org/2001/04/xmlenc#sha256"/>
      <DigestValue>orNSeF821AWuW1hyLlSQmS8G3m0JMyibj6aMXiGL7GM=</DigestValue>
    </Reference>
  </SignedInfo>
  <SignatureValue>OjTRdlNZf548HVPbQHe+AHxodJSPyVSvM+Y4mCawdWaG87UzvCDkcFC2LXVoexADu/nLlItbfeML
iRVGGtEDR2t5u/2lmJulud6ECtWzdNo0HwwMZQpWRWEsHU/fYH1UoHVCXtCgzV6OHpuk52alR1bb
Shxpoa4ynyd3N0m5Kl8k6bHl757bsRN/LXPoN7dzoXHfGrxOVMPGW/ov4wKMZpIlnlc3iEc22Jmu
cvdL6LKa9PCMSALPIw5+uOkBPLOtbKFzIACk0Jclqq4I/5BNaH8AMYD/U4fFcUyhZqaodf5Ui5ye
vtyfPMZL94bbEotuAcLqNQaBhH6PJeo4L2lfxA==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2020-06-29T15:07:01Z</mdssi:Value>
        </mdssi:SignatureTime>
      </SignatureProperty>
    </SignatureProperties>
  </Object>
  <Object Id="idOfficeObject">
    <SignatureProperties>
      <SignatureProperty Id="idOfficeV1Details" Target="#idPackageSignature">
        <SignatureInfoV1 xmlns="http://schemas.microsoft.com/office/2006/digsig">
          <SetupID>{790E2EFE-0B1E-46A4-A233-249C76ADB29A}</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2020-06-29T15:07:01Z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p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A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AA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Q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PAAAAAAcKDQcKDQcJDQ4WMShFrjFU1TJV1gECBAIDBAECBQoRKyZBowsTMSUAAAAAfqbJd6PIeqDCQFZ4JTd0Lk/HMVPSGy5uFiE4GypVJ0KnHjN9AAABOwAAAACcz+7S6ffb7fnC0t1haH0hMm8aLXIuT8ggOIwoRKslP58cK08AAAFRAAAAAMHg9P///////////+bm5k9SXjw/SzBRzTFU0y1NwSAyVzFGXwEBAmcACA8mnM/u69/SvI9jt4tgjIR9FBosDBEjMVTUMlXWMVPRKUSeDxk4AAAAfQAAAADT6ff///////+Tk5MjK0krSbkvUcsuT8YVJFoTIFIrSbgtTcEQHEccIAAAAJzP7vT6/bTa8kRleixHhy1Nwi5PxiQtTnBwcJKSki81SRwtZAgOI6kAAAAAweD02+35gsLqZ5q6Jz1jNEJyOUZ4qamp+/v7////wdPeVnCJAQECvwAAAACv1/Ho8/ubzu6CwuqMudS3u769vb3////////////L5fZymsABAgPVAAAAAK/X8fz9/uLx+snk9uTy+vz9/v///////////////8vl9nKawAECA+sAAAAAotHvtdryxOL1xOL1tdry0+r32+350+r3tdryxOL1pdPvc5rAAQIDMAAAAABpj7ZnjrZqj7Zqj7ZnjrZtkbdukrdtkbdnjrZqj7ZojrZ3rdUCAwT//wAAAAAAAAAAAAAAAAAAAAAAAAAAAAAAAAAAAAAAAAAAAAAAAAAAAAAAAD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w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G4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k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1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RHptvD2UPlU2AqbavlwFOMOie5Sn77ULy7CNDppUVKk=</DigestValue>
    </Reference>
    <Reference Type="http://www.w3.org/2000/09/xmldsig#Object" URI="#idOfficeObject">
      <DigestMethod Algorithm="http://www.w3.org/2001/04/xmlenc#sha256"/>
      <DigestValue>u1yv0LwSmmDTnPYl4WWqbkx3lTS+MnraPx0tgtIJFRM=</DigestValue>
    </Reference>
    <Reference Type="http://uri.etsi.org/01903#SignedProperties" URI="#idSignedProperties">
      <Transforms>
        <Transform Algorithm="http://www.w3.org/TR/2001/REC-xml-c14n-20010315"/>
      </Transforms>
      <DigestMethod Algorithm="http://www.w3.org/2001/04/xmlenc#sha256"/>
      <DigestValue>1CdFuTNgwXhAZoC49+X/dFk7w11oGtEIedkqTln0E3k=</DigestValue>
    </Reference>
    <Reference Type="http://www.w3.org/2000/09/xmldsig#Object" URI="#idValidSigLnImg">
      <DigestMethod Algorithm="http://www.w3.org/2001/04/xmlenc#sha256"/>
      <DigestValue>yBQkTRstF0fNPHEPLS0f0nTH3C5FEQ9GtqEb8aaMMGU=</DigestValue>
    </Reference>
    <Reference Type="http://www.w3.org/2000/09/xmldsig#Object" URI="#idInvalidSigLnImg">
      <DigestMethod Algorithm="http://www.w3.org/2001/04/xmlenc#sha256"/>
      <DigestValue>1rNN9k7oWFoAXyGJjw24v3RoSyfJL4rdVyYCa0Vinh4=</DigestValue>
    </Reference>
  </SignedInfo>
  <SignatureValue>HPpcL9m6zdds5gnFF+E1FXvU6rhNrSLzjwrturu8TIT8v/FkVabENaD3WnLLoZdDwABONwoTlyt7
orcfTa0gGEGB6D3Mfd22oQGw3ZMCgofSk30PF6yq1oWZliz6+4Ox/tqMjeLBLO77QQWgjSP5nMfg
U8bJ7zOqW7Ie55gu5BtH5F37zBx/ud6MlgEph8MxLS8wB8bBD1OZNTYhuYHH4LOpZv2sJpt1zfQX
Kx50WsELUlxXG9IIL4OOsoJ6vmQcGAqjmHe15LZO3WsifBU67xveRyEJPKhHeFZZDvu1q4PNM+mt
H2c7Cub032xHMt1HP9hDfwokMwIQLKR4Kh3kVg==</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2020-06-29T15:07:07Z</mdssi:Value>
        </mdssi:SignatureTime>
      </SignatureProperty>
    </SignatureProperties>
  </Object>
  <Object Id="idOfficeObject">
    <SignatureProperties>
      <SignatureProperty Id="idOfficeV1Details" Target="#idPackageSignature">
        <SignatureInfoV1 xmlns="http://schemas.microsoft.com/office/2006/digsig">
          <SetupID>{679C2219-2C41-4910-BE1A-91F28467AB7F}</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2020-06-29T15:07:07Z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p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A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AA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Q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WJz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58WAAAAotHvtdryxOL1xOL1tdry0+r32+350+r3tdryxOL1pdPvc5rAAQIDQeUAAABpj7ZnjrZqj7Zqj7ZnjrZtkbdukrdtkbdnjrZqj7ZojrZ3rdUCAwRhfgAAAAAAAAAAAAAAAAAAAAAAAAAAAAAAAAAAAAAAAAAAAAAAAAAAAAAAADbd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6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G4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k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1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i++8ZDS2lELCPosbjULvbuycspBCzbTdQLtWSrC+r9Y=</DigestValue>
    </Reference>
    <Reference Type="http://www.w3.org/2000/09/xmldsig#Object" URI="#idOfficeObject">
      <DigestMethod Algorithm="http://www.w3.org/2001/04/xmlenc#sha256"/>
      <DigestValue>Nlu/Chpg8w5kEYPTQ5U4BjosfasROxPKhDntmoIYAo4=</DigestValue>
    </Reference>
    <Reference Type="http://uri.etsi.org/01903#SignedProperties" URI="#idSignedProperties">
      <Transforms>
        <Transform Algorithm="http://www.w3.org/TR/2001/REC-xml-c14n-20010315"/>
      </Transforms>
      <DigestMethod Algorithm="http://www.w3.org/2001/04/xmlenc#sha256"/>
      <DigestValue>2jAAeXi6rQxIjIdj55qKi8pFA5cjWQ9iOexf/zHUIRs=</DigestValue>
    </Reference>
    <Reference Type="http://www.w3.org/2000/09/xmldsig#Object" URI="#idValidSigLnImg">
      <DigestMethod Algorithm="http://www.w3.org/2001/04/xmlenc#sha256"/>
      <DigestValue>sV1V5Df+1L+2orfKrUPZigzycHX6lr+AC6Iay1/181I=</DigestValue>
    </Reference>
    <Reference Type="http://www.w3.org/2000/09/xmldsig#Object" URI="#idInvalidSigLnImg">
      <DigestMethod Algorithm="http://www.w3.org/2001/04/xmlenc#sha256"/>
      <DigestValue>k682CPYtTiGWDR+DFTZZlgFiIeT2ueYO7grZt9KOzNY=</DigestValue>
    </Reference>
  </SignedInfo>
  <SignatureValue>VPPAIOYq/PFOhEFc5nuPIMVj5SemEyrRiL1MY/DZElDfPbYeBE0eemwJG5ALOmUL5T/EYtMNNEHp
WtxYctwm2N7q4ZQ7C6ookDje0OUCwA6sv0nrVrovzjgHWnWA4ZaVA7PzcbfEUJNEqZH5Igt2NGuQ
+lUgYmjDSJtP7PhjbmRFv4UPnR/hfgy98+uu1Tk042ErSLdESFCVamnMlU+84XM6uNTC91upAvIi
bVue7RvtfrDJ0/QKTrxVzw0Qk6KtoxxLbhhqpyU09O9iU9EWUjePMrAKUDL8SjImzMpA76jknby5
MIfgRTDdttRN/g1GhaMkK9I7jO5GqIQLgVIZew==</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2020-06-29T15:07:16Z</mdssi:Value>
        </mdssi:SignatureTime>
      </SignatureProperty>
    </SignatureProperties>
  </Object>
  <Object Id="idOfficeObject">
    <SignatureProperties>
      <SignatureProperty Id="idOfficeV1Details" Target="#idPackageSignature">
        <SignatureInfoV1 xmlns="http://schemas.microsoft.com/office/2006/digsig">
          <SetupID>{3377070A-B688-4949-A611-0E510F9B0CA3}</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2020-06-29T15:07:16Z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p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y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G4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GM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Q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SmQAAAAcKDQcKDQcJDQ4WMShFrjFU1TJV1gECBAIDBAECBQoRKyZBowsTMehVAAAAfqbJd6PIeqDCQFZ4JTd0Lk/HMVPSGy5uFiE4GypVJ0KnHjN9AAABZbkAAACcz+7S6ffb7fnC0t1haH0hMm8aLXIuT8ggOIwoRKslP58cK08AAAEJ0QAAAMHg9P///////////+bm5k9SXjw/SzBRzTFU0y1NwSAyVzFGXwEBAmOICA8mnM/u69/SvI9jt4tgjIR9FBosDBEjMVTUMlXWMVPRKUSeDxk4AAAAwC0AAADT6ff///////+Tk5MjK0krSbkvUcsuT8YVJFoTIFIrSbgtTcEQHEe6GwAAAJzP7vT6/bTa8kRleixHhy1Nwi5PxiQtTnBwcJKSki81SRwtZAgOIxJlAAAAweD02+35gsLqZ5q6Jz1jNEJyOUZ4qamp+/v7////wdPeVnCJAQECmycAAACv1/Ho8/ubzu6CwuqMudS3u769vb3////////////L5fZymsABAgMBgAAAAK/X8fz9/uLx+snk9uTy+vz9/v///////////////8vl9nKawAECA3M7AAAAotHvtdryxOL1xOL1tdry0+r32+350+r3tdryxOL1pdPvc5rAAQIDwAo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6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G4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k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1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rciIBvTrrS2xZCagbe9tHyAqxsspnYQ8wXXXLXEqWRo=</DigestValue>
    </Reference>
    <Reference Type="http://www.w3.org/2000/09/xmldsig#Object" URI="#idOfficeObject">
      <DigestMethod Algorithm="http://www.w3.org/2001/04/xmlenc#sha256"/>
      <DigestValue>S4L0czGZn7quOfkeTgPl/WnfE38fUkK4uREKYZQZB/Y=</DigestValue>
    </Reference>
    <Reference Type="http://uri.etsi.org/01903#SignedProperties" URI="#idSignedProperties">
      <Transforms>
        <Transform Algorithm="http://www.w3.org/TR/2001/REC-xml-c14n-20010315"/>
      </Transforms>
      <DigestMethod Algorithm="http://www.w3.org/2001/04/xmlenc#sha256"/>
      <DigestValue>MrtdP4TfHRxeHFLHJ54x/SaQlcJffbzWJ/jyQS0+7PA=</DigestValue>
    </Reference>
    <Reference Type="http://www.w3.org/2000/09/xmldsig#Object" URI="#idValidSigLnImg">
      <DigestMethod Algorithm="http://www.w3.org/2001/04/xmlenc#sha256"/>
      <DigestValue>yBQkTRstF0fNPHEPLS0f0nTH3C5FEQ9GtqEb8aaMMGU=</DigestValue>
    </Reference>
    <Reference Type="http://www.w3.org/2000/09/xmldsig#Object" URI="#idInvalidSigLnImg">
      <DigestMethod Algorithm="http://www.w3.org/2001/04/xmlenc#sha256"/>
      <DigestValue>k682CPYtTiGWDR+DFTZZlgFiIeT2ueYO7grZt9KOzNY=</DigestValue>
    </Reference>
  </SignedInfo>
  <SignatureValue>SLegsL0wsWV/ISW53ti5BFkPS1l2066y04+s2Mjc29o0bMmCiQGQgTdSHSUrthtCLgWY/7R+u8he
ChFzaKTWihjyHchQtefR1EAjuJVlVa0iGSYxuj82Rs7yV+9kobzIaZ1a5EOd1iqvuMZsxgnyZBvh
c+vCEwQpiwmfiRUj0kzcfbqmw/oqn/ES/nzRAQWa7u6lp+GEZO5VemdGjANdejdDJ5hn8tGcSQE3
hMCPfAIe0pBN35jqsxWj/Amz35Dw9td2nzhKrscqQvqZppLvphxKMw8MDCcibxFrkjmL7p6qRawP
c/UDCTh3Q1AjORY6sElWj9zqbC0UtIk0s1xETQ==</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2020-06-29T15:07:23Z</mdssi:Value>
        </mdssi:SignatureTime>
      </SignatureProperty>
    </SignatureProperties>
  </Object>
  <Object Id="idOfficeObject">
    <SignatureProperties>
      <SignatureProperty Id="idOfficeV1Details" Target="#idPackageSignature">
        <SignatureInfoV1 xmlns="http://schemas.microsoft.com/office/2006/digsig">
          <SetupID>{D0D96734-CBE0-401C-A8B8-C752609FFB15}</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2020-06-29T15:07:23Z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p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A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AA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Q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SmQAAAAcKDQcKDQcJDQ4WMShFrjFU1TJV1gECBAIDBAECBQoRKyZBowsTMehVAAAAfqbJd6PIeqDCQFZ4JTd0Lk/HMVPSGy5uFiE4GypVJ0KnHjN9AAABZbkAAACcz+7S6ffb7fnC0t1haH0hMm8aLXIuT8ggOIwoRKslP58cK08AAAEJ0QAAAMHg9P///////////+bm5k9SXjw/SzBRzTFU0y1NwSAyVzFGXwEBAmOICA8mnM/u69/SvI9jt4tgjIR9FBosDBEjMVTUMlXWMVPRKUSeDxk4AAAAwC0AAADT6ff///////+Tk5MjK0krSbkvUcsuT8YVJFoTIFIrSbgtTcEQHEe6GwAAAJzP7vT6/bTa8kRleixHhy1Nwi5PxiQtTnBwcJKSki81SRwtZAgOIxJlAAAAweD02+35gsLqZ5q6Jz1jNEJyOUZ4qamp+/v7////wdPeVnCJAQECmycAAACv1/Ho8/ubzu6CwuqMudS3u769vb3////////////L5fZymsABAgMBgAAAAK/X8fz9/uLx+snk9uTy+vz9/v///////////////8vl9nKawAECA3M7AAAAotHvtdryxOL1xOL1tdry0+r32+350+r3tdryxOL1pdPvc5rAAQIDwAo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6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G4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k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1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RsifLgoFUzjO9m3J1Ec2gJzLQh2D1pVtW7VNeFqPC+o=</DigestValue>
    </Reference>
    <Reference Type="http://www.w3.org/2000/09/xmldsig#Object" URI="#idOfficeObject">
      <DigestMethod Algorithm="http://www.w3.org/2001/04/xmlenc#sha256"/>
      <DigestValue>BTlJZHh5VRj4AwSl020KS95Uk51+AQ3x6EUABdhd/h8=</DigestValue>
    </Reference>
    <Reference Type="http://uri.etsi.org/01903#SignedProperties" URI="#idSignedProperties">
      <Transforms>
        <Transform Algorithm="http://www.w3.org/TR/2001/REC-xml-c14n-20010315"/>
      </Transforms>
      <DigestMethod Algorithm="http://www.w3.org/2001/04/xmlenc#sha256"/>
      <DigestValue>FcpIzYKxXk9dKOjZvQ687plvyfREPQp7wQMkcneHvWQ=</DigestValue>
    </Reference>
    <Reference Type="http://www.w3.org/2000/09/xmldsig#Object" URI="#idValidSigLnImg">
      <DigestMethod Algorithm="http://www.w3.org/2001/04/xmlenc#sha256"/>
      <DigestValue>sV1V5Df+1L+2orfKrUPZigzycHX6lr+AC6Iay1/181I=</DigestValue>
    </Reference>
    <Reference Type="http://www.w3.org/2000/09/xmldsig#Object" URI="#idInvalidSigLnImg">
      <DigestMethod Algorithm="http://www.w3.org/2001/04/xmlenc#sha256"/>
      <DigestValue>BWh3oX7z648HOBRUov9zsLgYTB9FWA326qFPsJB7eh0=</DigestValue>
    </Reference>
  </SignedInfo>
  <SignatureValue>Ifx07xfUNhsyP2tMbomvREGQdYizRqgvAtYxZvYUefc2Mj1w3vutpTdkkxRwwbomnnUVIsi3tRKX
7jV9LJqZEBtTIZwYWO2jWq/WOvebzncqct2Yyy4rJnrMgXtfofKYb6qE17RDJkiRxOAvtNJGDb51
wYt84cjRFAJj+5KPsevRdqU+RzoZQxuwWtdS9KsZbephJY1qD0ckt89gPgBf3v/PDCTnUK7Xm8Yw
BYG0aTFCf4CA8vC+tGY+NTYF7zD65wecwcrxtg4Z2PXM/yBLB5P/+OWndHfR1DSEXyNcoh+6PSgy
e4cex4a06kgYh8aBN67vgn//v1cUXwo/kEhuJA==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2020-06-29T15:07:32Z</mdssi:Value>
        </mdssi:SignatureTime>
      </SignatureProperty>
    </SignatureProperties>
  </Object>
  <Object Id="idOfficeObject">
    <SignatureProperties>
      <SignatureProperty Id="idOfficeV1Details" Target="#idPackageSignature">
        <SignatureInfoV1 xmlns="http://schemas.microsoft.com/office/2006/digsig">
          <SetupID>{613B3330-7CF0-4322-80D7-C89DE8D9E251}</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2020-06-29T15:07:32Z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p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y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G4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GM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Q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w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G4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k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1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ynL2zg4m5Js3qXZsB2MG65l4y946s4XBPSuLcxq93rU=</DigestValue>
    </Reference>
    <Reference Type="http://www.w3.org/2000/09/xmldsig#Object" URI="#idOfficeObject">
      <DigestMethod Algorithm="http://www.w3.org/2001/04/xmlenc#sha256"/>
      <DigestValue>3xMNspDPn7MuD6/brtkmOAIVAuy9Vt3FWQI9j6xhf7I=</DigestValue>
    </Reference>
    <Reference Type="http://uri.etsi.org/01903#SignedProperties" URI="#idSignedProperties">
      <Transforms>
        <Transform Algorithm="http://www.w3.org/TR/2001/REC-xml-c14n-20010315"/>
      </Transforms>
      <DigestMethod Algorithm="http://www.w3.org/2001/04/xmlenc#sha256"/>
      <DigestValue>q/kokGX6j58yiylwvOxYlObNVRWOtd2v4Un+iP1jX0M=</DigestValue>
    </Reference>
    <Reference Type="http://www.w3.org/2000/09/xmldsig#Object" URI="#idValidSigLnImg">
      <DigestMethod Algorithm="http://www.w3.org/2001/04/xmlenc#sha256"/>
      <DigestValue>tTHrruTPm7wKn5TUhUC+v7wZEh1GKyO1jqdI1ikWicA=</DigestValue>
    </Reference>
    <Reference Type="http://www.w3.org/2000/09/xmldsig#Object" URI="#idInvalidSigLnImg">
      <DigestMethod Algorithm="http://www.w3.org/2001/04/xmlenc#sha256"/>
      <DigestValue>5FBfLWQQTkfJ5XxkIXHi3eh+bem8kX4DJhrBT4BojZk=</DigestValue>
    </Reference>
  </SignedInfo>
  <SignatureValue>Li95bJoV/9o5kl2hn8vvAnc36Yp4ADkD3fwTwgbXKjv13dvn2Btj4Kp0ub1zBgtMRg5EnXP7uA2c
RQHTbJ6N+FURrhlNIvgWF1cqhSw3vf0bGOPViPrtJgZFmOLBx5Ovfy1i4wrCwwrTdmrN9Eqbq8Pv
tMsEpxpHaLsgdP1yh/fHL9Q8zi2yM6nCaMYx969nWsKOxhbUWLXo+r+7Lmqzg05v7uWhjF6tCSQ/
QLMNf1Kem4AtWMffDqcxJR8a8fRAm7G6Q9qQ9lQFgCOCn7IGnmd5Rx27OXt5jQPDWz2/gg+qSdTI
f58C1sAN/4y3gI5eC9WH8VXsb0hgRsPgNAEUoQ==</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2020-06-30T18:18:08Z</mdssi:Value>
        </mdssi:SignatureTime>
      </SignatureProperty>
    </SignatureProperties>
  </Object>
  <Object Id="idOfficeObject">
    <SignatureProperties>
      <SignatureProperty Id="idOfficeV1Details" Target="#idPackageSignature">
        <SignatureInfoV1 xmlns="http://schemas.microsoft.com/office/2006/digsig">
          <SetupID>{19C15569-C306-4FC5-831B-2D9ACBE5E381}</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2020-06-30T18:18:08Z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S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Z2/O+ocfjPjwBw0FACyM2PALjNjwAAAAAAvlWidwkAAADAz1AC6VWidxTOjwDAz1ACSseocQAAAABKx6hxAQAAAMDPUAIAAAAAAAAAAAAAAAAAAAAAaOFQAgAAAAAAAAAAAAAAAAAAAAAAAAAANGItTQAAAABoz48A2dnqdQAAjwAAAAAA5dnqdQAAAAD1////AAAAAAAAAAAAAAAAkAEAAML9EtkEzo8AEbGGdwAABHb4zY8AAAAAAADOjwAAAAAAAAAAAIZBh3cAAAAAVAbe/wkAAAAYz48A5F19dwHYAAAYz48AAAAAAAAAAAAAAAAAAAAAAAAAAAD876hxZHYACAAAAAAlAAAADAAAAAEAAAAYAAAADAAAAAAAAAISAAAADAAAAAEAAAAeAAAAGAAAAL0AAAAEAAAA9wAAABEAAAAlAAAADAAAAAEAAABUAAAAiAAAAL4AAAAEAAAA9QAAABAAAAABAAAAAADYQVVV1UG+AAAABAAAAAoAAABMAAAAAAAAAAAAAAAAAAAA//////////9gAAAAMwAw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l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AiAAYAAAADAAAABAAAAAkAAAAGAAAABwAAAAcAAAADAAAABwAAAAcAAAAEAAAAAwAAAAMAAAAHAAAACAAAAAgAAAAJAAAABQAAAAYAAAADAAAACwAAAAMAAAAGAAAACAAAAAYAAAADAAAACAAAAAYAAAAIAAAABgAAAAYAAAAFAAAACAAAABYAAAAMAAAAAAAAACUAAAAMAAAAAgAAAA4AAAAUAAAAAAAAABAAAAAUAAAA</Object>
  <Object Id="idInvalidSigLnImg">AQAAAGwAAAAAAAAAAAAAAP8AAAB/AAAAAAAAAAAAAAAAGwAAVg0AACBFTUYAAAEA5B4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5Gg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GdvzvqHH4z48AcNBQAsjNjwC4zY8AAAAAAL5VoncJAAAAwM9QAulVoncUzo8AwM9QAkrHqHEAAAAASseocQEAAADAz1ACAAAAAAAAAAAAAAAAAAAAAGjhUAIAAAAAAAAAAAAAAAAAAAAAAAAAADRiLU0AAAAAaM+PANnZ6nUAAI8AAAAAAOXZ6nUAAAAA9f///wAAAAAAAAAAAAAAAJABAADC/RLZBM6PABGxhncAAAR2+M2PAAAAAAAAzo8AAAAAAAAAAACGQYd3AAAAAFQG3v8JAAAAGM+PAORdfXcB2AAAGM+PAAAAAAAAAAAAAAAAAAAAAAAAAAAA/O+ocW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u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BnAAYAAAADAAAABAAAAAkAAAAGAAAABwAAAAcAAAADAAAABwAAAAcAAAAEAAAAAwAAAAMAAAAHAAAACAAAAAgAAAAJAAAABQAAAAYAAAADAAAACwAAAAMAAAAGAAAACAAAAAYAAAADAAAACAAAAAYAAAAIAAAABgAAAAYAAAAFAAAACAAAABYAAAAMAAAAAAAAACUAAAAMAAAAAgAAAA4AAAAUAAAAAAAAABAAAAAUAAAA</Object>
</Signature>
</file>

<file path=_xmlsignatures/sig1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l/GkHPeGJNDABzRkPkp+yl8SLLh5+gmchZFxaCWDPbE=</DigestValue>
    </Reference>
    <Reference Type="http://www.w3.org/2000/09/xmldsig#Object" URI="#idOfficeObject">
      <DigestMethod Algorithm="http://www.w3.org/2001/04/xmlenc#sha256"/>
      <DigestValue>G4W9x0K+chMTV8kjll5ZA8vVAx7VFW5tUbCeoUiOXRc=</DigestValue>
    </Reference>
    <Reference Type="http://uri.etsi.org/01903#SignedProperties" URI="#idSignedProperties">
      <Transforms>
        <Transform Algorithm="http://www.w3.org/TR/2001/REC-xml-c14n-20010315"/>
      </Transforms>
      <DigestMethod Algorithm="http://www.w3.org/2001/04/xmlenc#sha256"/>
      <DigestValue>Ac0CPnlsWuBNOBenPJy+Xrx7WFpkrV/tedR5xKvm1pU=</DigestValue>
    </Reference>
    <Reference Type="http://www.w3.org/2000/09/xmldsig#Object" URI="#idValidSigLnImg">
      <DigestMethod Algorithm="http://www.w3.org/2001/04/xmlenc#sha256"/>
      <DigestValue>tTHrruTPm7wKn5TUhUC+v7wZEh1GKyO1jqdI1ikWicA=</DigestValue>
    </Reference>
    <Reference Type="http://www.w3.org/2000/09/xmldsig#Object" URI="#idInvalidSigLnImg">
      <DigestMethod Algorithm="http://www.w3.org/2001/04/xmlenc#sha256"/>
      <DigestValue>+hzCUsT5H23xf5nWSfmm2ZGT0kDdFaB7DeUz/iy6npM=</DigestValue>
    </Reference>
  </SignedInfo>
  <SignatureValue>fcRRx6JjU3cIOhNAzv6e045aB4q9bqEPjdC2SMePW1YhE0f2RWXADtFu4eigyJBLVCVEz5gpzbja
RNmMcOxGlopren6kUGiKQBeBDmrZCKWQ4w50KGYuOM2TVLOmyzL+v5be99o1Ig11EkpcekaCqxYy
UAUi8w7mDFvlcJEAyUVPeyLokODTE6F9D3ZwQBcnhYcSJ4jVg0xHzpooytCr44KMDzESVkkmIbSE
TssSptbEBb7yCSmKH7eC3lNZKNYk7rFVS9q58gxeJyn5BZw5OFkHkoyxuQBHLhocK9BEDfduJVcR
BiA5L6Sk3SZBkiJdk5BWQ3LDkjssZNValhdBGw==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2020-06-30T18:18:38Z</mdssi:Value>
        </mdssi:SignatureTime>
      </SignatureProperty>
    </SignatureProperties>
  </Object>
  <Object Id="idOfficeObject">
    <SignatureProperties>
      <SignatureProperty Id="idOfficeV1Details" Target="#idPackageSignature">
        <SignatureInfoV1 xmlns="http://schemas.microsoft.com/office/2006/digsig">
          <SetupID>{F5B889C9-A56D-4BFD-A03C-5AFF3D505D1F}</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2020-06-30T18:18:38Z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S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Z2/O+ocfjPjwBw0FACyM2PALjNjwAAAAAAvlWidwkAAADAz1AC6VWidxTOjwDAz1ACSseocQAAAABKx6hxAQAAAMDPUAIAAAAAAAAAAAAAAAAAAAAAaOFQAgAAAAAAAAAAAAAAAAAAAAAAAAAANGItTQAAAABoz48A2dnqdQAAjwAAAAAA5dnqdQAAAAD1////AAAAAAAAAAAAAAAAkAEAAML9EtkEzo8AEbGGdwAABHb4zY8AAAAAAADOjwAAAAAAAAAAAIZBh3cAAAAAVAbe/wkAAAAYz48A5F19dwHYAAAYz48AAAAAAAAAAAAAAAAAAAAAAAAAAAD876hxZHYACAAAAAAlAAAADAAAAAEAAAAYAAAADAAAAAAAAAISAAAADAAAAAEAAAAeAAAAGAAAAL0AAAAEAAAA9wAAABEAAAAlAAAADAAAAAEAAABUAAAAiAAAAL4AAAAEAAAA9QAAABAAAAABAAAAAADYQVVV1UG+AAAABAAAAAoAAABMAAAAAAAAAAAAAAAAAAAA//////////9gAAAAMwAw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l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AiAAYAAAADAAAABAAAAAkAAAAGAAAABwAAAAcAAAADAAAABwAAAAcAAAAEAAAAAwAAAAMAAAAHAAAACAAAAAgAAAAJAAAABQAAAAYAAAADAAAACwAAAAMAAAAGAAAACAAAAAYAAAADAAAACAAAAAYAAAAIAAAABgAAAAYAAAAFAAAACAAAABYAAAAMAAAAAAAAACUAAAAMAAAAAgAAAA4AAAAUAAAAAAAAABAAAAAUAAAA</Object>
  <Object Id="idInvalidSigLnImg">AQAAAGwAAAAAAAAAAAAAAP8AAAB/AAAAAAAAAAAAAAAAGwAAVg0AACBFTUYAAAEA5B4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GdvzvqHH4z48AcNBQAsjNjwC4zY8AAAAAAL5VoncJAAAAwM9QAulVoncUzo8AwM9QAkrHqHEAAAAASseocQEAAADAz1ACAAAAAAAAAAAAAAAAAAAAAGjhUAIAAAAAAAAAAAAAAAAAAAAAAAAAADRiLU0AAAAAaM+PANnZ6nUAAI8AAAAAAOXZ6nUAAAAA9f///wAAAAAAAAAAAAAAAJABAADC/RLZBM6PABGxhncAAAR2+M2PAAAAAAAAzo8AAAAAAAAAAACGQYd3AAAAAFQG3v8JAAAAGM+PAORdfXcB2AAAGM+PAAAAAAAAAAAAAAAAAAAAAAAAAAAA/O+ocW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u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BnAAYAAAADAAAABAAAAAkAAAAGAAAABwAAAAcAAAADAAAABwAAAAcAAAAEAAAAAwAAAAMAAAAHAAAACAAAAAgAAAAJAAAABQAAAAYAAAADAAAACwAAAAMAAAAGAAAACAAAAAYAAAADAAAACAAAAAYAAAAIAAAABgAAAAYAAAAFAAAACA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YPu2tpP9YrolXbpnY5m3HXak60DDvNw8qUxpIzSerJ8=</DigestValue>
    </Reference>
    <Reference Type="http://www.w3.org/2000/09/xmldsig#Object" URI="#idOfficeObject">
      <DigestMethod Algorithm="http://www.w3.org/2001/04/xmlenc#sha256"/>
      <DigestValue>gVFLkaxx6yQsAVBr4UcXxFt3BdmnOYdWvV5Z4N6ePQM=</DigestValue>
    </Reference>
    <Reference Type="http://uri.etsi.org/01903#SignedProperties" URI="#idSignedProperties">
      <Transforms>
        <Transform Algorithm="http://www.w3.org/TR/2001/REC-xml-c14n-20010315"/>
      </Transforms>
      <DigestMethod Algorithm="http://www.w3.org/2001/04/xmlenc#sha256"/>
      <DigestValue>PVG21f5gyVfy+XdjwxAXi0XyJoYQGXsTrSyp/qcaPVM=</DigestValue>
    </Reference>
    <Reference Type="http://www.w3.org/2000/09/xmldsig#Object" URI="#idValidSigLnImg">
      <DigestMethod Algorithm="http://www.w3.org/2001/04/xmlenc#sha256"/>
      <DigestValue>7S2+LMnWWmikCGdpgZikTnDVkd7pnxfHCu1q2BLdL5w=</DigestValue>
    </Reference>
    <Reference Type="http://www.w3.org/2000/09/xmldsig#Object" URI="#idInvalidSigLnImg">
      <DigestMethod Algorithm="http://www.w3.org/2001/04/xmlenc#sha256"/>
      <DigestValue>rAHgvatiUE3HGB13Tm5MxcLa+RoDBfg+XsPmxunl4Bc=</DigestValue>
    </Reference>
  </SignedInfo>
  <SignatureValue>HHhf7YW/NqpbtWx0ZFOox3Rnl+IxylbuLde2eQIM/SuBaDItVM3KEMJhLixUiULugSPgQBLeHvJ+
xaw2t5JscvtoU+K+8eCAo0pXA1AsnL8pnHxlYOlJeBFGFGA83SlKm20yi2CVksKnleMOItX/KyIW
w/IYoMu5tMhmb2o+XZlyg8u387vrH1ocJ08ROiVbxGQvNoHjGwbPb+pb8WXju8+RQU+i28bQXX6o
1L+QFfpCY2VEnTUHmTarQfLMAgf1IktTVW3TGUEIsJ+4ZxlO7NuEdIrsi/fcIrNe0pvY44j3LbXj
2EtmSLrzKkAbu3mpZAITDusT+wEJD2Ag9ThkBg==</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2020-06-29T15:05:35Z</mdssi:Value>
        </mdssi:SignatureTime>
      </SignatureProperty>
    </SignatureProperties>
  </Object>
  <Object Id="idOfficeObject">
    <SignatureProperties>
      <SignatureProperty Id="idOfficeV1Details" Target="#idPackageSignature">
        <SignatureInfoV1 xmlns="http://schemas.microsoft.com/office/2006/digsig">
          <SetupID>{3BB5B787-2D23-48AD-9DFD-C357D9C25FF1}</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2020-06-29T15:05:35Z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p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DD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D/VQ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AnZ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Aqr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Q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MM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OkW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A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AA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2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PpyjSQiRZjP77dR/YRahRBxc6xC8huYO6mecyfzVwds=</DigestValue>
    </Reference>
    <Reference Type="http://www.w3.org/2000/09/xmldsig#Object" URI="#idOfficeObject">
      <DigestMethod Algorithm="http://www.w3.org/2001/04/xmlenc#sha256"/>
      <DigestValue>mgtAIRQ6GlFG0iPFk+j3BXiSvDICLSXeMieYSTV+TYo=</DigestValue>
    </Reference>
    <Reference Type="http://uri.etsi.org/01903#SignedProperties" URI="#idSignedProperties">
      <Transforms>
        <Transform Algorithm="http://www.w3.org/TR/2001/REC-xml-c14n-20010315"/>
      </Transforms>
      <DigestMethod Algorithm="http://www.w3.org/2001/04/xmlenc#sha256"/>
      <DigestValue>rnm+Omz8pKQAVp+gmEpumy2jxHG/L7kh5R2ym7UUFXI=</DigestValue>
    </Reference>
    <Reference Type="http://www.w3.org/2000/09/xmldsig#Object" URI="#idValidSigLnImg">
      <DigestMethod Algorithm="http://www.w3.org/2001/04/xmlenc#sha256"/>
      <DigestValue>l+BlsXfussaONSQWeQcGU6FLlnTFQLfSBvpg4GRyLHU=</DigestValue>
    </Reference>
    <Reference Type="http://www.w3.org/2000/09/xmldsig#Object" URI="#idInvalidSigLnImg">
      <DigestMethod Algorithm="http://www.w3.org/2001/04/xmlenc#sha256"/>
      <DigestValue>PDgim8iwJBlSWv6jkYhaqf1FHSFRVb+/KLOPsJaIoS0=</DigestValue>
    </Reference>
  </SignedInfo>
  <SignatureValue>yWUWmP4dCR7i3XGFAJBeJD78XSgWfh2pdMRlFSKW/MzAj/8n/SMCTIRNdIr5dJjyj7bWxATY3AF3
ZAVsKyTGOd6hk5IJb2OhN2voL2QTbT3l/sotTdy5hNkdKM/xU4MzJIVKqBwGaBo3Q3D4M5EzOVBy
8nQS0vOX2YuWCguOURVvJd47uEj/Jh07ZyDFyLWKzImku6wlfHKaa6rrhoZxPg6O00sDffwt4Xey
oQq3slhwM+UUxSHHTYj+aM21ltHF99PCLY/Jl6jnqKnUbr/huc6+N2giC9DHIoIkwF+Q0AW9pS/r
p2cPblwNrB205KDIy5KDKgPR8eoOpC1BU/7wkw==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2020-06-30T18:18:42Z</mdssi:Value>
        </mdssi:SignatureTime>
      </SignatureProperty>
    </SignatureProperties>
  </Object>
  <Object Id="idOfficeObject">
    <SignatureProperties>
      <SignatureProperty Id="idOfficeV1Details" Target="#idPackageSignature">
        <SignatureInfoV1 xmlns="http://schemas.microsoft.com/office/2006/digsig">
          <SetupID>{8EDAA8B0-902C-4872-A281-90AF56C3D6ED}</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2020-06-30T18:18:42Z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S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Z2/O+ocfjPjwBw0FACyM2PALjNjwAAAAAAvlWidwkAAADAz1AC6VWidxTOjwDAz1ACSseocQAAAABKx6hxAQAAAMDPUAIAAAAAAAAAAAAAAAAAAAAAaOFQAgAAAAAAAAAAAAAAAAAAAAAAAAAANGItTQAAAABoz48A2dnqdQAAjwAAAAAA5dnqdQAAAAD1////AAAAAAAAAAAAAAAAkAEAAML9EtkEzo8AEbGGdwAABHb4zY8AAAAAAADOjwAAAAAAAAAAAIZBh3cAAAAAVAbe/wkAAAAYz48A5F19dwHYAAAYz48AAAAAAAAAAAAAAAAAAAAAAAAAAAD876hxZHYACAAAAAAlAAAADAAAAAEAAAAYAAAADAAAAAAAAAISAAAADAAAAAEAAAAeAAAAGAAAAL0AAAAEAAAA9wAAABEAAAAlAAAADAAAAAEAAABUAAAAiAAAAL4AAAAEAAAA9QAAABAAAAABAAAAAADYQVVV1UG+AAAABAAAAAoAAABMAAAAAAAAAAAAAAAAAAAA//////////9gAAAAMwAw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AA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B1AAYAAAADAAAABAAAAAkAAAAGAAAABwAAAAcAAAADAAAABwAAAAcAAAAEAAAAAwAAAAMAAAAHAAAACAAAAAgAAAAJAAAABQAAAAYAAAADAAAACwAAAAMAAAAGAAAACAAAAAYAAAADAAAACAAAAAYAAAAIAAAABgAAAAYAAAAFAAAACAAAABYAAAAMAAAAAAAAACUAAAAMAAAAAgAAAA4AAAAUAAAAAAAAABAAAAAUAAAA</Object>
  <Object Id="idInvalidSigLnImg">AQAAAGwAAAAAAAAAAAAAAP8AAAB/AAAAAAAAAAAAAAAAGwAAVg0AACBFTUYAAAEA5B4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OgAAAMHg9P///////////+bm5k9SXjw/SzBRzTFU0y1NwSAyVzFGXwEBAgAACA8mnM/u69/SvI9jt4tgjIR9FBosDBEjMVTUMlXWMVPRKUSeDxk4AAAAAAAAAADT6ff///////+Tk5MjK0krSbkvUcsuT8YVJFoTIFIrSbgtTcEQHEcAAAAAAJzP7vT6/bTa8kRleixHhy1Nwi5PxiQtTnBwcJKSki81SRwtZAgOI4A/AAAAweD02+35gsLqZ5q6Jz1jNEJyOUZ4qamp+/v7////wdPeVnCJAQECgD8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GdvzvqHH4z48AcNBQAsjNjwC4zY8AAAAAAL5VoncJAAAAwM9QAulVoncUzo8AwM9QAkrHqHEAAAAASseocQEAAADAz1ACAAAAAAAAAAAAAAAAAAAAAGjhUAIAAAAAAAAAAAAAAAAAAAAAAAAAADRiLU0AAAAAaM+PANnZ6nUAAI8AAAAAAOXZ6nUAAAAA9f///wAAAAAAAAAAAAAAAJABAADC/RLZBM6PABGxhncAAAR2+M2PAAAAAAAAzo8AAAAAAAAAAACGQYd3AAAAAFQG3v8JAAAAGM+PAORdfXcB2AAAGM+PAAAAAAAAAAAAAAAAAAAAAAAAAAAA/O+ocW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u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BnAAYAAAADAAAABAAAAAkAAAAGAAAABwAAAAcAAAADAAAABwAAAAcAAAAEAAAAAwAAAAMAAAAHAAAACAAAAAgAAAAJAAAABQAAAAYAAAADAAAACwAAAAMAAAAGAAAACAAAAAYAAAADAAAACAAAAAYAAAAIAAAABgAAAAYAAAAFAAAACAAAABYAAAAMAAAAAAAAACUAAAAMAAAAAgAAAA4AAAAUAAAAAAAAABAAAAAUAAAA</Object>
</Signature>
</file>

<file path=_xmlsignatures/sig2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zsYzOoVVIi8J8nIbSnkU68CkhCOUTpJVhV3LWyRAXI8=</DigestValue>
    </Reference>
    <Reference Type="http://www.w3.org/2000/09/xmldsig#Object" URI="#idOfficeObject">
      <DigestMethod Algorithm="http://www.w3.org/2001/04/xmlenc#sha256"/>
      <DigestValue>XwBZxNSmkQRxPhRTW3D5cehPZlN99y7MQPQ/7DfdruA=</DigestValue>
    </Reference>
    <Reference Type="http://uri.etsi.org/01903#SignedProperties" URI="#idSignedProperties">
      <Transforms>
        <Transform Algorithm="http://www.w3.org/TR/2001/REC-xml-c14n-20010315"/>
      </Transforms>
      <DigestMethod Algorithm="http://www.w3.org/2001/04/xmlenc#sha256"/>
      <DigestValue>Szr94hmjuZCCiWgJgV6I9SwE5bxI2v6km+aiKfJbnHU=</DigestValue>
    </Reference>
    <Reference Type="http://www.w3.org/2000/09/xmldsig#Object" URI="#idValidSigLnImg">
      <DigestMethod Algorithm="http://www.w3.org/2001/04/xmlenc#sha256"/>
      <DigestValue>tTHrruTPm7wKn5TUhUC+v7wZEh1GKyO1jqdI1ikWicA=</DigestValue>
    </Reference>
    <Reference Type="http://www.w3.org/2000/09/xmldsig#Object" URI="#idInvalidSigLnImg">
      <DigestMethod Algorithm="http://www.w3.org/2001/04/xmlenc#sha256"/>
      <DigestValue>7loitl3tavtf1BvR24Pf21p893ycw3cdMfRg96bOP2g=</DigestValue>
    </Reference>
  </SignedInfo>
  <SignatureValue>0AaGoKm1/nsZyIZQa442xzASmivVrthhs6mCEmB80HNJsDLoO7vtrngBKx1jm625Zg1tftYOAj3S
mwdSTG7WYBIUZnK3K/n2avNfyhkdvUSBwBtY3e/w5h3kyXVwHhyoGH7iUGE8vv/571EPNZzrc128
X0kS8LkLPneCuz3s1jAHLl3+D3ilqYiKJQmBW6b9jVbwsSP7dZ2Sxe/YzGDIAkLHGfKhmXmQoOOu
7j3remvG1US/cDANs/Oo2VQ0ulLvKkVwSaPQ6SdlaRX+J9WoZHh/QsXiimTcx1JaOLlTjXQE98bh
7jsFO2VUZUVp/SuuTXFS1RhLQ4nyoa9EwcDxgA==</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2020-06-30T18:18:46Z</mdssi:Value>
        </mdssi:SignatureTime>
      </SignatureProperty>
    </SignatureProperties>
  </Object>
  <Object Id="idOfficeObject">
    <SignatureProperties>
      <SignatureProperty Id="idOfficeV1Details" Target="#idPackageSignature">
        <SignatureInfoV1 xmlns="http://schemas.microsoft.com/office/2006/digsig">
          <SetupID>{20068348-1E17-4F83-9569-B7EB0BDD9359}</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2020-06-30T18:18:46Z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S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Z2/O+ocfjPjwBw0FACyM2PALjNjwAAAAAAvlWidwkAAADAz1AC6VWidxTOjwDAz1ACSseocQAAAABKx6hxAQAAAMDPUAIAAAAAAAAAAAAAAAAAAAAAaOFQAgAAAAAAAAAAAAAAAAAAAAAAAAAANGItTQAAAABoz48A2dnqdQAAjwAAAAAA5dnqdQAAAAD1////AAAAAAAAAAAAAAAAkAEAAML9EtkEzo8AEbGGdwAABHb4zY8AAAAAAADOjwAAAAAAAAAAAIZBh3cAAAAAVAbe/wkAAAAYz48A5F19dwHYAAAYz48AAAAAAAAAAAAAAAAAAAAAAAAAAAD876hxZHYACAAAAAAlAAAADAAAAAEAAAAYAAAADAAAAAAAAAISAAAADAAAAAEAAAAeAAAAGAAAAL0AAAAEAAAA9wAAABEAAAAlAAAADAAAAAEAAABUAAAAiAAAAL4AAAAEAAAA9QAAABAAAAABAAAAAADYQVVV1UG+AAAABAAAAAoAAABMAAAAAAAAAAAAAAAAAAAA//////////9gAAAAMwAw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l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AiAAYAAAADAAAABAAAAAkAAAAGAAAABwAAAAcAAAADAAAABwAAAAcAAAAEAAAAAwAAAAMAAAAHAAAACAAAAAgAAAAJAAAABQAAAAYAAAADAAAACwAAAAMAAAAGAAAACAAAAAYAAAADAAAACAAAAAYAAAAIAAAABgAAAAYAAAAFAAAACAAAABYAAAAMAAAAAAAAACUAAAAMAAAAAgAAAA4AAAAUAAAAAAAAABAAAAAUAAAA</Object>
  <Object Id="idInvalidSigLnImg">AQAAAGwAAAAAAAAAAAAAAP8AAAB/AAAAAAAAAAAAAAAAGwAAVg0AACBFTUYAAAEA5B4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xcAAAAAcKDQcKDQcJDQ4WMShFrjFU1TJV1gECBAIDBAECBQoRKyZBowsTMTsaAAAAfqbJd6PIeqDCQFZ4JTd0Lk/HMVPSGy5uFiE4GypVJ0KnHjN9AAABAQEAAACcz+7S6ffb7fnC0t1haH0hMm8aLXIuT8ggOIwoRKslP58cK08AAAFxcAAAAMHg9P///////////+bm5k9SXjw/SzBRzTFU0y1NwSAyVzFGXwEBAjsaCA8mnM/u69/SvI9jt4tgjIR9FBosDBEjMVTUMlXWMVPRKUSeDxk4AAAAAQEAAADT6ff///////+Tk5MjK0krSbkvUcsuT8YVJFoTIFIrSbgtTcEQHEdxcAAAAJzP7vT6/bTa8kRleixHhy1Nwi5PxiQtTnBwcJKSki81SRwtZAgOIzsaAAAAweD02+35gsLqZ5q6Jz1jNEJyOUZ4qamp+/v7////wdPeVnCJAQECAgEAAACv1/Ho8/ubzu6CwuqMudS3u769vb3////////////L5fZymsABAgNXCQAAAK/X8fz9/uLx+snk9uTy+vz9/v///////////////8vl9nKawAECAzsaAAAAotHvtdryxOL1xOL1tdry0+r32+350+r3tdryxOL1pdPvc5rAAQIDAQEAAABpj7ZnjrZqj7Zqj7ZnjrZtkbdukrdtkbdnjrZqj7ZojrZ3rdUCAwSJcAAAAAAAAAAAAAAAAAAAAAAAAAAAAAAAAAAAAAAAAAAAAAAAAAAAAAAAADs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GdvzvqHH4z48AcNBQAsjNjwC4zY8AAAAAAL5VoncJAAAAwM9QAulVoncUzo8AwM9QAkrHqHEAAAAASseocQEAAADAz1ACAAAAAAAAAAAAAAAAAAAAAGjhUAIAAAAAAAAAAAAAAAAAAAAAAAAAADRiLU0AAAAAaM+PANnZ6nUAAI8AAAAAAOXZ6nUAAAAA9f///wAAAAAAAAAAAAAAAJABAADC/RLZBM6PABGxhncAAAR2+M2PAAAAAAAAzo8AAAAAAAAAAACGQYd3AAAAAFQG3v8JAAAAGM+PAORdfXcB2AAAGM+PAAAAAAAAAAAAAAAAAAAAAAAAAAAA/O+oc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u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BnAAYAAAADAAAABAAAAAkAAAAGAAAABwAAAAcAAAADAAAABwAAAAcAAAAEAAAAAwAAAAMAAAAHAAAACAAAAAgAAAAJAAAABQAAAAYAAAADAAAACwAAAAMAAAAGAAAACAAAAAYAAAADAAAACAAAAAYAAAAIAAAABgAAAAYAAAAFAAAACAAAABYAAAAMAAAAAAAAACUAAAAMAAAAAgAAAA4AAAAUAAAAAAAAABAAAAAUAAAA</Object>
</Signature>
</file>

<file path=_xmlsignatures/sig2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g3ddKEt7U6+A64TzD9acaeg1dXIWW4a3gb+8urLwofs=</DigestValue>
    </Reference>
    <Reference Type="http://www.w3.org/2000/09/xmldsig#Object" URI="#idOfficeObject">
      <DigestMethod Algorithm="http://www.w3.org/2001/04/xmlenc#sha256"/>
      <DigestValue>pgOkRTFQdtJJW9dbuT08x72s9R8qJ35/ze2Jf//1wxQ=</DigestValue>
    </Reference>
    <Reference Type="http://uri.etsi.org/01903#SignedProperties" URI="#idSignedProperties">
      <Transforms>
        <Transform Algorithm="http://www.w3.org/TR/2001/REC-xml-c14n-20010315"/>
      </Transforms>
      <DigestMethod Algorithm="http://www.w3.org/2001/04/xmlenc#sha256"/>
      <DigestValue>LXlQgbsyeDGIkyyeGjx780fQZS2+RtNVGD2CXALOEWM=</DigestValue>
    </Reference>
    <Reference Type="http://www.w3.org/2000/09/xmldsig#Object" URI="#idValidSigLnImg">
      <DigestMethod Algorithm="http://www.w3.org/2001/04/xmlenc#sha256"/>
      <DigestValue>tTHrruTPm7wKn5TUhUC+v7wZEh1GKyO1jqdI1ikWicA=</DigestValue>
    </Reference>
    <Reference Type="http://www.w3.org/2000/09/xmldsig#Object" URI="#idInvalidSigLnImg">
      <DigestMethod Algorithm="http://www.w3.org/2001/04/xmlenc#sha256"/>
      <DigestValue>KJbNhQahhnlT+PS0KZ4dJTAzEQT49tbXsl6j1P2IC8U=</DigestValue>
    </Reference>
  </SignedInfo>
  <SignatureValue>c4GUKVhZiRo29fdRFIWOZzfLwecmn4/L1g8aQKnkeQc7slgItWaRO0a2cIsJvqwfGUjF6S038r1U
yqscon9Fe36BDz0s4jfd99dGAgPT85oNp/0YnjVZ6XXy5VY30VlJM7htAatsKQomyucHeRnonZZs
eJcueFWCMJYC+lXCPFD7lOi3thrGcnj6A6M49wdyCnzdvT4a+g4aCqBXy29k872SxJn0aqmIVVKg
SQJO7cT788a8R+cdoTj1HB42tb2ZlL8/gV7ejcV1EbZhvwN7a4uWREr5+902VaTTIQjCYApi/ay3
zHHJhJvsOvfmZIAIDzouhMsNdG1tU/5NtdaQNA==</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2020-06-30T18:18:51Z</mdssi:Value>
        </mdssi:SignatureTime>
      </SignatureProperty>
    </SignatureProperties>
  </Object>
  <Object Id="idOfficeObject">
    <SignatureProperties>
      <SignatureProperty Id="idOfficeV1Details" Target="#idPackageSignature">
        <SignatureInfoV1 xmlns="http://schemas.microsoft.com/office/2006/digsig">
          <SetupID>{A76CBB68-2EF1-43E4-8BC0-AC6ADBBAB399}</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2020-06-30T18:18:51Z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S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Z2/O+ocfjPjwBw0FACyM2PALjNjwAAAAAAvlWidwkAAADAz1AC6VWidxTOjwDAz1ACSseocQAAAABKx6hxAQAAAMDPUAIAAAAAAAAAAAAAAAAAAAAAaOFQAgAAAAAAAAAAAAAAAAAAAAAAAAAANGItTQAAAABoz48A2dnqdQAAjwAAAAAA5dnqdQAAAAD1////AAAAAAAAAAAAAAAAkAEAAML9EtkEzo8AEbGGdwAABHb4zY8AAAAAAADOjwAAAAAAAAAAAIZBh3cAAAAAVAbe/wkAAAAYz48A5F19dwHYAAAYz48AAAAAAAAAAAAAAAAAAAAAAAAAAAD876hxZHYACAAAAAAlAAAADAAAAAEAAAAYAAAADAAAAAAAAAISAAAADAAAAAEAAAAeAAAAGAAAAL0AAAAEAAAA9wAAABEAAAAlAAAADAAAAAEAAABUAAAAiAAAAL4AAAAEAAAA9QAAABAAAAABAAAAAADYQVVV1UG+AAAABAAAAAoAAABMAAAAAAAAAAAAAAAAAAAA//////////9gAAAAMwAw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l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AiAAYAAAADAAAABAAAAAkAAAAGAAAABwAAAAcAAAADAAAABwAAAAcAAAAEAAAAAwAAAAMAAAAHAAAACAAAAAgAAAAJAAAABQAAAAYAAAADAAAACwAAAAMAAAAGAAAACAAAAAYAAAADAAAACAAAAAYAAAAIAAAABgAAAAYAAAAFAAAACAAAABYAAAAMAAAAAAAAACUAAAAMAAAAAgAAAA4AAAAUAAAAAAAAABAAAAAUAAAA</Object>
  <Object Id="idInvalidSigLnImg">AQAAAGwAAAAAAAAAAAAAAP8AAAB/AAAAAAAAAAAAAAAAGwAAVg0AACBFTUYAAAEA5B4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tcAAAAAcKDQcKDQcJDQ4WMShFrjFU1TJV1gECBAIDBAECBQoRKyZBowsTMUdwAAAAfqbJd6PIeqDCQFZ4JTd0Lk/HMVPSGy5uFiE4GypVJ0KnHjN9AAABAAAAAACcz+7S6ffb7fnC0t1haH0hMm8aLXIuT8ggOIwoRKslP58cK08AAAGJcAAAAMHg9P///////////+bm5k9SXjw/SzBRzTFU0y1NwSAyVzFGXwEBAjsaCA8mnM/u69/SvI9jt4tgjIR9FBosDBEjMVTUMlXWMVPRKUSeDxk4AAAAAQEAAADT6ff///////+Tk5MjK0krSbkvUcsuT8YVJFoTIFIrSbgtTcEQHEdjiAAAAJzP7vT6/bTa8kRleixHhy1Nwi5PxiQtTnBwcJKSki81SRwtZAgOI8AtAAAAweD02+35gsLqZ5q6Jz1jNEJyOUZ4qamp+/v7////wdPeVnCJAQECuhsAAACv1/Ho8/ubzu6CwuqMudS3u769vb3////////////L5fZymsABAgMSZQAAAK/X8fz9/uLx+snk9uTy+vz9/v///////////////8vl9nKawAECA5snAAAAotHvtdryxOL1xOL1tdry0+r32+350+r3tdryxOL1pdPvc5rAAQIDAYAAAABpj7ZnjrZqj7Zqj7ZnjrZtkbdukrdtkbdnjrZqj7ZojrZ3rdUCAwRzOwAAAAAAAAAAAAAAAAAAAAAAAAAAAAAAAAAAAAAAAAAAAAAAAAAAAAAAAMAK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GdvzvqHH4z48AcNBQAsjNjwC4zY8AAAAAAL5VoncJAAAAwM9QAulVoncUzo8AwM9QAkrHqHEAAAAASseocQEAAADAz1ACAAAAAAAAAAAAAAAAAAAAAGjhUAIAAAAAAAAAAAAAAAAAAAAAAAAAADRiLU0AAAAAaM+PANnZ6nUAAI8AAAAAAOXZ6nUAAAAA9f///wAAAAAAAAAAAAAAAJABAADC/RLZBM6PABGxhncAAAR2+M2PAAAAAAAAzo8AAAAAAAAAAACGQYd3AAAAAFQG3v8JAAAAGM+PAORdfXcB2AAAGM+PAAAAAAAAAAAAAAAAAAAAAAAAAAAA/O+ocW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u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BnAAYAAAADAAAABAAAAAkAAAAGAAAABwAAAAcAAAADAAAABwAAAAcAAAAEAAAAAwAAAAMAAAAHAAAACAAAAAgAAAAJAAAABQAAAAYAAAADAAAACwAAAAMAAAAGAAAACAAAAAYAAAADAAAACAAAAAYAAAAIAAAABgAAAAYAAAAFAAAACAAAABYAAAAMAAAAAAAAACUAAAAMAAAAAgAAAA4AAAAUAAAAAAAAABAAAAAUAAAA</Object>
</Signature>
</file>

<file path=_xmlsignatures/sig2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CNjr4ibaxjZFFiHviNf63n9EQ8ZiWYtN13K724eojwo=</DigestValue>
    </Reference>
    <Reference Type="http://www.w3.org/2000/09/xmldsig#Object" URI="#idOfficeObject">
      <DigestMethod Algorithm="http://www.w3.org/2001/04/xmlenc#sha256"/>
      <DigestValue>1ObeRzFiT4YpZUe7HRunCHa00rpjLKojl4raoa8jB5o=</DigestValue>
    </Reference>
    <Reference Type="http://uri.etsi.org/01903#SignedProperties" URI="#idSignedProperties">
      <Transforms>
        <Transform Algorithm="http://www.w3.org/TR/2001/REC-xml-c14n-20010315"/>
      </Transforms>
      <DigestMethod Algorithm="http://www.w3.org/2001/04/xmlenc#sha256"/>
      <DigestValue>s+nEsjNi/LzNX+cerPVv+Qs6rYNFVVXXCnDLTK1qTdo=</DigestValue>
    </Reference>
    <Reference Type="http://www.w3.org/2000/09/xmldsig#Object" URI="#idValidSigLnImg">
      <DigestMethod Algorithm="http://www.w3.org/2001/04/xmlenc#sha256"/>
      <DigestValue>l+BlsXfussaONSQWeQcGU6FLlnTFQLfSBvpg4GRyLHU=</DigestValue>
    </Reference>
    <Reference Type="http://www.w3.org/2000/09/xmldsig#Object" URI="#idInvalidSigLnImg">
      <DigestMethod Algorithm="http://www.w3.org/2001/04/xmlenc#sha256"/>
      <DigestValue>KNOypguo3bNaDH3zL+80nD+iCURXKRnRZi7EEtumLoM=</DigestValue>
    </Reference>
  </SignedInfo>
  <SignatureValue>kgQTM036Fapbuhqut5LqEL7AiVtF/Nix5vshzgnb7LlE0nQVZcuWsq0B9y+QwX1RqYVFL8ZsAgnh
75JSnEisxd7m8hQMI9SEEvasNGIV3IDEWbRJ32Huhmb7tarj9fQAseVXd/ldFXNMq1vpH5P3uyKo
qUixJnDRLMuuJh9VG+9HQ/rJBHYkSnwqkMge+8L2E7ypDIiFVO7tCC+fB7Pbrf3jaSEoHuAkpKGR
oicgj4mzPvHoMluNIdHTE7wQc2krnLbxA27bSks6bS57hfEVZiCBAY7uR8U8VxtCfUBU4OjU9Cf+
HJNeivseNY9YvFh6fqgG1PQFN8GQGrBeXYqltQ==</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2020-06-30T18:18:55Z</mdssi:Value>
        </mdssi:SignatureTime>
      </SignatureProperty>
    </SignatureProperties>
  </Object>
  <Object Id="idOfficeObject">
    <SignatureProperties>
      <SignatureProperty Id="idOfficeV1Details" Target="#idPackageSignature">
        <SignatureInfoV1 xmlns="http://schemas.microsoft.com/office/2006/digsig">
          <SetupID>{FC768F84-3217-4F9F-BF0B-D0E969B2A1F5}</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2020-06-30T18:18:55Z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S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Z2/O+ocfjPjwBw0FACyM2PALjNjwAAAAAAvlWidwkAAADAz1AC6VWidxTOjwDAz1ACSseocQAAAABKx6hxAQAAAMDPUAIAAAAAAAAAAAAAAAAAAAAAaOFQAgAAAAAAAAAAAAAAAAAAAAAAAAAANGItTQAAAABoz48A2dnqdQAAjwAAAAAA5dnqdQAAAAD1////AAAAAAAAAAAAAAAAkAEAAML9EtkEzo8AEbGGdwAABHb4zY8AAAAAAADOjwAAAAAAAAAAAIZBh3cAAAAAVAbe/wkAAAAYz48A5F19dwHYAAAYz48AAAAAAAAAAAAAAAAAAAAAAAAAAAD876hxZHYACAAAAAAlAAAADAAAAAEAAAAYAAAADAAAAAAAAAISAAAADAAAAAEAAAAeAAAAGAAAAL0AAAAEAAAA9wAAABEAAAAlAAAADAAAAAEAAABUAAAAiAAAAL4AAAAEAAAA9QAAABAAAAABAAAAAADYQVVV1UG+AAAABAAAAAoAAABMAAAAAAAAAAAAAAAAAAAA//////////9gAAAAMwAw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AA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B1AAYAAAADAAAABAAAAAkAAAAGAAAABwAAAAcAAAADAAAABwAAAAcAAAAEAAAAAwAAAAMAAAAHAAAACAAAAAgAAAAJAAAABQAAAAYAAAADAAAACwAAAAMAAAAGAAAACAAAAAYAAAADAAAACAAAAAYAAAAIAAAABgAAAAYAAAAFAAAACAAAABYAAAAMAAAAAAAAACUAAAAMAAAAAgAAAA4AAAAUAAAAAAAAABAAAAAUAAAA</Object>
  <Object Id="idInvalidSigLnImg">AQAAAGwAAAAAAAAAAAAAAP8AAAB/AAAAAAAAAAAAAAAAGwAAVg0AACBFTUYAAAEA5B4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GdvzvqHH4z48AcNBQAsjNjwC4zY8AAAAAAL5VoncJAAAAwM9QAulVoncUzo8AwM9QAkrHqHEAAAAASseocQEAAADAz1ACAAAAAAAAAAAAAAAAAAAAAGjhUAIAAAAAAAAAAAAAAAAAAAAAAAAAADRiLU0AAAAAaM+PANnZ6nUAAI8AAAAAAOXZ6nUAAAAA9f///wAAAAAAAAAAAAAAAJABAADC/RLZBM6PABGxhncAAAR2+M2PAAAAAAAAzo8AAAAAAAAAAACGQYd3AAAAAFQG3v8JAAAAGM+PAORdfXcB2AAAGM+PAAAAAAAAAAAAAAAAAAAAAAAAAAAA/O+oc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AA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AAAAYAAAADAAAABAAAAAkAAAAGAAAABwAAAAcAAAADAAAABwAAAAcAAAAEAAAAAwAAAAMAAAAHAAAACAAAAAgAAAAJAAAABQAAAAYAAAADAAAACwAAAAMAAAAGAAAACAAAAAYAAAADAAAACAAAAAYAAAAIAAAABgAAAAYAAAAFAAAACAAAABYAAAAMAAAAAAAAACUAAAAMAAAAAgAAAA4AAAAUAAAAAAAAABAAAAAUAAAA</Object>
</Signature>
</file>

<file path=_xmlsignatures/sig2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eldWhVNCLlKbdI439glIs6LX2JGU+aX2SJPQ5zjlrY0=</DigestValue>
    </Reference>
    <Reference Type="http://www.w3.org/2000/09/xmldsig#Object" URI="#idOfficeObject">
      <DigestMethod Algorithm="http://www.w3.org/2001/04/xmlenc#sha256"/>
      <DigestValue>dfJ/se1vfAXIeQeWHSNP97EdFvZLAp6X8kNEXf6KJy4=</DigestValue>
    </Reference>
    <Reference Type="http://uri.etsi.org/01903#SignedProperties" URI="#idSignedProperties">
      <Transforms>
        <Transform Algorithm="http://www.w3.org/TR/2001/REC-xml-c14n-20010315"/>
      </Transforms>
      <DigestMethod Algorithm="http://www.w3.org/2001/04/xmlenc#sha256"/>
      <DigestValue>iyK6OHj5k/AqVHEP+Hz6mc3EYR8E0Awe/C5cV3Dajgc=</DigestValue>
    </Reference>
    <Reference Type="http://www.w3.org/2000/09/xmldsig#Object" URI="#idValidSigLnImg">
      <DigestMethod Algorithm="http://www.w3.org/2001/04/xmlenc#sha256"/>
      <DigestValue>tTHrruTPm7wKn5TUhUC+v7wZEh1GKyO1jqdI1ikWicA=</DigestValue>
    </Reference>
    <Reference Type="http://www.w3.org/2000/09/xmldsig#Object" URI="#idInvalidSigLnImg">
      <DigestMethod Algorithm="http://www.w3.org/2001/04/xmlenc#sha256"/>
      <DigestValue>gTwtsvrf4gyzOPNsYwZYcIzq1BNFhhQuim3j8ky1nyU=</DigestValue>
    </Reference>
  </SignedInfo>
  <SignatureValue>PrcSRpBaGchgQNj60aNFb3atfjqIINCzWcFc+plkzWiTXtsw+qAjg3suQaG6mR2mbuEO1YH6K6uN
c2fbF5r/h+Vof8X2poaGKCZLgpcBvezodOusjgxhZBWoAykt/Oo+xi9I6MK6pyVaUBEdbT9gmkBl
xsuVzFcjdQkMAKFSA2Cwp2dmxSWEDS2wGG0apiYYvyb0m/gf8Ae9/sBFNdma0AHkVzSHPtE6CWRx
bk4ToyxFoWPJcHA4XGqJjbdvY16YuNUvhQ14+IUhv2odV1+RlFhoNr6ukiIa8U/sc36DRSARQ8QP
ceFis6ysCUgUGGZIscUOYBywRyKI+1Q5gks3dg==</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2020-06-30T18:18:59Z</mdssi:Value>
        </mdssi:SignatureTime>
      </SignatureProperty>
    </SignatureProperties>
  </Object>
  <Object Id="idOfficeObject">
    <SignatureProperties>
      <SignatureProperty Id="idOfficeV1Details" Target="#idPackageSignature">
        <SignatureInfoV1 xmlns="http://schemas.microsoft.com/office/2006/digsig">
          <SetupID>{171340AE-1569-4D27-B8B7-BAC89434F4B0}</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2020-06-30T18:18:59Z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S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Z2/O+ocfjPjwBw0FACyM2PALjNjwAAAAAAvlWidwkAAADAz1AC6VWidxTOjwDAz1ACSseocQAAAABKx6hxAQAAAMDPUAIAAAAAAAAAAAAAAAAAAAAAaOFQAgAAAAAAAAAAAAAAAAAAAAAAAAAANGItTQAAAABoz48A2dnqdQAAjwAAAAAA5dnqdQAAAAD1////AAAAAAAAAAAAAAAAkAEAAML9EtkEzo8AEbGGdwAABHb4zY8AAAAAAADOjwAAAAAAAAAAAIZBh3cAAAAAVAbe/wkAAAAYz48A5F19dwHYAAAYz48AAAAAAAAAAAAAAAAAAAAAAAAAAAD876hxZHYACAAAAAAlAAAADAAAAAEAAAAYAAAADAAAAAAAAAISAAAADAAAAAEAAAAeAAAAGAAAAL0AAAAEAAAA9wAAABEAAAAlAAAADAAAAAEAAABUAAAAiAAAAL4AAAAEAAAA9QAAABAAAAABAAAAAADYQVVV1UG+AAAABAAAAAoAAABMAAAAAAAAAAAAAAAAAAAA//////////9gAAAAMwAw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l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AiAAYAAAADAAAABAAAAAkAAAAGAAAABwAAAAcAAAADAAAABwAAAAcAAAAEAAAAAwAAAAMAAAAHAAAACAAAAAgAAAAJAAAABQAAAAYAAAADAAAACwAAAAMAAAAGAAAACAAAAAYAAAADAAAACAAAAAYAAAAIAAAABgAAAAYAAAAFAAAACAAAABYAAAAMAAAAAAAAACUAAAAMAAAAAgAAAA4AAAAUAAAAAAAAABAAAAAUAAAA</Object>
  <Object Id="idInvalidSigLnImg">AQAAAGwAAAAAAAAAAAAAAP8AAAB/AAAAAAAAAAAAAAAAGwAAVg0AACBFTUYAAAEA5B4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tcAAAAAcKDQcKDQcJDQ4WMShFrjFU1TJV1gECBAIDBAECBQoRKyZBowsTMUdwAAAAfqbJd6PIeqDCQFZ4JTd0Lk/HMVPSGy5uFiE4GypVJ0KnHjN9AAABAAAAAACcz+7S6ffb7fnC0t1haH0hMm8aLXIuT8ggOIwoRKslP58cK08AAAGJcAAAAMHg9P///////////+bm5k9SXjw/SzBRzTFU0y1NwSAyVzFGXwEBAjsaCA8mnM/u69/SvI9jt4tgjIR9FBosDBEjMVTUMlXWMVPRKUSeDxk4AAAAAQE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GdvzvqHH4z48AcNBQAsjNjwC4zY8AAAAAAL5VoncJAAAAwM9QAulVoncUzo8AwM9QAkrHqHEAAAAASseocQEAAADAz1ACAAAAAAAAAAAAAAAAAAAAAGjhUAIAAAAAAAAAAAAAAAAAAAAAAAAAADRiLU0AAAAAaM+PANnZ6nUAAI8AAAAAAOXZ6nUAAAAA9f///wAAAAAAAAAAAAAAAJABAADC/RLZBM6PABGxhncAAAR2+M2PAAAAAAAAzo8AAAAAAAAAAACGQYd3AAAAAFQG3v8JAAAAGM+PAORdfXcB2AAAGM+PAAAAAAAAAAAAAAAAAAAAAAAAAAAA/O+ocW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u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BnAAYAAAADAAAABAAAAAkAAAAGAAAABwAAAAcAAAADAAAABwAAAAcAAAAEAAAAAwAAAAMAAAAHAAAACAAAAAgAAAAJAAAABQAAAAYAAAADAAAACwAAAAMAAAAGAAAACAAAAAYAAAADAAAACAAAAAYAAAAIAAAABgAAAAYAAAAFAAAACAAAABYAAAAMAAAAAAAAACUAAAAMAAAAAgAAAA4AAAAUAAAAAAAAABAAAAAUAAAA</Object>
</Signature>
</file>

<file path=_xmlsignatures/sig2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RgWJUKnqrMpFbycQFAZBbnv1713/6vVtS4JmKwZpSHs=</DigestValue>
    </Reference>
    <Reference Type="http://www.w3.org/2000/09/xmldsig#Object" URI="#idOfficeObject">
      <DigestMethod Algorithm="http://www.w3.org/2001/04/xmlenc#sha256"/>
      <DigestValue>VSnpCb4GV3Sg/zg57IEYnkgcvWwF6KPfY1xBu4I8nPo=</DigestValue>
    </Reference>
    <Reference Type="http://uri.etsi.org/01903#SignedProperties" URI="#idSignedProperties">
      <Transforms>
        <Transform Algorithm="http://www.w3.org/TR/2001/REC-xml-c14n-20010315"/>
      </Transforms>
      <DigestMethod Algorithm="http://www.w3.org/2001/04/xmlenc#sha256"/>
      <DigestValue>cIC2I1E/wn/jXLrZGMzqTPCMY5wCL17i0j0lQGHHJfA=</DigestValue>
    </Reference>
    <Reference Type="http://www.w3.org/2000/09/xmldsig#Object" URI="#idValidSigLnImg">
      <DigestMethod Algorithm="http://www.w3.org/2001/04/xmlenc#sha256"/>
      <DigestValue>tTHrruTPm7wKn5TUhUC+v7wZEh1GKyO1jqdI1ikWicA=</DigestValue>
    </Reference>
    <Reference Type="http://www.w3.org/2000/09/xmldsig#Object" URI="#idInvalidSigLnImg">
      <DigestMethod Algorithm="http://www.w3.org/2001/04/xmlenc#sha256"/>
      <DigestValue>2r8BWj3SvRpzfXyVVDJQRQsrO3vmzGTAPEgSz0yHh/4=</DigestValue>
    </Reference>
  </SignedInfo>
  <SignatureValue>WMPFYU6HT2LBBSqP09EBT+fQhSFC3v5Fq2yVlbOEuSzbk1+AKYW3+r0YBR/Xh0U9cDVC2c6gFPYT
v0Nk1F1mBZzz2LFJLLliRJIftVG4E2aBuDPlbRIu4//oS/77SKJ9x1qVs8s8m2MIxmVjuHqPBtaZ
j8tHpKB8Q/8JTo7/16f4yMIQ3sA0Ez5GXNDeNj8Uf1uLBqRBp956dcDPkYww9pPFyBlbGvvWKxsu
0yl3b9ufvTYh3XSlGlIvmbvegZq9p/OcP6PTLQTT6bQr8BfGjXiIQFyaYSq5Y9FPloehvjnqM+tU
V93NFzmTFUgPKOWT2U5fLPcUWiQHpxKFUebXKw==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2020-06-30T18:19:03Z</mdssi:Value>
        </mdssi:SignatureTime>
      </SignatureProperty>
    </SignatureProperties>
  </Object>
  <Object Id="idOfficeObject">
    <SignatureProperties>
      <SignatureProperty Id="idOfficeV1Details" Target="#idPackageSignature">
        <SignatureInfoV1 xmlns="http://schemas.microsoft.com/office/2006/digsig">
          <SetupID>{FBD87EC7-3E97-4593-823F-72CED71262A1}</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2020-06-30T18:19:03Z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S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Z2/O+ocfjPjwBw0FACyM2PALjNjwAAAAAAvlWidwkAAADAz1AC6VWidxTOjwDAz1ACSseocQAAAABKx6hxAQAAAMDPUAIAAAAAAAAAAAAAAAAAAAAAaOFQAgAAAAAAAAAAAAAAAAAAAAAAAAAANGItTQAAAABoz48A2dnqdQAAjwAAAAAA5dnqdQAAAAD1////AAAAAAAAAAAAAAAAkAEAAML9EtkEzo8AEbGGdwAABHb4zY8AAAAAAADOjwAAAAAAAAAAAIZBh3cAAAAAVAbe/wkAAAAYz48A5F19dwHYAAAYz48AAAAAAAAAAAAAAAAAAAAAAAAAAAD876hxZHYACAAAAAAlAAAADAAAAAEAAAAYAAAADAAAAAAAAAISAAAADAAAAAEAAAAeAAAAGAAAAL0AAAAEAAAA9wAAABEAAAAlAAAADAAAAAEAAABUAAAAiAAAAL4AAAAEAAAA9QAAABAAAAABAAAAAADYQVVV1UG+AAAABAAAAAoAAABMAAAAAAAAAAAAAAAAAAAA//////////9gAAAAMwAw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l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AiAAYAAAADAAAABAAAAAkAAAAGAAAABwAAAAcAAAADAAAABwAAAAcAAAAEAAAAAwAAAAMAAAAHAAAACAAAAAgAAAAJAAAABQAAAAYAAAADAAAACwAAAAMAAAAGAAAACAAAAAYAAAADAAAACAAAAAYAAAAIAAAABgAAAAYAAAAFAAAACAAAABYAAAAMAAAAAAAAACUAAAAMAAAAAgAAAA4AAAAUAAAAAAAAABAAAAAUAAAA</Object>
  <Object Id="idInvalidSigLnImg">AQAAAGwAAAAAAAAAAAAAAP8AAAB/AAAAAAAAAAAAAAAAGwAAVg0AACBFTUYAAAEA5B4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OoR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GdvzvqHH4z48AcNBQAsjNjwC4zY8AAAAAAL5VoncJAAAAwM9QAulVoncUzo8AwM9QAkrHqHEAAAAASseocQEAAADAz1ACAAAAAAAAAAAAAAAAAAAAAGjhUAIAAAAAAAAAAAAAAAAAAAAAAAAAADRiLU0AAAAAaM+PANnZ6nUAAI8AAAAAAOXZ6nUAAAAA9f///wAAAAAAAAAAAAAAAJABAADC/RLZBM6PABGxhncAAAR2+M2PAAAAAAAAzo8AAAAAAAAAAACGQYd3AAAAAFQG3v8JAAAAGM+PAORdfXcB2AAAGM+PAAAAAAAAAAAAAAAAAAAAAAAAAAAA/O+oc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AA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AAAAYAAAADAAAABAAAAAkAAAAGAAAABwAAAAcAAAADAAAABwAAAAcAAAAEAAAAAwAAAAMAAAAHAAAACAAAAAgAAAAJAAAABQAAAAYAAAADAAAACwAAAAMAAAAGAAAACAAAAAYAAAADAAAACAAAAAYAAAAIAAAABgAAAAYAAAAFAAAACAAAABYAAAAMAAAAAAAAACUAAAAMAAAAAgAAAA4AAAAUAAAAAAAAABAAAAAUAAAA</Object>
</Signature>
</file>

<file path=_xmlsignatures/sig2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8H0t9npt9wDgOAzDwRvl4T4kot83/CAV5PKvr6Lbjt4=</DigestValue>
    </Reference>
    <Reference Type="http://www.w3.org/2000/09/xmldsig#Object" URI="#idOfficeObject">
      <DigestMethod Algorithm="http://www.w3.org/2001/04/xmlenc#sha256"/>
      <DigestValue>ov/g0tb0vZI6MLG85b35FEOVA9IWPzriduTvl6wcNrg=</DigestValue>
    </Reference>
    <Reference Type="http://uri.etsi.org/01903#SignedProperties" URI="#idSignedProperties">
      <Transforms>
        <Transform Algorithm="http://www.w3.org/TR/2001/REC-xml-c14n-20010315"/>
      </Transforms>
      <DigestMethod Algorithm="http://www.w3.org/2001/04/xmlenc#sha256"/>
      <DigestValue>6RDbqG1uqt55pWiOvhQWhvoqw2ZmtMVvjKSCepjxVZE=</DigestValue>
    </Reference>
    <Reference Type="http://www.w3.org/2000/09/xmldsig#Object" URI="#idValidSigLnImg">
      <DigestMethod Algorithm="http://www.w3.org/2001/04/xmlenc#sha256"/>
      <DigestValue>tTHrruTPm7wKn5TUhUC+v7wZEh1GKyO1jqdI1ikWicA=</DigestValue>
    </Reference>
    <Reference Type="http://www.w3.org/2000/09/xmldsig#Object" URI="#idInvalidSigLnImg">
      <DigestMethod Algorithm="http://www.w3.org/2001/04/xmlenc#sha256"/>
      <DigestValue>XjWcecy8+x4/MLttkK68TWYWeNdiTBqRGW301SQzNcU=</DigestValue>
    </Reference>
  </SignedInfo>
  <SignatureValue>vBUxUnHQOn1JatDjB6rCr32jIIL8BzXcB7CSVYLvGo0h3SDud1Uw2MEXNY+d4ifkjUcBBAmGXcHk
/2rCn74QP+o+5+W+tMiRgpEpp75Ingr/Zg1qgXqv8eBtdeYYKfnwFQGDa00OLgRGmODJUQ2gNK5I
rve5iT9IHDvrVvytadq7m7GFvDRfaBij75ZDc188CJqHP7r/4Zbt5y4wjm73d5Iwv6a4kIB08V10
rGzItRj6D9pFQQW96jNhAqNiLOvx6Zl+VFlsTDKTXHvQ0GZRaB/lDkQNkl823Xt10fdq3IjSqfbm
ukUX1BMEjDV9iFyWw9qN8rR7umYTJLZ6xfmt9A==</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2020-06-30T18:19:07Z</mdssi:Value>
        </mdssi:SignatureTime>
      </SignatureProperty>
    </SignatureProperties>
  </Object>
  <Object Id="idOfficeObject">
    <SignatureProperties>
      <SignatureProperty Id="idOfficeV1Details" Target="#idPackageSignature">
        <SignatureInfoV1 xmlns="http://schemas.microsoft.com/office/2006/digsig">
          <SetupID>{4DCCD38A-32CE-4C28-A3BB-253F59BAC8D9}</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2020-06-30T18:19:07Z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S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Z2/O+ocfjPjwBw0FACyM2PALjNjwAAAAAAvlWidwkAAADAz1AC6VWidxTOjwDAz1ACSseocQAAAABKx6hxAQAAAMDPUAIAAAAAAAAAAAAAAAAAAAAAaOFQAgAAAAAAAAAAAAAAAAAAAAAAAAAANGItTQAAAABoz48A2dnqdQAAjwAAAAAA5dnqdQAAAAD1////AAAAAAAAAAAAAAAAkAEAAML9EtkEzo8AEbGGdwAABHb4zY8AAAAAAADOjwAAAAAAAAAAAIZBh3cAAAAAVAbe/wkAAAAYz48A5F19dwHYAAAYz48AAAAAAAAAAAAAAAAAAAAAAAAAAAD876hxZHYACAAAAAAlAAAADAAAAAEAAAAYAAAADAAAAAAAAAISAAAADAAAAAEAAAAeAAAAGAAAAL0AAAAEAAAA9wAAABEAAAAlAAAADAAAAAEAAABUAAAAiAAAAL4AAAAEAAAA9QAAABAAAAABAAAAAADYQVVV1UG+AAAABAAAAAoAAABMAAAAAAAAAAAAAAAAAAAA//////////9gAAAAMwAw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l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AiAAYAAAADAAAABAAAAAkAAAAGAAAABwAAAAcAAAADAAAABwAAAAcAAAAEAAAAAwAAAAMAAAAHAAAACAAAAAgAAAAJAAAABQAAAAYAAAADAAAACwAAAAMAAAAGAAAACAAAAAYAAAADAAAACAAAAAYAAAAIAAAABgAAAAYAAAAFAAAACAAAABYAAAAMAAAAAAAAACUAAAAMAAAAAgAAAA4AAAAUAAAAAAAAABAAAAAUAAAA</Object>
  <Object Id="idInvalidSigLnImg">AQAAAGwAAAAAAAAAAAAAAP8AAAB/AAAAAAAAAAAAAAAAGwAAVg0AACBFTUYAAAEA5B4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nAAAAAAcKDQcKDQcJDQ4WMShFrjFU1TJV1gECBAIDBAECBQoRKyZBowsTMXcAAAAAfqbJd6PIeqDCQFZ4JTd0Lk/HMVPSGy5uFiE4GypVJ0KnHjN9AAABQQAAAACcz+7S6ffb7fnC0t1haH0hMm8aLXIuT8ggOIwoRKslP58cK08AAAFBAAAAAMHg9P///////////+bm5k9SXjw/SzBRzTFU0y1NwSAyVzFGXwEBAkEACA8mnM/u69/SvI9jt4tgjIR9FBosDBEjMVTUMlXWMVPRKUSeDxk4AAAAQQAAAADT6ff///////+Tk5MjK0krSbkvUcsuT8YVJFoTIFIrSbgtTcEQHEdBAAAAAJzP7vT6/bTa8kRleixHhy1Nwi5PxiQtTnBwcJKSki81SRwtZAgOI0EAAAAAweD02+35gsLqZ5q6Jz1jNEJyOUZ4qamp+/v7////wdPeVnCJAQECRwAAAACv1/Ho8/ubzu6CwuqMudS3u769vb3////////////L5fZymsABAgNBAAAAAK/X8fz9/uLx+snk9uTy+vz9/v///////////////8vl9nKawAECA0EAAAAAotHvtdryxOL1xOL1tdry0+r32+350+r3tdryxOL1pdPvc5rAAQIDQQAAAABpj7ZnjrZqj7Zqj7ZnjrZtkbdukrdtkbdnjrZqj7ZojrZ3rdUCAwRBAAAAAAAAAAAAAAAAAAAAAAAAAAAAAAAAAAAAAAAAAAAAAAAAAAAAAAAAAEE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GdvzvqHH4z48AcNBQAsjNjwC4zY8AAAAAAL5VoncJAAAAwM9QAulVoncUzo8AwM9QAkrHqHEAAAAASseocQEAAADAz1ACAAAAAAAAAAAAAAAAAAAAAGjhUAIAAAAAAAAAAAAAAAAAAAAAAAAAADRiLU0AAAAAaM+PANnZ6nUAAI8AAAAAAOXZ6nUAAAAA9f///wAAAAAAAAAAAAAAAJABAADC/RLZBM6PABGxhncAAAR2+M2PAAAAAAAAzo8AAAAAAAAAAACGQYd3AAAAAFQG3v8JAAAAGM+PAORdfXcB2AAAGM+PAAAAAAAAAAAAAAAAAAAAAAAAAAAA/O+ocW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u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BnAAYAAAADAAAABAAAAAkAAAAGAAAABwAAAAcAAAADAAAABwAAAAcAAAAEAAAAAwAAAAMAAAAHAAAACAAAAAgAAAAJAAAABQAAAAYAAAADAAAACwAAAAMAAAAGAAAACAAAAAYAAAADAAAACAAAAAYAAAAIAAAABgAAAAYAAAAFAAAACAAAABYAAAAMAAAAAAAAACUAAAAMAAAAAgAAAA4AAAAUAAAAAAAAABAAAAAUAAAA</Object>
</Signature>
</file>

<file path=_xmlsignatures/sig2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UJeAuE9ZHdhxpHsbMJM3ZIMlVo/1XfVGDznp9h/WMMY=</DigestValue>
    </Reference>
    <Reference Type="http://www.w3.org/2000/09/xmldsig#Object" URI="#idOfficeObject">
      <DigestMethod Algorithm="http://www.w3.org/2001/04/xmlenc#sha256"/>
      <DigestValue>HxuJ60plx3RRdqEu+3IKDVEOM71Pw2nRArfD6MD651U=</DigestValue>
    </Reference>
    <Reference Type="http://uri.etsi.org/01903#SignedProperties" URI="#idSignedProperties">
      <Transforms>
        <Transform Algorithm="http://www.w3.org/TR/2001/REC-xml-c14n-20010315"/>
      </Transforms>
      <DigestMethod Algorithm="http://www.w3.org/2001/04/xmlenc#sha256"/>
      <DigestValue>uS3SfJr2hfwR6XiKwC8MpxuL8ZSQkPRJzxDaNvC7oSc=</DigestValue>
    </Reference>
    <Reference Type="http://www.w3.org/2000/09/xmldsig#Object" URI="#idValidSigLnImg">
      <DigestMethod Algorithm="http://www.w3.org/2001/04/xmlenc#sha256"/>
      <DigestValue>l+BlsXfussaONSQWeQcGU6FLlnTFQLfSBvpg4GRyLHU=</DigestValue>
    </Reference>
    <Reference Type="http://www.w3.org/2000/09/xmldsig#Object" URI="#idInvalidSigLnImg">
      <DigestMethod Algorithm="http://www.w3.org/2001/04/xmlenc#sha256"/>
      <DigestValue>CaW4oonqzdEywj3ppnJsUGdcADhY+gJEJOdGXndbxGE=</DigestValue>
    </Reference>
  </SignedInfo>
  <SignatureValue>dCmecKGdhaL22u1EUlUcowqK847nC2G2gLclg18OryiEDhQbzGyOc2Hk1HxV5wd1tjvr2kQussc8
s98Js11k3mVjuUxp7UPIrtQLUb1p4aME9sIEX81sDYiHEW4PpaVfAjdMihtbfbfGhXw5lR1Dsq9M
f3CBLY5VQ7lOKXROIfa9AEP+BQrttvL+7ce1q0tFfhFZpaKR6SqE9CN6q4PW7JYHDgPtAyudcIVr
zL3ydlqGNjog6JilaUXZo4RsOS/UMU6iiNl/qMluu3M4JaoSuKoMFEn8GMCT0EGo5GDjp3B6GrPy
4n+aMYVTvQd0b5gdkQhES/kQfQD8T0eB573fBg==</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2020-06-30T18:19:11Z</mdssi:Value>
        </mdssi:SignatureTime>
      </SignatureProperty>
    </SignatureProperties>
  </Object>
  <Object Id="idOfficeObject">
    <SignatureProperties>
      <SignatureProperty Id="idOfficeV1Details" Target="#idPackageSignature">
        <SignatureInfoV1 xmlns="http://schemas.microsoft.com/office/2006/digsig">
          <SetupID>{E7FA3AF1-FA6D-4EF5-8570-73B81280DF79}</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2020-06-30T18:19:11Z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S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Z2/O+ocfjPjwBw0FACyM2PALjNjwAAAAAAvlWidwkAAADAz1AC6VWidxTOjwDAz1ACSseocQAAAABKx6hxAQAAAMDPUAIAAAAAAAAAAAAAAAAAAAAAaOFQAgAAAAAAAAAAAAAAAAAAAAAAAAAANGItTQAAAABoz48A2dnqdQAAjwAAAAAA5dnqdQAAAAD1////AAAAAAAAAAAAAAAAkAEAAML9EtkEzo8AEbGGdwAABHb4zY8AAAAAAADOjwAAAAAAAAAAAIZBh3cAAAAAVAbe/wkAAAAYz48A5F19dwHYAAAYz48AAAAAAAAAAAAAAAAAAAAAAAAAAAD876hxZHYACAAAAAAlAAAADAAAAAEAAAAYAAAADAAAAAAAAAISAAAADAAAAAEAAAAeAAAAGAAAAL0AAAAEAAAA9wAAABEAAAAlAAAADAAAAAEAAABUAAAAiAAAAL4AAAAEAAAA9QAAABAAAAABAAAAAADYQVVV1UG+AAAABAAAAAoAAABMAAAAAAAAAAAAAAAAAAAA//////////9gAAAAMwAw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AA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B1AAYAAAADAAAABAAAAAkAAAAGAAAABwAAAAcAAAADAAAABwAAAAcAAAAEAAAAAwAAAAMAAAAHAAAACAAAAAgAAAAJAAAABQAAAAYAAAADAAAACwAAAAMAAAAGAAAACAAAAAYAAAADAAAACAAAAAYAAAAIAAAABgAAAAYAAAAFAAAACAAAABYAAAAMAAAAAAAAACUAAAAMAAAAAgAAAA4AAAAUAAAAAAAAABAAAAAUAAAA</Object>
  <Object Id="idInvalidSigLnImg">AQAAAGwAAAAAAAAAAAAAAP8AAAB/AAAAAAAAAAAAAAAAGwAAVg0AACBFTUYAAAEA5B4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OoR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GdvzvqHH4z48AcNBQAsjNjwC4zY8AAAAAAL5VoncJAAAAwM9QAulVoncUzo8AwM9QAkrHqHEAAAAASseocQEAAADAz1ACAAAAAAAAAAAAAAAAAAAAAGjhUAIAAAAAAAAAAAAAAAAAAAAAAAAAADRiLU0AAAAAaM+PANnZ6nUAAI8AAAAAAOXZ6nUAAAAA9f///wAAAAAAAAAAAAAAAJABAADC/RLZBM6PABGxhncAAAR2+M2PAAAAAAAAzo8AAAAAAAAAAACGQYd3AAAAAFQG3v8JAAAAGM+PAORdfXcB2AAAGM+PAAAAAAAAAAAAAAAAAAAAAAAAAAAA/O+oc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u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BnAAYAAAADAAAABAAAAAkAAAAGAAAABwAAAAcAAAADAAAABwAAAAcAAAAEAAAAAwAAAAMAAAAHAAAACAAAAAgAAAAJAAAABQAAAAYAAAADAAAACwAAAAMAAAAGAAAACAAAAAYAAAADAAAACAAAAAYAAAAIAAAABgAAAAYAAAAFAAAACAAAABYAAAAMAAAAAAAAACUAAAAMAAAAAgAAAA4AAAAUAAAAAAAAABAAAAAUAAAA</Object>
</Signature>
</file>

<file path=_xmlsignatures/sig2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cwvyBaI9xur04aMP6jElzwSQZpwdowyuDAk155W79Qs=</DigestValue>
    </Reference>
    <Reference Type="http://www.w3.org/2000/09/xmldsig#Object" URI="#idOfficeObject">
      <DigestMethod Algorithm="http://www.w3.org/2001/04/xmlenc#sha256"/>
      <DigestValue>wPzObu6cPkCQLRbKKu/LGZjZ/FfB6sV462Q9X3Cu8Ig=</DigestValue>
    </Reference>
    <Reference Type="http://uri.etsi.org/01903#SignedProperties" URI="#idSignedProperties">
      <Transforms>
        <Transform Algorithm="http://www.w3.org/TR/2001/REC-xml-c14n-20010315"/>
      </Transforms>
      <DigestMethod Algorithm="http://www.w3.org/2001/04/xmlenc#sha256"/>
      <DigestValue>SsXC77v8oJk9Z687zeHjc4vEZSTUbbB5oPTf+iXOyFA=</DigestValue>
    </Reference>
    <Reference Type="http://www.w3.org/2000/09/xmldsig#Object" URI="#idValidSigLnImg">
      <DigestMethod Algorithm="http://www.w3.org/2001/04/xmlenc#sha256"/>
      <DigestValue>tTHrruTPm7wKn5TUhUC+v7wZEh1GKyO1jqdI1ikWicA=</DigestValue>
    </Reference>
    <Reference Type="http://www.w3.org/2000/09/xmldsig#Object" URI="#idInvalidSigLnImg">
      <DigestMethod Algorithm="http://www.w3.org/2001/04/xmlenc#sha256"/>
      <DigestValue>Pb4SGeyY6fzaLjYQKZXXUf4aVdRp9UnekrFLCKUwZd0=</DigestValue>
    </Reference>
  </SignedInfo>
  <SignatureValue>RSV/YwzGwx7ScVHmvsiq1XVtt5PMw2goPNHj6GWPOvNsU1+Dmb1GgJM5fSlWNolZCIbiRYYnYXN6
vg6WNlOSJQbtvu5oR+a8TWqSNw85jA64fTo9w6ANWmKgdXzrWISvKpjlNbhIdgDIbRDHhebLcehW
g67AQ6CqEpbAR9nBA3Bn56JXqidSNNgbwXLaOZGzdl/WPuZ/821DPWEhE2s37A7JkmM/vGEphqJB
uJ2Fjp8jDwmDOtb8S8761u520QiyOJMOUNLpmXaIXqg6AhURuOBGE7ZiBiYxkUjsKzcIfsXBQmkT
oJfIkq99v1CnRqUdCmL6AI7SNWgVv8wmQUAFqw==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2020-06-30T18:19:15Z</mdssi:Value>
        </mdssi:SignatureTime>
      </SignatureProperty>
    </SignatureProperties>
  </Object>
  <Object Id="idOfficeObject">
    <SignatureProperties>
      <SignatureProperty Id="idOfficeV1Details" Target="#idPackageSignature">
        <SignatureInfoV1 xmlns="http://schemas.microsoft.com/office/2006/digsig">
          <SetupID>{B81F7884-475C-4E16-BFEC-B98F85EE4089}</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2020-06-30T18:19:15Z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S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Z2/O+ocfjPjwBw0FACyM2PALjNjwAAAAAAvlWidwkAAADAz1AC6VWidxTOjwDAz1ACSseocQAAAABKx6hxAQAAAMDPUAIAAAAAAAAAAAAAAAAAAAAAaOFQAgAAAAAAAAAAAAAAAAAAAAAAAAAANGItTQAAAABoz48A2dnqdQAAjwAAAAAA5dnqdQAAAAD1////AAAAAAAAAAAAAAAAkAEAAML9EtkEzo8AEbGGdwAABHb4zY8AAAAAAADOjwAAAAAAAAAAAIZBh3cAAAAAVAbe/wkAAAAYz48A5F19dwHYAAAYz48AAAAAAAAAAAAAAAAAAAAAAAAAAAD876hxZHYACAAAAAAlAAAADAAAAAEAAAAYAAAADAAAAAAAAAISAAAADAAAAAEAAAAeAAAAGAAAAL0AAAAEAAAA9wAAABEAAAAlAAAADAAAAAEAAABUAAAAiAAAAL4AAAAEAAAA9QAAABAAAAABAAAAAADYQVVV1UG+AAAABAAAAAoAAABMAAAAAAAAAAAAAAAAAAAA//////////9gAAAAMwAw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l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AiAAYAAAADAAAABAAAAAkAAAAGAAAABwAAAAcAAAADAAAABwAAAAcAAAAEAAAAAwAAAAMAAAAHAAAACAAAAAgAAAAJAAAABQAAAAYAAAADAAAACwAAAAMAAAAGAAAACAAAAAYAAAADAAAACAAAAAYAAAAIAAAABgAAAAYAAAAFAAAACAAAABYAAAAMAAAAAAAAACUAAAAMAAAAAgAAAA4AAAAUAAAAAAAAABAAAAAUAAAA</Object>
  <Object Id="idInvalidSigLnImg">AQAAAGwAAAAAAAAAAAAAAP8AAAB/AAAAAAAAAAAAAAAAGwAAVg0AACBFTUYAAAEA5B4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xcAAAAAcKDQcKDQcJDQ4WMShFrjFU1TJV1gECBAIDBAECBQoRKyZBowsTMTsaAAAAfqbJd6PIeqDCQFZ4JTd0Lk/HMVPSGy5uFiE4GypVJ0KnHjN9AAABAQEAAACcz+7S6ffb7fnC0t1haH0hMm8aLXIuT8ggOIwoRKslP58cK08AAAFxcAAAAMHg9P///////////+bm5k9SXjw/SzBRzTFU0y1NwSAyVzFGXwEBAjsaCA8mnM/u69/SvI9jt4tgjIR9FBosDBEjMVTUMlXWMVPRKUSeDxk4AAAAAQEAAADT6ff///////+Tk5MjK0krSbkvUcsuT8YVJFoTIFIrSbgtTcEQHEdxcAAAAJzP7vT6/bTa8kRleixHhy1Nwi5PxiQtTnBwcJKSki81SRwtZAgOIzsaAAAAweD02+35gsLqZ5q6Jz1jNEJyOUZ4qamp+/v7////wdPeVnCJAQECAgEAAACv1/Ho8/ubzu6CwuqMudS3u769vb3////////////L5fZymsABAgNWCQAAAK/X8fz9/uLx+snk9uTy+vz9/v///////////////8vl9nKawAECAzsaAAAAotHvtdryxOL1xOL1tdry0+r32+350+r3tdryxOL1pdPvc5rAAQIDAQEAAABpj7ZnjrZqj7Zqj7ZnjrZtkbdukrdtkbdnjrZqj7ZojrZ3rdUCAwSJcAAAAAAAAAAAAAAAAAAAAAAAAAAAAAAAAAAAAAAAAAAAAAAAAAAAAAAAADs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GdvzvqHH4z48AcNBQAsjNjwC4zY8AAAAAAL5VoncJAAAAwM9QAulVoncUzo8AwM9QAkrHqHEAAAAASseocQEAAADAz1ACAAAAAAAAAAAAAAAAAAAAAGjhUAIAAAAAAAAAAAAAAAAAAAAAAAAAADRiLU0AAAAAaM+PANnZ6nUAAI8AAAAAAOXZ6nUAAAAA9f///wAAAAAAAAAAAAAAAJABAADC/RLZBM6PABGxhncAAAR2+M2PAAAAAAAAzo8AAAAAAAAAAACGQYd3AAAAAFQG3v8JAAAAGM+PAORdfXcB2AAAGM+PAAAAAAAAAAAAAAAAAAAAAAAAAAAA/O+oc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AA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AAAAYAAAADAAAABAAAAAkAAAAGAAAABwAAAAcAAAADAAAABwAAAAcAAAAEAAAAAwAAAAMAAAAHAAAACAAAAAgAAAAJAAAABQAAAAYAAAADAAAACwAAAAMAAAAGAAAACAAAAAYAAAADAAAACAAAAAYAAAAIAAAABgAAAAYAAAAFAAAACAAAABYAAAAMAAAAAAAAACUAAAAMAAAAAgAAAA4AAAAUAAAAAAAAABAAAAAUAAAA</Object>
</Signature>
</file>

<file path=_xmlsignatures/sig2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1WGijAUk9DA5g5xXYafSKzIYDSQodUBH1KqMml6HCfM=</DigestValue>
    </Reference>
    <Reference Type="http://www.w3.org/2000/09/xmldsig#Object" URI="#idOfficeObject">
      <DigestMethod Algorithm="http://www.w3.org/2001/04/xmlenc#sha256"/>
      <DigestValue>yqeUu8hGMEEsE1oLIhiHUKdqFEGTriiM++neE36SmHY=</DigestValue>
    </Reference>
    <Reference Type="http://uri.etsi.org/01903#SignedProperties" URI="#idSignedProperties">
      <Transforms>
        <Transform Algorithm="http://www.w3.org/TR/2001/REC-xml-c14n-20010315"/>
      </Transforms>
      <DigestMethod Algorithm="http://www.w3.org/2001/04/xmlenc#sha256"/>
      <DigestValue>ziDlGq0JFE5qLAVN4bLJ091nbopkkI+EcGc7JIYc8Gs=</DigestValue>
    </Reference>
    <Reference Type="http://www.w3.org/2000/09/xmldsig#Object" URI="#idValidSigLnImg">
      <DigestMethod Algorithm="http://www.w3.org/2001/04/xmlenc#sha256"/>
      <DigestValue>l+BlsXfussaONSQWeQcGU6FLlnTFQLfSBvpg4GRyLHU=</DigestValue>
    </Reference>
    <Reference Type="http://www.w3.org/2000/09/xmldsig#Object" URI="#idInvalidSigLnImg">
      <DigestMethod Algorithm="http://www.w3.org/2001/04/xmlenc#sha256"/>
      <DigestValue>F42mulnhwoGW/OoUfLEHMCt7fq2vw73hELT5BxM4D6o=</DigestValue>
    </Reference>
  </SignedInfo>
  <SignatureValue>dKuVTzbPczC/X+Bg6zFrZwwQ9uCQEwqTbvvYP7/7ASv/tGhbkr72Me6RDSyAqJu7LEFKPVje3DJA
xRbDJkp7fTkukmLn9tV6GmVKs2mT+6GDuTV33MlsX94Tu+INWaQg9xagqFa/kwlmfiTmaYyacBkc
mxiMd9WiH3CyfZPHRKQar1NSFLWxTi/PY7sIreugunjcF8LjM+rrXtQuIoN/HpDh8+JZM9RLdOYA
8Q5DU80APkOF2y0PvyiROlhmcA3CY4onQqgBuN6maW7rULdrlK1adMuztvUwX6zoOGH38j41FJ9c
juts3wwGPOZSgnSQRPzG4gI8er/tLoRIdqUpgg==</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2020-06-30T18:19:20Z</mdssi:Value>
        </mdssi:SignatureTime>
      </SignatureProperty>
    </SignatureProperties>
  </Object>
  <Object Id="idOfficeObject">
    <SignatureProperties>
      <SignatureProperty Id="idOfficeV1Details" Target="#idPackageSignature">
        <SignatureInfoV1 xmlns="http://schemas.microsoft.com/office/2006/digsig">
          <SetupID>{935ABBAC-8CCD-4B35-A381-338B20244D4A}</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2020-06-30T18:19:20Z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S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Z2/O+ocfjPjwBw0FACyM2PALjNjwAAAAAAvlWidwkAAADAz1AC6VWidxTOjwDAz1ACSseocQAAAABKx6hxAQAAAMDPUAIAAAAAAAAAAAAAAAAAAAAAaOFQAgAAAAAAAAAAAAAAAAAAAAAAAAAANGItTQAAAABoz48A2dnqdQAAjwAAAAAA5dnqdQAAAAD1////AAAAAAAAAAAAAAAAkAEAAML9EtkEzo8AEbGGdwAABHb4zY8AAAAAAADOjwAAAAAAAAAAAIZBh3cAAAAAVAbe/wkAAAAYz48A5F19dwHYAAAYz48AAAAAAAAAAAAAAAAAAAAAAAAAAAD876hxZHYACAAAAAAlAAAADAAAAAEAAAAYAAAADAAAAAAAAAISAAAADAAAAAEAAAAeAAAAGAAAAL0AAAAEAAAA9wAAABEAAAAlAAAADAAAAAEAAABUAAAAiAAAAL4AAAAEAAAA9QAAABAAAAABAAAAAADYQVVV1UG+AAAABAAAAAoAAABMAAAAAAAAAAAAAAAAAAAA//////////9gAAAAMwAw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AA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B1AAYAAAADAAAABAAAAAkAAAAGAAAABwAAAAcAAAADAAAABwAAAAcAAAAEAAAAAwAAAAMAAAAHAAAACAAAAAgAAAAJAAAABQAAAAYAAAADAAAACwAAAAMAAAAGAAAACAAAAAYAAAADAAAACAAAAAYAAAAIAAAABgAAAAYAAAAFAAAACAAAABYAAAAMAAAAAAAAACUAAAAMAAAAAgAAAA4AAAAUAAAAAAAAABAAAAAUAAAA</Object>
  <Object Id="idInvalidSigLnImg">AQAAAGwAAAAAAAAAAAAAAP8AAAB/AAAAAAAAAAAAAAAAGwAAVg0AACBFTUYAAAEA5B4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OgAAAMHg9P///////////+bm5k9SXjw/SzBRzTFU0y1NwSAyVzFGXwEBAgAACA8mnM/u69/SvI9jt4tgjIR9FBosDBEjMVTUMlXWMVPRKUSeDxk4AAAAAAAAAADT6ff///////+Tk5MjK0krSbkvUcsuT8YVJFoTIFIrSbgtTcEQHEcAAAAAAJzP7vT6/bTa8kRleixHhy1Nwi5PxiQtTnBwcJKSki81SRwtZAgOI4A/AAAAweD02+35gsLqZ5q6Jz1jNEJyOUZ4qamp+/v7////wdPeVnCJAQECgD8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GdvzvqHH4z48AcNBQAsjNjwC4zY8AAAAAAL5VoncJAAAAwM9QAulVoncUzo8AwM9QAkrHqHEAAAAASseocQEAAADAz1ACAAAAAAAAAAAAAAAAAAAAAGjhUAIAAAAAAAAAAAAAAAAAAAAAAAAAADRiLU0AAAAAaM+PANnZ6nUAAI8AAAAAAOXZ6nUAAAAA9f///wAAAAAAAAAAAAAAAJABAADC/RLZBM6PABGxhncAAAR2+M2PAAAAAAAAzo8AAAAAAAAAAACGQYd3AAAAAFQG3v8JAAAAGM+PAORdfXcB2AAAGM+PAAAAAAAAAAAAAAAAAAAAAAAAAAAA/O+oc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u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BnAAYAAAADAAAABAAAAAkAAAAGAAAABwAAAAcAAAADAAAABwAAAAcAAAAEAAAAAwAAAAMAAAAHAAAACAAAAAgAAAAJAAAABQAAAAYAAAADAAAACwAAAAMAAAAGAAAACAAAAAYAAAADAAAACAAAAAYAAAAIAAAABgAAAAYAAAAFAAAACA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Oz6jcQ7npb3V5U4hcvYQEjW1LhYCXt4MrmYfKxAK5kg=</DigestValue>
    </Reference>
    <Reference Type="http://www.w3.org/2000/09/xmldsig#Object" URI="#idOfficeObject">
      <DigestMethod Algorithm="http://www.w3.org/2001/04/xmlenc#sha256"/>
      <DigestValue>fRBkTBkApw23nugPgIRLv2tO4Ej+vyEuWMqpydS9d/M=</DigestValue>
    </Reference>
    <Reference Type="http://uri.etsi.org/01903#SignedProperties" URI="#idSignedProperties">
      <Transforms>
        <Transform Algorithm="http://www.w3.org/TR/2001/REC-xml-c14n-20010315"/>
      </Transforms>
      <DigestMethod Algorithm="http://www.w3.org/2001/04/xmlenc#sha256"/>
      <DigestValue>PofAlxUAGRzIOpYZ95JFimBC4o9IVuOogrqhWMnarLo=</DigestValue>
    </Reference>
    <Reference Type="http://www.w3.org/2000/09/xmldsig#Object" URI="#idValidSigLnImg">
      <DigestMethod Algorithm="http://www.w3.org/2001/04/xmlenc#sha256"/>
      <DigestValue>yBQkTRstF0fNPHEPLS0f0nTH3C5FEQ9GtqEb8aaMMGU=</DigestValue>
    </Reference>
    <Reference Type="http://www.w3.org/2000/09/xmldsig#Object" URI="#idInvalidSigLnImg">
      <DigestMethod Algorithm="http://www.w3.org/2001/04/xmlenc#sha256"/>
      <DigestValue>+jrn2Q9DnDkESuja6x4UKlvwM4Spzg4hQiAxfCzqaBY=</DigestValue>
    </Reference>
  </SignedInfo>
  <SignatureValue>mkIHK+A9ELCisSZsqfrqvAfu6HjqWwg8MVShh5Td+oiNViig7mTOOQTrDOB18tCPY7kTxo3LThXD
BlLK4wRKuZwSA1cx8hFTOOKSQRhEPt9pceKuCRvu6htdKSeDaHyp2uog0nXWmO87aPcI9NygR0Zi
Dx+x+P8NFtSr+/2SScTpK+43AhjOUSY2lff1YqCSMQd4A7q6Uc235U2Ij23D8sO26DCXyPXEneKk
mlC4amJAYmjTLgyOKDQ1T4FROiG72U5jyvNrEqyNlb/b2Ubudk+BdgHJVZLpie9KOL1rb7YBhLCv
oZBHelTJrrH33a2I2/kRBenpPdqknnQaqaWpZg==</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2020-06-29T15:05:42Z</mdssi:Value>
        </mdssi:SignatureTime>
      </SignatureProperty>
    </SignatureProperties>
  </Object>
  <Object Id="idOfficeObject">
    <SignatureProperties>
      <SignatureProperty Id="idOfficeV1Details" Target="#idPackageSignature">
        <SignatureInfoV1 xmlns="http://schemas.microsoft.com/office/2006/digsig">
          <SetupID>{857ECFB5-1576-4FF6-BB04-75448AFC92EE}</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2020-06-29T15:05:42Z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p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A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AA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Q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rtawAAAAcKDQcKDQcJDQ4WMShFrjFU1TJV1gECBAIDBAECBQoRKyZBowsTMYkeAAAAfqbJd6PIeqDCQFZ4JTd0Lk/HMVPSGy5uFiE4GypVJ0KnHjN9AAABAQEAAACcz+7S6ffb7fnC0t1haH0hMm8aLXIuT8ggOIwoRKslP58cK08AAAHtawAAAMHg9P///////////+bm5k9SXjw/SzBRzTFU0y1NwSAyVzFGXwEBAokeCA8mnM/u69/SvI9jt4tgjIR9FBosDBEjMVTUMlXWMVPRKUSeDxk4AAAAAQEAAADT6ff///////+Tk5MjK0krSbkvUcsuT8YVJFoTIFIrSbgtTcEQHEftawAAAJzP7vT6/bTa8kRleixHhy1Nwi5PxiQtTnBwcJKSki81SRwtZAgOI4keAAAAweD02+35gsLqZ5q6Jz1jNEJyOUZ4qamp+/v7////wdPeVnCJAQECAQEAAACv1/Ho8/ubzu6CwuqMudS3u769vb3////////////L5fZymsABAgMTFgAAAK/X8fz9/uLx+snk9uTy+vz9/v///////////////8vl9nKawAECA4keAAAAotHvtdryxOL1xOL1tdry0+r32+350+r3tdryxOL1pdPvc5rAAQIDAQEAAABpj7ZnjrZqj7Zqj7ZnjrZtkbdukrdtkbdnjrZqj7ZojrZ3rdUCAwTtawAAAAAAAAAAAAAAAAAAAAAAAAAAAAAAAAAAAAAAAAAAAAAAAAAAAAAAAIke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w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G4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k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30.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UfXiGZKWTxmz4qwq6SSHvNd9WFOzrYgr7r494Gb+mCo=</DigestValue>
    </Reference>
    <Reference Type="http://www.w3.org/2000/09/xmldsig#Object" URI="#idOfficeObject">
      <DigestMethod Algorithm="http://www.w3.org/2001/04/xmlenc#sha256"/>
      <DigestValue>gZZMTaItaXih8JitSig4q0p7KCmv6Ah5cbwQvl8chyE=</DigestValue>
    </Reference>
    <Reference Type="http://uri.etsi.org/01903#SignedProperties" URI="#idSignedProperties">
      <Transforms>
        <Transform Algorithm="http://www.w3.org/TR/2001/REC-xml-c14n-20010315"/>
      </Transforms>
      <DigestMethod Algorithm="http://www.w3.org/2001/04/xmlenc#sha256"/>
      <DigestValue>DJk2MXwPzlKyqVO29C6gXElUBodL3f78OyIfynN1Tc4=</DigestValue>
    </Reference>
    <Reference Type="http://www.w3.org/2000/09/xmldsig#Object" URI="#idValidSigLnImg">
      <DigestMethod Algorithm="http://www.w3.org/2001/04/xmlenc#sha256"/>
      <DigestValue>l+BlsXfussaONSQWeQcGU6FLlnTFQLfSBvpg4GRyLHU=</DigestValue>
    </Reference>
    <Reference Type="http://www.w3.org/2000/09/xmldsig#Object" URI="#idInvalidSigLnImg">
      <DigestMethod Algorithm="http://www.w3.org/2001/04/xmlenc#sha256"/>
      <DigestValue>F42mulnhwoGW/OoUfLEHMCt7fq2vw73hELT5BxM4D6o=</DigestValue>
    </Reference>
  </SignedInfo>
  <SignatureValue>wttzy6hY+BGWWlOuK3TICRx1kA16QqzWpMtx5ddmlr2WIhz49/ht/fcY8AEsBBVFib6+BB9tURKt
7F0sgTORfIDleT9ZjxiIlXeieA3wOzDX0sO4I2ukGzodAqu/HS6iF8rheM0jQrECORBXmQ+JxA04
CqbylXNjW5RnFb9jE/69zIWiRf8gLW3NOaTFZyc27h6nmR9a3D64tRKTWt5OMLyTxTJU+cqREIxZ
QKSsofuNNFGk0d2vMGpwE6L+p3RoqVZv8Y05xWUiBWSDQtXthF92HgzxToaXXQFkHZUeRttWGOkT
siKh4eA6K95Worb9ZGKyVKsaUuIeRgz+2JFnDw==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2020-06-30T18:19:25Z</mdssi:Value>
        </mdssi:SignatureTime>
      </SignatureProperty>
    </SignatureProperties>
  </Object>
  <Object Id="idOfficeObject">
    <SignatureProperties>
      <SignatureProperty Id="idOfficeV1Details" Target="#idPackageSignature">
        <SignatureInfoV1 xmlns="http://schemas.microsoft.com/office/2006/digsig">
          <SetupID>{08E5B010-3714-4ABD-BE42-D1A254E66F8D}</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2020-06-30T18:19:25Z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S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Z2/O+ocfjPjwBw0FACyM2PALjNjwAAAAAAvlWidwkAAADAz1AC6VWidxTOjwDAz1ACSseocQAAAABKx6hxAQAAAMDPUAIAAAAAAAAAAAAAAAAAAAAAaOFQAgAAAAAAAAAAAAAAAAAAAAAAAAAANGItTQAAAABoz48A2dnqdQAAjwAAAAAA5dnqdQAAAAD1////AAAAAAAAAAAAAAAAkAEAAML9EtkEzo8AEbGGdwAABHb4zY8AAAAAAADOjwAAAAAAAAAAAIZBh3cAAAAAVAbe/wkAAAAYz48A5F19dwHYAAAYz48AAAAAAAAAAAAAAAAAAAAAAAAAAAD876hxZHYACAAAAAAlAAAADAAAAAEAAAAYAAAADAAAAAAAAAISAAAADAAAAAEAAAAeAAAAGAAAAL0AAAAEAAAA9wAAABEAAAAlAAAADAAAAAEAAABUAAAAiAAAAL4AAAAEAAAA9QAAABAAAAABAAAAAADYQVVV1UG+AAAABAAAAAoAAABMAAAAAAAAAAAAAAAAAAAA//////////9gAAAAMwAw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AA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B1AAYAAAADAAAABAAAAAkAAAAGAAAABwAAAAcAAAADAAAABwAAAAcAAAAEAAAAAwAAAAMAAAAHAAAACAAAAAgAAAAJAAAABQAAAAYAAAADAAAACwAAAAMAAAAGAAAACAAAAAYAAAADAAAACAAAAAYAAAAIAAAABgAAAAYAAAAFAAAACAAAABYAAAAMAAAAAAAAACUAAAAMAAAAAgAAAA4AAAAUAAAAAAAAABAAAAAUAAAA</Object>
  <Object Id="idInvalidSigLnImg">AQAAAGwAAAAAAAAAAAAAAP8AAAB/AAAAAAAAAAAAAAAAGwAAVg0AACBFTUYAAAEA5B4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OgAAAMHg9P///////////+bm5k9SXjw/SzBRzTFU0y1NwSAyVzFGXwEBAgAACA8mnM/u69/SvI9jt4tgjIR9FBosDBEjMVTUMlXWMVPRKUSeDxk4AAAAAAAAAADT6ff///////+Tk5MjK0krSbkvUcsuT8YVJFoTIFIrSbgtTcEQHEcAAAAAAJzP7vT6/bTa8kRleixHhy1Nwi5PxiQtTnBwcJKSki81SRwtZAgOI4A/AAAAweD02+35gsLqZ5q6Jz1jNEJyOUZ4qamp+/v7////wdPeVnCJAQECgD8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GdvzvqHH4z48AcNBQAsjNjwC4zY8AAAAAAL5VoncJAAAAwM9QAulVoncUzo8AwM9QAkrHqHEAAAAASseocQEAAADAz1ACAAAAAAAAAAAAAAAAAAAAAGjhUAIAAAAAAAAAAAAAAAAAAAAAAAAAADRiLU0AAAAAaM+PANnZ6nUAAI8AAAAAAOXZ6nUAAAAA9f///wAAAAAAAAAAAAAAAJABAADC/RLZBM6PABGxhncAAAR2+M2PAAAAAAAAzo8AAAAAAAAAAACGQYd3AAAAAFQG3v8JAAAAGM+PAORdfXcB2AAAGM+PAAAAAAAAAAAAAAAAAAAAAAAAAAAA/O+oc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u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BnAAYAAAADAAAABAAAAAkAAAAGAAAABwAAAAcAAAADAAAABwAAAAcAAAAEAAAAAwAAAAMAAAAHAAAACAAAAAgAAAAJAAAABQAAAAYAAAADAAAACwAAAAMAAAAGAAAACAAAAAYAAAADAAAACAAAAAYAAAAIAAAABgAAAAYAAAAFAAAACAAAABYAAAAMAAAAAAAAACUAAAAMAAAAAgAAAA4AAAAUAAAAAAAAABAAAAAUAAAA</Object>
</Signature>
</file>

<file path=_xmlsignatures/sig3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QgoIr2DhQuQJjjpGLJB2Ut1MVAqjxOJhHdGryBkcmyA=</DigestValue>
    </Reference>
    <Reference Type="http://www.w3.org/2000/09/xmldsig#Object" URI="#idOfficeObject">
      <DigestMethod Algorithm="http://www.w3.org/2001/04/xmlenc#sha256"/>
      <DigestValue>JaePK/cgFVXXJ9KiZvltpl0DbEkFhOO4rbRHsM4eRbk=</DigestValue>
    </Reference>
    <Reference Type="http://uri.etsi.org/01903#SignedProperties" URI="#idSignedProperties">
      <Transforms>
        <Transform Algorithm="http://www.w3.org/TR/2001/REC-xml-c14n-20010315"/>
      </Transforms>
      <DigestMethod Algorithm="http://www.w3.org/2001/04/xmlenc#sha256"/>
      <DigestValue>7XrAk7xkL/6I6RcOOW1POgbfhYR6pGaOO43DQoNllWY=</DigestValue>
    </Reference>
    <Reference Type="http://www.w3.org/2000/09/xmldsig#Object" URI="#idValidSigLnImg">
      <DigestMethod Algorithm="http://www.w3.org/2001/04/xmlenc#sha256"/>
      <DigestValue>tTHrruTPm7wKn5TUhUC+v7wZEh1GKyO1jqdI1ikWicA=</DigestValue>
    </Reference>
    <Reference Type="http://www.w3.org/2000/09/xmldsig#Object" URI="#idInvalidSigLnImg">
      <DigestMethod Algorithm="http://www.w3.org/2001/04/xmlenc#sha256"/>
      <DigestValue>jWKN0kfxjxqqQSLv5UEfxV3EREavXPrtaiOH5rsjdgA=</DigestValue>
    </Reference>
  </SignedInfo>
  <SignatureValue>YRv0tJ1obbRuXKq+ptSZqZkKjjpUj4koRyLQxiSJ1ttISyjA0rrBwcBQdoJVCfM125C06B0HPuL/
psjUUGW07NJKWwKxEUOPPVh1zaIHYmbcdYacXt/xz4BjA13g8be7AyLVRR9XQORuLWPCJpLFj7hS
V53VvHv8co2L+bAlWZz5Jv/ibEhS1wDZ8YL1Roh6TpGRFq34XX6APxohMFEDCkVW8ehaZZdpMCO8
fp2ixozfg8cuEEtwuILTUU+5KdduuZx7obkO/oWluwrG8a9pmpJpzFhLvyX7xGYhxVG9DQnJX5MV
YWWSjzN9v+6FfKqoowRwQGO0d5JKRpdHMNSgSg==</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2020-06-30T18:19:29Z</mdssi:Value>
        </mdssi:SignatureTime>
      </SignatureProperty>
    </SignatureProperties>
  </Object>
  <Object Id="idOfficeObject">
    <SignatureProperties>
      <SignatureProperty Id="idOfficeV1Details" Target="#idPackageSignature">
        <SignatureInfoV1 xmlns="http://schemas.microsoft.com/office/2006/digsig">
          <SetupID>{CA87D36F-10A4-428E-86EB-BF81D8B7D877}</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2020-06-30T18:19:29Z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S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Z2/O+ocfjPjwBw0FACyM2PALjNjwAAAAAAvlWidwkAAADAz1AC6VWidxTOjwDAz1ACSseocQAAAABKx6hxAQAAAMDPUAIAAAAAAAAAAAAAAAAAAAAAaOFQAgAAAAAAAAAAAAAAAAAAAAAAAAAANGItTQAAAABoz48A2dnqdQAAjwAAAAAA5dnqdQAAAAD1////AAAAAAAAAAAAAAAAkAEAAML9EtkEzo8AEbGGdwAABHb4zY8AAAAAAADOjwAAAAAAAAAAAIZBh3cAAAAAVAbe/wkAAAAYz48A5F19dwHYAAAYz48AAAAAAAAAAAAAAAAAAAAAAAAAAAD876hxZHYACAAAAAAlAAAADAAAAAEAAAAYAAAADAAAAAAAAAISAAAADAAAAAEAAAAeAAAAGAAAAL0AAAAEAAAA9wAAABEAAAAlAAAADAAAAAEAAABUAAAAiAAAAL4AAAAEAAAA9QAAABAAAAABAAAAAADYQVVV1UG+AAAABAAAAAoAAABMAAAAAAAAAAAAAAAAAAAA//////////9gAAAAMwAw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l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AiAAYAAAADAAAABAAAAAkAAAAGAAAABwAAAAcAAAADAAAABwAAAAcAAAAEAAAAAwAAAAMAAAAHAAAACAAAAAgAAAAJAAAABQAAAAYAAAADAAAACwAAAAMAAAAGAAAACAAAAAYAAAADAAAACAAAAAYAAAAIAAAABgAAAAYAAAAFAAAACAAAABYAAAAMAAAAAAAAACUAAAAMAAAAAgAAAA4AAAAUAAAAAAAAABAAAAAUAAAA</Object>
  <Object Id="idInvalidSigLnImg">AQAAAGwAAAAAAAAAAAAAAP8AAAB/AAAAAAAAAAAAAAAAGwAAVg0AACBFTUYAAAEA5B4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OoR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GdvzvqHH4z48AcNBQAsjNjwC4zY8AAAAAAL5VoncJAAAAwM9QAulVoncUzo8AwM9QAkrHqHEAAAAASseocQEAAADAz1ACAAAAAAAAAAAAAAAAAAAAAGjhUAIAAAAAAAAAAAAAAAAAAAAAAAAAADRiLU0AAAAAaM+PANnZ6nUAAI8AAAAAAOXZ6nUAAAAA9f///wAAAAAAAAAAAAAAAJABAADC/RLZBM6PABGxhncAAAR2+M2PAAAAAAAAzo8AAAAAAAAAAACGQYd3AAAAAFQG3v8JAAAAGM+PAORdfXcB2AAAGM+PAAAAAAAAAAAAAAAAAAAAAAAAAAAA/O+ocW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u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BnAAYAAAADAAAABAAAAAkAAAAGAAAABwAAAAcAAAADAAAABwAAAAcAAAAEAAAAAwAAAAMAAAAHAAAACAAAAAgAAAAJAAAABQAAAAYAAAADAAAACwAAAAMAAAAGAAAACAAAAAYAAAADAAAACAAAAAYAAAAIAAAABgAAAAYAAAAFAAAACAAAABYAAAAMAAAAAAAAACUAAAAMAAAAAgAAAA4AAAAUAAAAAAAAABAAAAAUAAAA</Object>
</Signature>
</file>

<file path=_xmlsignatures/sig3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rfId2aJdLsUt/PEmYWqiTG+Tf69ZOzFFGr48Zp8XtYg=</DigestValue>
    </Reference>
    <Reference Type="http://www.w3.org/2000/09/xmldsig#Object" URI="#idOfficeObject">
      <DigestMethod Algorithm="http://www.w3.org/2001/04/xmlenc#sha256"/>
      <DigestValue>Z+UxKO0GZyQXfaTTF35j1AmGaGzuhsyzr0lUDKVfuc8=</DigestValue>
    </Reference>
    <Reference Type="http://uri.etsi.org/01903#SignedProperties" URI="#idSignedProperties">
      <Transforms>
        <Transform Algorithm="http://www.w3.org/TR/2001/REC-xml-c14n-20010315"/>
      </Transforms>
      <DigestMethod Algorithm="http://www.w3.org/2001/04/xmlenc#sha256"/>
      <DigestValue>irRTNEeoI2pqaAyj2UNXMWqeKuEgvkdhxORDov1TQTY=</DigestValue>
    </Reference>
    <Reference Type="http://www.w3.org/2000/09/xmldsig#Object" URI="#idValidSigLnImg">
      <DigestMethod Algorithm="http://www.w3.org/2001/04/xmlenc#sha256"/>
      <DigestValue>l+BlsXfussaONSQWeQcGU6FLlnTFQLfSBvpg4GRyLHU=</DigestValue>
    </Reference>
    <Reference Type="http://www.w3.org/2000/09/xmldsig#Object" URI="#idInvalidSigLnImg">
      <DigestMethod Algorithm="http://www.w3.org/2001/04/xmlenc#sha256"/>
      <DigestValue>PDgim8iwJBlSWv6jkYhaqf1FHSFRVb+/KLOPsJaIoS0=</DigestValue>
    </Reference>
  </SignedInfo>
  <SignatureValue>Y57klQK2pMr8qCLPLTQgsdlPuaek56Re/E8N4gTfVCmfJfoIHijTcfQsoSlagi/guXnCDze1FqfR
1o2ydgFifbTEANTquJJGY42RyfQji4kduhd8WvCUIyIZpMcprms83z4y7wZ0N19NBc4MxcjbghEL
tlJeIg/IUkqvOCcgh7hHuc82JccWTH96QX5hfcm3Io8FXvHc/cOCXeSyj76JmDkVVDjEfZ101P1z
cCJdL08gezVT7RrkgzYgmlmT9MOW36HicRIYrkJoJahrQSnscVtps8k+Cl5d8IsBhbvnuMJgG7lP
wyNrMfERf+BBg/oiOolOEegt3UII+e77Zf/LKQ==</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2020-06-30T18:19:34Z</mdssi:Value>
        </mdssi:SignatureTime>
      </SignatureProperty>
    </SignatureProperties>
  </Object>
  <Object Id="idOfficeObject">
    <SignatureProperties>
      <SignatureProperty Id="idOfficeV1Details" Target="#idPackageSignature">
        <SignatureInfoV1 xmlns="http://schemas.microsoft.com/office/2006/digsig">
          <SetupID>{D65A08B6-C0D4-4C12-8046-BAF837F86248}</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2020-06-30T18:19:34Z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S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Z2/O+ocfjPjwBw0FACyM2PALjNjwAAAAAAvlWidwkAAADAz1AC6VWidxTOjwDAz1ACSseocQAAAABKx6hxAQAAAMDPUAIAAAAAAAAAAAAAAAAAAAAAaOFQAgAAAAAAAAAAAAAAAAAAAAAAAAAANGItTQAAAABoz48A2dnqdQAAjwAAAAAA5dnqdQAAAAD1////AAAAAAAAAAAAAAAAkAEAAML9EtkEzo8AEbGGdwAABHb4zY8AAAAAAADOjwAAAAAAAAAAAIZBh3cAAAAAVAbe/wkAAAAYz48A5F19dwHYAAAYz48AAAAAAAAAAAAAAAAAAAAAAAAAAAD876hxZHYACAAAAAAlAAAADAAAAAEAAAAYAAAADAAAAAAAAAISAAAADAAAAAEAAAAeAAAAGAAAAL0AAAAEAAAA9wAAABEAAAAlAAAADAAAAAEAAABUAAAAiAAAAL4AAAAEAAAA9QAAABAAAAABAAAAAADYQVVV1UG+AAAABAAAAAoAAABMAAAAAAAAAAAAAAAAAAAA//////////9gAAAAMwAw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AA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B1AAYAAAADAAAABAAAAAkAAAAGAAAABwAAAAcAAAADAAAABwAAAAcAAAAEAAAAAwAAAAMAAAAHAAAACAAAAAgAAAAJAAAABQAAAAYAAAADAAAACwAAAAMAAAAGAAAACAAAAAYAAAADAAAACAAAAAYAAAAIAAAABgAAAAYAAAAFAAAACAAAABYAAAAMAAAAAAAAACUAAAAMAAAAAgAAAA4AAAAUAAAAAAAAABAAAAAUAAAA</Object>
  <Object Id="idInvalidSigLnImg">AQAAAGwAAAAAAAAAAAAAAP8AAAB/AAAAAAAAAAAAAAAAGwAAVg0AACBFTUYAAAEA5B4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OgAAAMHg9P///////////+bm5k9SXjw/SzBRzTFU0y1NwSAyVzFGXwEBAgAACA8mnM/u69/SvI9jt4tgjIR9FBosDBEjMVTUMlXWMVPRKUSeDxk4AAAAAAAAAADT6ff///////+Tk5MjK0krSbkvUcsuT8YVJFoTIFIrSbgtTcEQHEcAAAAAAJzP7vT6/bTa8kRleixHhy1Nwi5PxiQtTnBwcJKSki81SRwtZAgOI4A/AAAAweD02+35gsLqZ5q6Jz1jNEJyOUZ4qamp+/v7////wdPeVnCJAQECgD8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GdvzvqHH4z48AcNBQAsjNjwC4zY8AAAAAAL5VoncJAAAAwM9QAulVoncUzo8AwM9QAkrHqHEAAAAASseocQEAAADAz1ACAAAAAAAAAAAAAAAAAAAAAGjhUAIAAAAAAAAAAAAAAAAAAAAAAAAAADRiLU0AAAAAaM+PANnZ6nUAAI8AAAAAAOXZ6nUAAAAA9f///wAAAAAAAAAAAAAAAJABAADC/RLZBM6PABGxhncAAAR2+M2PAAAAAAAAzo8AAAAAAAAAAACGQYd3AAAAAFQG3v8JAAAAGM+PAORdfXcB2AAAGM+PAAAAAAAAAAAAAAAAAAAAAAAAAAAA/O+ocW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u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BnAAYAAAADAAAABAAAAAkAAAAGAAAABwAAAAcAAAADAAAABwAAAAcAAAAEAAAAAwAAAAMAAAAHAAAACAAAAAgAAAAJAAAABQAAAAYAAAADAAAACwAAAAMAAAAGAAAACAAAAAYAAAADAAAACAAAAAYAAAAIAAAABgAAAAYAAAAFAAAACAAAABYAAAAMAAAAAAAAACUAAAAMAAAAAgAAAA4AAAAUAAAAAAAAABAAAAAUAAAA</Object>
</Signature>
</file>

<file path=_xmlsignatures/sig3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ufpSQJR4lyCTxAL3eK3BWmv5IYGWeF+CUqonHfig8aE=</DigestValue>
    </Reference>
    <Reference Type="http://www.w3.org/2000/09/xmldsig#Object" URI="#idOfficeObject">
      <DigestMethod Algorithm="http://www.w3.org/2001/04/xmlenc#sha256"/>
      <DigestValue>m03qCVfVg/v91WA9QJ0b7JuH+sNKXxo0uNpGToQieIA=</DigestValue>
    </Reference>
    <Reference Type="http://uri.etsi.org/01903#SignedProperties" URI="#idSignedProperties">
      <Transforms>
        <Transform Algorithm="http://www.w3.org/TR/2001/REC-xml-c14n-20010315"/>
      </Transforms>
      <DigestMethod Algorithm="http://www.w3.org/2001/04/xmlenc#sha256"/>
      <DigestValue>zII826EgPHIvIPzhgZ42E8Vjfty2bBcmfxqEjTfUiec=</DigestValue>
    </Reference>
    <Reference Type="http://www.w3.org/2000/09/xmldsig#Object" URI="#idValidSigLnImg">
      <DigestMethod Algorithm="http://www.w3.org/2001/04/xmlenc#sha256"/>
      <DigestValue>tTHrruTPm7wKn5TUhUC+v7wZEh1GKyO1jqdI1ikWicA=</DigestValue>
    </Reference>
    <Reference Type="http://www.w3.org/2000/09/xmldsig#Object" URI="#idInvalidSigLnImg">
      <DigestMethod Algorithm="http://www.w3.org/2001/04/xmlenc#sha256"/>
      <DigestValue>/oT0jBdMT1XHwecMmWBd/4nnCRJ1H30jFWfkkYmnVTo=</DigestValue>
    </Reference>
  </SignedInfo>
  <SignatureValue>Yh4jWZCZvXHunu+rND1Mw/z/DbZKAlJaCv+dpfrSop9Gb/hVBOCybD2H+qf9nEFuPVzF5EepU1/8
aH7aFbuVArFGYakGN55YpbfVaEoRud/AQSCuGR3M+SeIY0eWlj06DOvO7IZLHmKO3Ju/w/co8j2j
uqPNU5Xj0S7gERQh+zwOUS4oB5g4uvhkXQQ3okR/OFIhIlJsaxk8gTv4NqXc+W4hRru0SLiVEBAx
6t5sQ5gFkX0E4XciBoVJXIch6WqmDrMoGmtLeoHroQM6jLi1aiSjR3GAmjpPi+dZ6RF0PV1nFgqk
ci0lBEKP23TgwIAJgigzeWtpL4UFbjorZWqH1A==</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2020-06-30T18:19:38Z</mdssi:Value>
        </mdssi:SignatureTime>
      </SignatureProperty>
    </SignatureProperties>
  </Object>
  <Object Id="idOfficeObject">
    <SignatureProperties>
      <SignatureProperty Id="idOfficeV1Details" Target="#idPackageSignature">
        <SignatureInfoV1 xmlns="http://schemas.microsoft.com/office/2006/digsig">
          <SetupID>{4705731C-C615-4467-B445-CA19CEB4FB45}</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2020-06-30T18:19:38Z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S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Z2/O+ocfjPjwBw0FACyM2PALjNjwAAAAAAvlWidwkAAADAz1AC6VWidxTOjwDAz1ACSseocQAAAABKx6hxAQAAAMDPUAIAAAAAAAAAAAAAAAAAAAAAaOFQAgAAAAAAAAAAAAAAAAAAAAAAAAAANGItTQAAAABoz48A2dnqdQAAjwAAAAAA5dnqdQAAAAD1////AAAAAAAAAAAAAAAAkAEAAML9EtkEzo8AEbGGdwAABHb4zY8AAAAAAADOjwAAAAAAAAAAAIZBh3cAAAAAVAbe/wkAAAAYz48A5F19dwHYAAAYz48AAAAAAAAAAAAAAAAAAAAAAAAAAAD876hxZHYACAAAAAAlAAAADAAAAAEAAAAYAAAADAAAAAAAAAISAAAADAAAAAEAAAAeAAAAGAAAAL0AAAAEAAAA9wAAABEAAAAlAAAADAAAAAEAAABUAAAAiAAAAL4AAAAEAAAA9QAAABAAAAABAAAAAADYQVVV1UG+AAAABAAAAAoAAABMAAAAAAAAAAAAAAAAAAAA//////////9gAAAAMwAw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l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AiAAYAAAADAAAABAAAAAkAAAAGAAAABwAAAAcAAAADAAAABwAAAAcAAAAEAAAAAwAAAAMAAAAHAAAACAAAAAgAAAAJAAAABQAAAAYAAAADAAAACwAAAAMAAAAGAAAACAAAAAYAAAADAAAACAAAAAYAAAAIAAAABgAAAAYAAAAFAAAACAAAABYAAAAMAAAAAAAAACUAAAAMAAAAAgAAAA4AAAAUAAAAAAAAABAAAAAUAAAA</Object>
  <Object Id="idInvalidSigLnImg">AQAAAGwAAAAAAAAAAAAAAP8AAAB/AAAAAAAAAAAAAAAAGwAAVg0AACBFTUYAAAEA5B4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xcAAAAAcKDQcKDQcJDQ4WMShFrjFU1TJV1gECBAIDBAECBQoRKyZBowsTMTsaAAAAfqbJd6PIeqDCQFZ4JTd0Lk/HMVPSGy5uFiE4GypVJ0KnHjN9AAABAQEAAACcz+7S6ffb7fnC0t1haH0hMm8aLXIuT8ggOIwoRKslP58cK08AAAFxcAAAAMHg9P///////////+bm5k9SXjw/SzBRzTFU0y1NwSAyVzFGXwEBAjsaCA8mnM/u69/SvI9jt4tgjIR9FBosDBEjMVTUMlXWMVPRKUSeDxk4AAAAAQEAAADT6ff///////+Tk5MjK0krSbkvUcsuT8YVJFoTIFIrSbgtTcEQHEdxcAAAAJzP7vT6/bTa8kRleixHhy1Nwi5PxiQtTnBwcJKSki81SRwtZAgOIzsaAAAAweD02+35gsLqZ5q6Jz1jNEJyOUZ4qamp+/v7////wdPeVnCJAQECAgEAAACv1/Ho8/ubzu6CwuqMudS3u769vb3////////////L5fZymsABAgNWCQAAAK/X8fz9/uLx+snk9uTy+vz9/v///////////////8vl9nKawAECAzsaAAAAotHvtdryxOL1xOL1tdry0+r32+350+r3tdryxOL1pdPvc5rAAQIDAQEAAABpj7ZnjrZqj7Zqj7ZnjrZtkbdukrdtkbdnjrZqj7ZojrZ3rdUCAwSJcAAAAAAAAAAAAAAAAAAAAAAAAAAAAAAAAAAAAAAAAAAAAAAAAAAAAAAAADs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GdvzvqHH4z48AcNBQAsjNjwC4zY8AAAAAAL5VoncJAAAAwM9QAulVoncUzo8AwM9QAkrHqHEAAAAASseocQEAAADAz1ACAAAAAAAAAAAAAAAAAAAAAGjhUAIAAAAAAAAAAAAAAAAAAAAAAAAAADRiLU0AAAAAaM+PANnZ6nUAAI8AAAAAAOXZ6nUAAAAA9f///wAAAAAAAAAAAAAAAJABAADC/RLZBM6PABGxhncAAAR2+M2PAAAAAAAAzo8AAAAAAAAAAACGQYd3AAAAAFQG3v8JAAAAGM+PAORdfXcB2AAAGM+PAAAAAAAAAAAAAAAAAAAAAAAAAAAA/O+ocWR2AAgAAAAAJQAAAAwAAAABAAAAGAAAAAwAAAD/AAACEgAAAAwAAAABAAAAHgAAABgAAAAiAAAABAAAAHIAAAARAAAAJQAAAAwAAAABAAAAVAAAAKgAAAAjAAAABAAAAHAAAAAQAAAAAQAAAAAA2EFVVdV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u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BnAAYAAAADAAAABAAAAAkAAAAGAAAABwAAAAcAAAADAAAABwAAAAcAAAAEAAAAAwAAAAMAAAAHAAAACAAAAAgAAAAJAAAABQAAAAYAAAADAAAACwAAAAMAAAAGAAAACAAAAAYAAAADAAAACAAAAAYAAAAIAAAABgAAAAYAAAAFAAAACAAAABYAAAAMAAAAAAAAACUAAAAMAAAAAgAAAA4AAAAUAAAAAAAAABAAAAAUAAAA</Object>
</Signature>
</file>

<file path=_xmlsignatures/sig3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CgigxB+HhbsmPpMpZNZiLCJN1SbH44PJMD96HQ5NUqQ=</DigestValue>
    </Reference>
    <Reference Type="http://www.w3.org/2000/09/xmldsig#Object" URI="#idOfficeObject">
      <DigestMethod Algorithm="http://www.w3.org/2001/04/xmlenc#sha256"/>
      <DigestValue>Fmu09koqoGBy0PFtPyPDF9woJMdJ4O/swZrb7eMVtVI=</DigestValue>
    </Reference>
    <Reference Type="http://uri.etsi.org/01903#SignedProperties" URI="#idSignedProperties">
      <Transforms>
        <Transform Algorithm="http://www.w3.org/TR/2001/REC-xml-c14n-20010315"/>
      </Transforms>
      <DigestMethod Algorithm="http://www.w3.org/2001/04/xmlenc#sha256"/>
      <DigestValue>cVphUSdyqsMQsuFp6E6a67QGgJk+egbk4jIS/wXM1zs=</DigestValue>
    </Reference>
    <Reference Type="http://www.w3.org/2000/09/xmldsig#Object" URI="#idValidSigLnImg">
      <DigestMethod Algorithm="http://www.w3.org/2001/04/xmlenc#sha256"/>
      <DigestValue>l+BlsXfussaONSQWeQcGU6FLlnTFQLfSBvpg4GRyLHU=</DigestValue>
    </Reference>
    <Reference Type="http://www.w3.org/2000/09/xmldsig#Object" URI="#idInvalidSigLnImg">
      <DigestMethod Algorithm="http://www.w3.org/2001/04/xmlenc#sha256"/>
      <DigestValue>1rEnaJy9xuxN8EeNblC8octjFAMzMWf+CoHlm7LxcX4=</DigestValue>
    </Reference>
  </SignedInfo>
  <SignatureValue>I/m5uL3jS14uLgrLwlc4OuHudeKD/BhD8bjQxAO+O6pVc/UxG43Yi4UEIHtRBtdJDSEluJqjpl91
hLxW7Wmwp9eTUvtDjDkbcZCj5sAShrbEaj7KO7cDN+c1t2CDt3QtKJgDLwdPXmls5aMeljkbiNSa
Gv7IbHEcBeZaP1xISEBmqJM3TVTzXwHSEZdwKXw+0gaCaeNmiyk7BI6icjzR1jjbTHBSPcv2aLQw
uh4m/CPuqu1yj8YU4ncMpRdTjQLsTMFW0rBx59B8qSDu1yFEAQQ9ycSMp/+JMzzeHVMfrHYkOTxx
GUKAqys+chhuV86L9+eyTVJP+IKRNt8L0Mw28w==</SignatureValue>
  <KeyInfo>
    <X509Data>
      <X509Certificate>MIIH7DCCBdSgAwIBAgIIVPKi7H/toSMwDQYJKoZIhvcNAQELBQAwWzEXMBUGA1UEBRMOUlVDIDgwMDUwMTcyLTExGjAYBgNVBAMTEUNBLURPQ1VNRU5UQSBTLkEuMRcwFQYDVQQKEw5ET0NVTUVOVEEgUy5BLjELMAkGA1UEBhMCUFkwHhcNMTkwNzI0MTkwOTE4WhcNMjEwNzIzMTkxOTE4WjCBlDELMAkGA1UEBhMCUFkxFjAUBgNVBAQMDVdJRU5TIE5FVUZFTEQxETAPBgNVBAUTCENJNTYzMzg3MQ8wDQYDVQQqDAZSVURPTEYxFzAVBgNVBAoMDlBFUlNPTkEgRklTSUNBMREwDwYDVQQLDAhGSVJNQSBGMjEdMBsGA1UEAwwUUlVET0xGIFdJRU5TIE5FVUZFTEQwggEiMA0GCSqGSIb3DQEBAQUAA4IBDwAwggEKAoIBAQDZEYXvOJ459dEvaNvVDm2nOxT1bF02iybN9VvA7WUwzAgPLC4Ch66f/cPBRiPJmzAXUH4CaIUOJ19vEleU9ssMt+loCzQe5J9BmKsFKd8afAmpOdi4+5/gqJAndhTuxfKf3AmehA6qEqBR6o3gk5x8LfzjAYg1bLJteJvHW6gn3CJW6xKG7/JP3VU+6S7S9OFfZ+gbhxjoc6f3BIsyhnTGy2ITz5S1bjIjNDMnDQTfwoIpKqYJPdb/wMR2uNvjj27qsxqtswBrjzx9DjMt0cxI06OQwfymbib1a2aXv9plot53uyjvtotmahPcFpGsGycT+2GcBUiFNOOfuyyta2u1AgMBAAGjggN4MIIDdDAMBgNVHRMBAf8EAjAAMA4GA1UdDwEB/wQEAwIF4DAqBgNVHSUBAf8EIDAeBggrBgEFBQcDAQYIKwYBBQUHAwIGCCsGAQUFBwMEMB0GA1UdDgQWBBQ/nzgc90hEeH/2HcYJfUsfxurqo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dBgNVHREEFjAUgRJydWR3aWVuc0BnbWFpbC5jb20wggHdBgNVHSAEggHUMIIB0DCCAcwGDisGAQQBgvk7AQEBBgEBMIIBuDA/BggrBgEFBQcCARYzaHR0cHM6Ly93d3cuZG9jdW1lbnRhLmNvbS5weS9maXJtYWRpZ2l0YWwvZGVzY2FyZ2FzMIHABggrBgEFBQcCAjCBsxqBsEVzdGUgZXMgdW4gY2VydGlmaWNhZG8gZGUgcGVyc29uYSBm7XNpY2EgY3V5YSBjbGF2ZSBwcml2YWRhIGVzdOEgY29udGVuaWRhIGVuIHVuIG3zZHVsbyBkZSBoYXJkd2FyZSBzZWd1cm8geSBzdSBmaW5hbGlkYWQgZXMgYXV0ZW50aWNhciBhIHN1IHRpdHVsYXIgbyBnZW5lcmFyIGZpcm1hcyBkaWdpdGFsZXMuMIGxBggrBgEFBQcCAjCBpBqBoVRoaXMgaXMgYW4gZW5kIHVzZXIgY2VydGlmaWNhdGUgd2hvc2UgcHJpdmF0ZSBrZXkgaXMgZW1iZWRkZWQgd2l0aGluIGEgc2VjdXJlIGhhcmR3YXJlIG1vZHVsZSB0aGF0IGFpbXMgdG8gYXV0aGVudGljYXRlIGl0cyBvd25lciBvciBnZW5lcmF0ZSBkaWdpdGFsIHNpZ25hdHVyZXMuMA0GCSqGSIb3DQEBCwUAA4ICAQDd/fhjVRTfoPzcO3o3MumPlfvjwjz3fh+u456BzpskAvRb6KWD+7ColujGtkLSt4zXrk8JZZKtWyC5kg4JUZyQTid+mlZUx1jHf5p3e8JbBYd2duKCBVgnHPpSgo2+p5bwTNt40iwL1L0VBErVhliaB/+WNxG68xu26axrocbS6/lPiJjMCw7oEi0Vx5F1OdUJxW7azJXxisJqZVnBq+KlGsd/MCFoBz3/uP+KyRGj3sPGtkgV/SpB/b0nv0nM4UZ+vkm2NBRn2uoJYiyWYxBMcrsLYSBfhVpCrVXn2e+lyrHOZWMkwepAMjIeRzwAwQwCuVSAin+/iFsyS4kONumNshi7e13IdAf1GbLd6zOzM91BOVaEODr0EMuSuN5NIpqQbmT08/29nqQ+UpH5N0j37FTfoDpHOzrjDd/+fFoDlJsQhlQ0Qovx77OBxdqzAYd0V7iPPnm8KyRgmyWLH8G9QuV7qCCZIgG8ZydS25cUGHxlK7x14oI2B5NXGzadZI6yaPGBphNJzd20aVSIoYnExga0WiYI5hiweHV3yd+Fjr2nQSQ3CA3iBgtM9tYOxyLHfQOXKM/sQkb273fXYfVr0ZgRWBAc+scyY35hwvv0HcANo2YGrInyWp4FESq1ZBV8zRM0UBVirbsBqpEff/SpTqC40XWgYuZpHPFmlr+94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2020-06-30T18:19:43Z</mdssi:Value>
        </mdssi:SignatureTime>
      </SignatureProperty>
    </SignatureProperties>
  </Object>
  <Object Id="idOfficeObject">
    <SignatureProperties>
      <SignatureProperty Id="idOfficeV1Details" Target="#idPackageSignature">
        <SignatureInfoV1 xmlns="http://schemas.microsoft.com/office/2006/digsig">
          <SetupID>{52651B39-FA34-4EF2-9B73-3AE2852BECED}</SetupID>
          <SignatureText>Rudolf Wiens</SignatureText>
          <SignatureImage/>
          <SignatureComments/>
          <WindowsVersion>10.0</WindowsVersion>
          <OfficeVersion>15.0</OfficeVersion>
          <ApplicationVersion>15.0</ApplicationVersion>
          <Monitors>1</Monitors>
          <HorizontalResolution>1600</HorizontalResolution>
          <VerticalResolution>900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2020-06-30T18:19:43Z</xd:SigningTime>
          <xd:SigningCertificate>
            <xd:Cert>
              <xd:CertDigest>
                <DigestMethod Algorithm="http://www.w3.org/2001/04/xmlenc#sha256"/>
                <DigestValue>bSmBzpxaf1J4V2UwQUV3FWppaZTKzULcH7Xk5BM20ZU=</DigestValue>
              </xd:CertDigest>
              <xd:IssuerSerial>
                <X509IssuerName>C=PY, O=DOCUMENTA S.A., CN=CA-DOCUMENTA S.A., SERIALNUMBER=RUC 80050172-1</X509IssuerName>
                <X509SerialNumber>6121133980192186659</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AAGwAAVg0AACBFTUYAAAEASBsAAKo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Z2/O+ocfjPjwBw0FACyM2PALjNjwAAAAAAvlWidwkAAADAz1AC6VWidxTOjwDAz1ACSseocQAAAABKx6hxAQAAAMDPUAIAAAAAAAAAAAAAAAAAAAAAaOFQAgAAAAAAAAAAAAAAAAAAAAAAAAAANGItTQAAAABoz48A2dnqdQAAjwAAAAAA5dnqdQAAAAD1////AAAAAAAAAAAAAAAAkAEAAML9EtkEzo8AEbGGdwAABHb4zY8AAAAAAADOjwAAAAAAAAAAAIZBh3cAAAAAVAbe/wkAAAAYz48A5F19dwHYAAAYz48AAAAAAAAAAAAAAAAAAAAAAAAAAAD876hxZHYACAAAAAAlAAAADAAAAAEAAAAYAAAADAAAAAAAAAISAAAADAAAAAEAAAAeAAAAGAAAAL0AAAAEAAAA9wAAABEAAAAlAAAADAAAAAEAAABUAAAAiAAAAL4AAAAEAAAA9QAAABAAAAABAAAAAADYQVVV1UG+AAAABAAAAAoAAABMAAAAAAAAAAAAAAAAAAAA//////////9gAAAAMwAw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AA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B1AAYAAAADAAAABAAAAAkAAAAGAAAABwAAAAcAAAADAAAABwAAAAcAAAAEAAAAAwAAAAMAAAAHAAAACAAAAAgAAAAJAAAABQAAAAYAAAADAAAACwAAAAMAAAAGAAAACAAAAAYAAAADAAAACAAAAAYAAAAIAAAABgAAAAYAAAAFAAAACAAAABYAAAAMAAAAAAAAACUAAAAMAAAAAgAAAA4AAAAUAAAAAAAAABAAAAAUAAAA</Object>
  <Object Id="idInvalidSigLnImg">AQAAAGwAAAAAAAAAAAAAAP8AAAB/AAAAAAAAAAAAAAAAGwAAVg0AACBFTUYAAAEA5B4AALAAAAAGAAAAAAAAAAAAAAAAAAAAQAYAAIQDAACwAQAA8AAAAAAAAAAAAAAAAAAAAICXBgCAqQM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pnAAAAAAcKDQcKDQcJDQ4WMShFrjFU1TJV1gECBAIDBAECBQoRKyZBowsTMXcAAAAAfqbJd6PIeqDCQFZ4JTd0Lk/HMVPSGy5uFiE4GypVJ0KnHjN9AAABQQAAAACcz+7S6ffb7fnC0t1haH0hMm8aLXIuT8ggOIwoRKslP58cK08AAAFBAAAAAMHg9P///////////+bm5k9SXjw/SzBRzTFU0y1NwSAyVzFGXwEBAkEACA8mnM/u69/SvI9jt4tgjIR9FBosDBEjMVTUMlXWMVPRKUSeDxk4AAAAQQAAAADT6ff///////+Tk5MjK0krSbkvUcsuT8YVJFoTIFIrSbgtTcEQHEdBAAAAAJzP7vT6/bTa8kRleixHhy1Nwi5PxiQtTnBwcJKSki81SRwtZAgOI0EAAAAAweD02+35gsLqZ5q6Jz1jNEJyOUZ4qamp+/v7////wdPeVnCJAQECRwAAAACv1/Ho8/ubzu6CwuqMudS3u769vb3////////////L5fZymsABAgNBAAAAAK/X8fz9/uLx+snk9uTy+vz9/v///////////////8vl9nKawAECA0EAAAAAotHvtdryxOL1xOL1tdry0+r32+350+r3tdryxOL1pdPvc5rAAQIDQQAAAABpj7ZnjrZqj7Zqj7ZnjrZtkbdukrdtkbdnjrZqj7ZojrZ3rdUCAwRBAAAAAAAAAAAAAAAAAAAAAAAAAAAAAAAAAAAAAAAAAAAAAAAAAAAAAAAAAEE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GdvzvqHH4z48AcNBQAsjNjwC4zY8AAAAAAL5VoncJAAAAwM9QAulVoncUzo8AwM9QAkrHqHEAAAAASseocQEAAADAz1ACAAAAAAAAAAAAAAAAAAAAAGjhUAIAAAAAAAAAAAAAAAAAAAAAAAAAADRiLU0AAAAAaM+PANnZ6nUAAI8AAAAAAOXZ6nUAAAAA9f///wAAAAAAAAAAAAAAAJABAADC/RLZBM6PABGxhncAAAR2+M2PAAAAAAAAzo8AAAAAAAAAAACGQYd3AAAAAFQG3v8JAAAAGM+PAORdfXcB2AAAGM+PAAAAAAAAAAAAAAAAAAAAAAAAAAAA/O+ocWR2AAgAAAAAJQAAAAwAAAABAAAAGAAAAAwAAAD/AAACEgAAAAwAAAABAAAAHgAAABgAAAAiAAAABAAAAHIAAAARAAAAJQAAAAwAAAABAAAAVAAAAKgAAAAjAAAABAAAAHAAAAAQAAAAAQAAAAAA2EFVVdV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BGaygKAhQICgIUFJlFa3AsSWtICgIUAQAAAAwKAhSw8I8AmixJa0xfRmsoCgIU3PCPAHsqSWsICgIUTF9GaygKAhTQ7UhrsOdIawAKAhTk8I8AAQAAAOgJAhQCAAAAAAAAAPTwjwBD6Edr6AkCFCDoR2s48Y8ATiJJa1UiSWsAAFo3RAoCFAibRWuwLElrAAAAAOgJAhRICgIURPGPAJ8qSWt8X0Zr0CK7EQgKAhQUmUVrcCxJa1UiSWsBAAAAAAAAAAAAAACGQYd3fF9Ga1QG3v8HAAAAcPKPAORdfXcB2AAAcPKPAAAAAAAAAAAAAAAAAAAAAAAAAAAARAoCF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FsXoFaPAIRYjwCt2up1AQAAAERWjwAAAAAADQEAAAAAAADFAQAABQAAALgAAABo1lcXAAAAAMgoVxdgeqYXAAAAAHhFVxcAAAAAyChXFzv8SHADAAAARPxIcAEAAADIsnsXyHKAcP+5RXAWrScIuPktTXAvWQL0V48A2dnqdQAAjwACAAAA5dnqdexcjwDg////AAAAAAAAAAAAAAAAkAEAAAAAAAEAAAAAYQByAGkAYQBsAAAAAAAAAAAAAAAAAAAABgAAAAAAAACGQYd3AAAAAFQG3v8GAAAApFePAORdfXcB2AAApFePAAAAAAAAAAAAAAAAAAAAAAAAAAAAZHYACAAAAAAlAAAADAAAAAMAAAAYAAAADAAAAAAAAAISAAAADAAAAAEAAAAWAAAADAAAAAgAAABUAAAAVAAAAAoAAAAnAAAAHgAAAEoAAAABAAAAAADYQVVV1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HAAAARwAAACkAAAAzAAAAXwAAABUAAAAhAPAAAAAAAAAAAAAAAIA/AAAAAAAAAAAAAIA/AAAAAAAAAAAAAAAAAAAAAAAAAAAAAAAAAAAAAAAAAAAlAAAADAAAAAAAAIAoAAAADAAAAAQAAABSAAAAcAEAAAQAAADw////AAAAAAAAAAAAAAAAkAEAAAAAAAEAAAAAcwBlAGcAbwBlACAAdQBpAAAAAAAAAAAAAAAAAAAAAAAAAAAAAAAAAAAAAAAAAAAAAAAAAAAAAAAAAAAAAAAAAAAAWxfYVY8AvFePAK3a6nVsAAAAfFWPAAAAAAAUVY8AYA5YcK8TASQY3EEHAAlYcMhGRAcY3EEHAI6mFxUAAAAY3EEHLAlYcFgwWgIY3EEHHAAAABUAAAA8Vo8AAI6mFwAAAAAAAAAAAAAAAAgAAADw+i1NAQAAACxXjwDZ2ep1AACPAAMAAADl2ep15FmPAPD///8AAAAAAAAAAAAAAACQAQAAAAAAAQAAAABzAGUAZwBvAGUAIAB1AGkAAAAAAAAAAAAJAAAAAAAAAIZBh3cAAAAAVAbe/wkAAADcVo8A5F19dwHYAADcVo8AAAAAAAAAAAAAAAAAAAAAAAAAAABkdgAIAAAAACUAAAAMAAAABAAAABgAAAAMAAAAAAAAAhIAAAAMAAAAAQAAAB4AAAAYAAAAKQAAADMAAACIAAAASAAAACUAAAAMAAAABAAAAFQAAACUAAAAKgAAADMAAACGAAAARwAAAAEAAAAAANhBVVXVQSoAAAAzAAAADAAAAEwAAAAAAAAAAAAAAAAAAAD//////////2QAAABSAHUAZABvAGwAZgAgAFcAaQBlAG4AcwAKAAAACQAAAAkAAAAJAAAABAAAAAUAAAAEAAAADwAAAAQAAAAIAAAACQAAAAc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lAAAAAoAAABQAAAATwAAAFwAAAABAAAAAADYQVVV1UEKAAAAUAAAAAwAAABMAAAAAAAAAAAAAAAAAAAA//////////9kAAAAUgB1AGQAbwBsAGYAIABXAGkAZQBuAHMABwAAAAcAAAAHAAAABwAAAAMAAAAEAAAAAwAAAAsAAAADAAAABgAAAAcAAAAFAAAASwAAAEAAAAAwAAAABQAAACAAAAABAAAAAQAAABAAAAAAAAAAAAAAAAABAACAAAAAAAAAAAAAAAAAAQAAgAAAACUAAAAMAAAAAgAAACcAAAAYAAAABQAAAAAAAAD///8AAAAAACUAAAAMAAAABQAAAEwAAABkAAAACQAAAGAAAAD2AAAAbAAAAAkAAABgAAAA7gAAAA0AAAAhAPAAAAAAAAAAAAAAAIA/AAAAAAAAAAAAAIA/AAAAAAAAAAAAAAAAAAAAAAAAAAAAAAAAAAAAAAAAAAAlAAAADAAAAAAAAIAoAAAADAAAAAUAAAAlAAAADAAAAAEAAAAYAAAADAAAAAAAAAISAAAADAAAAAEAAAAeAAAAGAAAAAkAAABgAAAA9wAAAG0AAAAlAAAADAAAAAEAAABUAAAAeAAAAAoAAABgAAAALwAAAGwAAAABAAAAAADYQVVV1UEKAAAAYAAAAAcAAABMAAAAAAAAAAAAAAAAAAAA//////////9cAAAAUwBpAG4AZABpAGMAbwBuAAYAAAADAAAABwAAAAcAAAADAAAABQAAAAcAAABLAAAAQAAAADAAAAAFAAAAIAAAAAEAAAABAAAAEAAAAAAAAAAAAAAAAAEAAIAAAAAAAAAAAAAAAAABAACAAAAAJQAAAAwAAAACAAAAJwAAABgAAAAFAAAAAAAAAP///wAAAAAAJQAAAAwAAAAFAAAATAAAAGQAAAAJAAAAcAAAANEAAAB8AAAACQAAAHAAAADJAAAADQAAACEA8AAAAAAAAAAAAAAAgD8AAAAAAAAAAAAAgD8AAAAAAAAAAAAAAAAAAAAAAAAAAAAAAAAAAAAAAAAAACUAAAAMAAAAAAAAgCgAAAAMAAAABQAAACUAAAAMAAAAAQAAABgAAAAMAAAAAAAAAhIAAAAMAAAAAQAAABYAAAAMAAAAAAAAAFQAAAAUAQAACgAAAHAAAADQAAAAfAAAAAEAAAAAANhBVVXVQQoAAABwAAAAIQAAAEwAAAAEAAAACQAAAHAAAADSAAAAfQAAAJAAAABGAGkAcgBtAGEAZABvACAAcABvAHIAOgAgAFIAVQBEAE8ATABGACAAVwBJAEUATgBTACAATgBFAFUARgBFAEwARABnAAYAAAADAAAABAAAAAkAAAAGAAAABwAAAAcAAAADAAAABwAAAAcAAAAEAAAAAwAAAAMAAAAHAAAACAAAAAgAAAAJAAAABQAAAAYAAAADAAAACwAAAAMAAAAGAAAACAAAAAYAAAADAAAACAAAAAYAAAAIAAAABgAAAAYAAAAFAAAACAAAABYAAAAMAAAAAAAAACUAAAAMAAAAAgAAAA4AAAAUAAAAAAAAABAAAAAU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ytarHWU4qBAgNUixrGjYjAHEDDnST149/eag+L+zxTo=</DigestValue>
    </Reference>
    <Reference Type="http://www.w3.org/2000/09/xmldsig#Object" URI="#idOfficeObject">
      <DigestMethod Algorithm="http://www.w3.org/2001/04/xmlenc#sha256"/>
      <DigestValue>xzwNPBH1kT92cHtnGqZnDG3SICKEHUCRm1b4AhLjJaw=</DigestValue>
    </Reference>
    <Reference Type="http://uri.etsi.org/01903#SignedProperties" URI="#idSignedProperties">
      <Transforms>
        <Transform Algorithm="http://www.w3.org/TR/2001/REC-xml-c14n-20010315"/>
      </Transforms>
      <DigestMethod Algorithm="http://www.w3.org/2001/04/xmlenc#sha256"/>
      <DigestValue>ZYhf6QJl6tDZRpBe3RwABNUlYGJJDrZl+sw/hnO6CSI=</DigestValue>
    </Reference>
    <Reference Type="http://www.w3.org/2000/09/xmldsig#Object" URI="#idValidSigLnImg">
      <DigestMethod Algorithm="http://www.w3.org/2001/04/xmlenc#sha256"/>
      <DigestValue>7S2+LMnWWmikCGdpgZikTnDVkd7pnxfHCu1q2BLdL5w=</DigestValue>
    </Reference>
    <Reference Type="http://www.w3.org/2000/09/xmldsig#Object" URI="#idInvalidSigLnImg">
      <DigestMethod Algorithm="http://www.w3.org/2001/04/xmlenc#sha256"/>
      <DigestValue>1JzMVHBk/L3+NkQurK+aYD2VWZLtciXP5jfmhdTuhTM=</DigestValue>
    </Reference>
  </SignedInfo>
  <SignatureValue>WLAhslOWWgV5gOUMQ6Vjt89UBvutEb2OhcTg88uL9xq7t9xzf+PnRcH6qFW+2yTC6+kne3odktlB
50+J+ozOQrpGqJ5uc4UtHhVJUdUsQPd7GViubCLuzLcvv8xPS2HwOFJZWAjXFP4ShW64bsXq5OPY
PHgxISkZBzBds1ZC2YupueE6/RW5SadRecAe+lX3L4rq0phgAs/EMd04T2uNwdevB+dFOifzcRAQ
/qFvvAJ/gZQ7OTJi3BhluBEydVRb3nbO+E4pQsi5hE2lp5anIRnanbtN2VgZDPUroig35ku1N89Z
RtmtyACUY5AMOm8QjRkfzbbxOLrZ4OrtHbAHNA==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2020-06-29T15:05:50Z</mdssi:Value>
        </mdssi:SignatureTime>
      </SignatureProperty>
    </SignatureProperties>
  </Object>
  <Object Id="idOfficeObject">
    <SignatureProperties>
      <SignatureProperty Id="idOfficeV1Details" Target="#idPackageSignature">
        <SignatureInfoV1 xmlns="http://schemas.microsoft.com/office/2006/digsig">
          <SetupID>{2580D597-EDD2-4F3F-94F3-760030383D74}</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2020-06-29T15:05:50Z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p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DD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D/VQ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AnZ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Aqr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Q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OkW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A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AA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5.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6c5wnN+XDKkIBIV2TFCh+F4TvV80kl23ZbsAJu6kPS8=</DigestValue>
    </Reference>
    <Reference Type="http://www.w3.org/2000/09/xmldsig#Object" URI="#idOfficeObject">
      <DigestMethod Algorithm="http://www.w3.org/2001/04/xmlenc#sha256"/>
      <DigestValue>ruyTLc86P9AOrHs0303I6bIsPQB/HJ6aqKHgPkczBC8=</DigestValue>
    </Reference>
    <Reference Type="http://uri.etsi.org/01903#SignedProperties" URI="#idSignedProperties">
      <Transforms>
        <Transform Algorithm="http://www.w3.org/TR/2001/REC-xml-c14n-20010315"/>
      </Transforms>
      <DigestMethod Algorithm="http://www.w3.org/2001/04/xmlenc#sha256"/>
      <DigestValue>Gv9YTkD5JNaEmCRaWiEDgGAij7Nfyg5AqIKbCbUKRqM=</DigestValue>
    </Reference>
    <Reference Type="http://www.w3.org/2000/09/xmldsig#Object" URI="#idValidSigLnImg">
      <DigestMethod Algorithm="http://www.w3.org/2001/04/xmlenc#sha256"/>
      <DigestValue>yBQkTRstF0fNPHEPLS0f0nTH3C5FEQ9GtqEb8aaMMGU=</DigestValue>
    </Reference>
    <Reference Type="http://www.w3.org/2000/09/xmldsig#Object" URI="#idInvalidSigLnImg">
      <DigestMethod Algorithm="http://www.w3.org/2001/04/xmlenc#sha256"/>
      <DigestValue>eEW2CMRlnRUxtYaQQFa5Rwcl0UvorhjNrNLMD6TYOzg=</DigestValue>
    </Reference>
  </SignedInfo>
  <SignatureValue>jpuLP+decHKYqD0G9Wcf6RjiKQHhKLomFva/sx/En4a0F2Jne7GHLZC2AGhXdT5y+JrZH8/W2bp5
XyPuXmQA/iP8CNnSNzbPHDGzQ0cjoG6CDr5CEr+/MGk68Kr5D4SMXkHU7OfFg+7HPg8vX5yAzIzc
83sO64gtLpV4bnGavWqdRAPbjsUg9aqkvVmbkq1Qx3ja9QFWtlOFAr9AhlHbCQAv6pJmSFLH5Chf
VLjP5c94TBjla9AwJ5yu7c7UkZiyZ6w8ccvC/yxohCkDdIArKXlvh7YNEar1/d2S4YiBQjfNe8jT
dVqjZ8HivZgB5JkZXmrAM52tmGBfolM4pfQS/w==</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2020-06-29T15:05:58Z</mdssi:Value>
        </mdssi:SignatureTime>
      </SignatureProperty>
    </SignatureProperties>
  </Object>
  <Object Id="idOfficeObject">
    <SignatureProperties>
      <SignatureProperty Id="idOfficeV1Details" Target="#idPackageSignature">
        <SignatureInfoV1 xmlns="http://schemas.microsoft.com/office/2006/digsig">
          <SetupID>{17C4497D-FB70-47CA-BFAF-AB55ADCD184D}</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2020-06-29T15:05:58Z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p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A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AA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Q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SmQAAAAcKDQcKDQcJDQ4WMShFrjFU1TJV1gECBAIDBAECBQoRKyZBowsTMehVAAAAfqbJd6PIeqDCQFZ4JTd0Lk/HMVPSGy5uFiE4GypVJ0KnHjN9AAABZbkAAACcz+7S6ffb7fnC0t1haH0hMm8aLXIuT8ggOIwoRKslP58cK08AAAEJ0QAAAMHg9P///////////+bm5k9SXjw/SzBRzTFU0y1NwSAyVzFGXwEBAmOICA8mnM/u69/SvI9jt4tgjIR9FBosDBEjMVTUMlXWMVPRKUSeDxk4AAAAwC0AAADT6ff///////+Tk5MjK0krSbkvUcsuT8YVJFoTIFIrSbgtTcEQHEe6GwAAAJzP7vT6/bTa8kRleixHhy1Nwi5PxiQtTnBwcJKSki81SRwtZAgOIxJlAAAAweD02+35gsLqZ5q6Jz1jNEJyOUZ4qamp+/v7////wdPeVnCJAQECmycAAACv1/Ho8/ubzu6CwuqMudS3u769vb3////////////L5fZymsABAgMBgAAAAK/X8fz9/uLx+snk9uTy+vz9/v///////////////8vl9nKawAECA3M7AAAAotHvtdryxOL1xOL1tdry0+r32+350+r3tdryxOL1pdPvc5rAAQIDwAo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6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AA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6.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ZW03mcANzgAbIIH8otRa1fMyJh6wGH2PhECnwvQeVwY=</DigestValue>
    </Reference>
    <Reference Type="http://www.w3.org/2000/09/xmldsig#Object" URI="#idOfficeObject">
      <DigestMethod Algorithm="http://www.w3.org/2001/04/xmlenc#sha256"/>
      <DigestValue>JDNxNMAfyex73I1M8eQUHOXHpQUNFEjHkF/ZH2+eafQ=</DigestValue>
    </Reference>
    <Reference Type="http://uri.etsi.org/01903#SignedProperties" URI="#idSignedProperties">
      <Transforms>
        <Transform Algorithm="http://www.w3.org/TR/2001/REC-xml-c14n-20010315"/>
      </Transforms>
      <DigestMethod Algorithm="http://www.w3.org/2001/04/xmlenc#sha256"/>
      <DigestValue>NylmHUrT9VTF8nooEA+GYvF7RJive0uOvw5JEv17vQw=</DigestValue>
    </Reference>
    <Reference Type="http://www.w3.org/2000/09/xmldsig#Object" URI="#idValidSigLnImg">
      <DigestMethod Algorithm="http://www.w3.org/2001/04/xmlenc#sha256"/>
      <DigestValue>yBQkTRstF0fNPHEPLS0f0nTH3C5FEQ9GtqEb8aaMMGU=</DigestValue>
    </Reference>
    <Reference Type="http://www.w3.org/2000/09/xmldsig#Object" URI="#idInvalidSigLnImg">
      <DigestMethod Algorithm="http://www.w3.org/2001/04/xmlenc#sha256"/>
      <DigestValue>7iMbilctdOV/bQIvOIvVvB54Z2KqcpLUOtsIHWmxS40=</DigestValue>
    </Reference>
  </SignedInfo>
  <SignatureValue>JeXEr/NU5LmycrYwfCCeY1OSlDmcfNHyGmw6yoptIdxFDjclygQxG8hwh8V5ULYzfjmAExsNB80v
IiKyxg+O1I5OBkbmdlBI6gp0IA8hhizCAHflTMrQ7ZZ7mK2AoBR3FPV4VUASrW2OZzSjT4ZPgLe4
nfihOBX3kxJX3XNmK/OW3AyLLtqmPnwsmdGAztCKAVExogA+MhL63KBYb2cjKjZcWh543GYyNHJa
d00dc9imA3o0q+gHyBxPNOxO4lDQBoZoEhEi8nVnfmlXbzUhunfKHLAkDq9B/h+4An6HuUgHBs1n
MupTvNoeDwWl4WV/nwS4R4SsBnakx9gsuZuW6g==</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2020-06-29T15:06:05Z</mdssi:Value>
        </mdssi:SignatureTime>
      </SignatureProperty>
    </SignatureProperties>
  </Object>
  <Object Id="idOfficeObject">
    <SignatureProperties>
      <SignatureProperty Id="idOfficeV1Details" Target="#idPackageSignature">
        <SignatureInfoV1 xmlns="http://schemas.microsoft.com/office/2006/digsig">
          <SetupID>{A5C27A8A-0C91-4397-8FD2-082E5BC7AEB9}</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2020-06-29T15:06:05Z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p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A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AA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Q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qSmQAAAAcKDQcKDQcJDQ4WMShFrjFU1TJV1gECBAIDBAECBQoRKyZBowsTMehVAAAAfqbJd6PIeqDCQFZ4JTd0Lk/HMVPSGy5uFiE4GypVJ0KnHjN9AAABZbkAAACcz+7S6ffb7fnC0t1haH0hMm8aLXIuT8ggOIwoRKslP58cK08AAAEJ0QAAAMHg9P///////////+bm5k9SXjw/SzBRzTFU0y1NwSAyVzFGXwEBAmOICA8mnM/u69/SvI9jt4tgjIR9FBosDBEjMVTUMlXWMVPRKUSeDxk4AAAAwC0AAADT6ff///////+Tk5MjK0krSbkvUcsuT8YVJFoTIFIrSbgtTcEQHEe6GwAAAJzP7vT6/bTa8kRleixHhy1Nwi5PxiQtTnBwcJKSki81SRwtZAgOIxJlAAAAweD02+35gsLqZ5q6Jz1jNEJyOUZ4qamp+/v7////wdPeVnCJAQECmycAAACv1/Ho8/ubzu6CwuqMudS3u769vb3////////////L5fZymsABAgMBgAAAAK/X8fz9/uLx+snk9uTy+vz9/v///////////////8vl9nKawAECA3M7AAAAotHvtdryxOL1xOL1tdry0+r32+350+r3tdryxOL1pdPvc5rAAQIDwAo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w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G4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k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7.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8CD6UFHxZXZ/AVrZf1XDb0QElxWcfWRh6NRb8TxZkeQ=</DigestValue>
    </Reference>
    <Reference Type="http://www.w3.org/2000/09/xmldsig#Object" URI="#idOfficeObject">
      <DigestMethod Algorithm="http://www.w3.org/2001/04/xmlenc#sha256"/>
      <DigestValue>sH1k48gwHbDyuyP6AOqz0CyUhPyPMEyluNf31mVetbQ=</DigestValue>
    </Reference>
    <Reference Type="http://uri.etsi.org/01903#SignedProperties" URI="#idSignedProperties">
      <Transforms>
        <Transform Algorithm="http://www.w3.org/TR/2001/REC-xml-c14n-20010315"/>
      </Transforms>
      <DigestMethod Algorithm="http://www.w3.org/2001/04/xmlenc#sha256"/>
      <DigestValue>GxH7x3lKVLifuL/3X286aTGGvOIbshnZQeN/Iq2FiyY=</DigestValue>
    </Reference>
    <Reference Type="http://www.w3.org/2000/09/xmldsig#Object" URI="#idValidSigLnImg">
      <DigestMethod Algorithm="http://www.w3.org/2001/04/xmlenc#sha256"/>
      <DigestValue>sV1V5Df+1L+2orfKrUPZigzycHX6lr+AC6Iay1/181I=</DigestValue>
    </Reference>
    <Reference Type="http://www.w3.org/2000/09/xmldsig#Object" URI="#idInvalidSigLnImg">
      <DigestMethod Algorithm="http://www.w3.org/2001/04/xmlenc#sha256"/>
      <DigestValue>e3nZ6aTUJXxql0q6BqJJT2/W5dPNsTFvf/kxnHu3CEw=</DigestValue>
    </Reference>
  </SignedInfo>
  <SignatureValue>CjYYSAEM46ucqHoEcF7ibsev8Pp3bXmjUUcGVA2X/8vivch2/HEqCCmJx+iolW7TnP1j9wz+FFqh
UC41AcM5skwFTKyWVY+TxzhNLm3pWGCDjO7rmi1U5dyNV7j/DvdbTQxpgLnBqZ8wQuX5rjUiZROH
+EFnYX1cUkllmVlUXJzCtcQorynUaXyNcy+yCI5+0dV0KAODmIVXkQnR+vGGnxGyknfV7B+L/Asw
vEiZEa+S/0Owcp8/ieVHCuTkdZ8d1k2UbbATIB0KRuT61+8juwApAJKXuWu2JnTRTf27e0Q2bkIi
06Zu/Uaxzb+HI+UMTD6rB8z+LxfI1TuVA4F9Lw==</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2020-06-29T15:06:15Z</mdssi:Value>
        </mdssi:SignatureTime>
      </SignatureProperty>
    </SignatureProperties>
  </Object>
  <Object Id="idOfficeObject">
    <SignatureProperties>
      <SignatureProperty Id="idOfficeV1Details" Target="#idPackageSignature">
        <SignatureInfoV1 xmlns="http://schemas.microsoft.com/office/2006/digsig">
          <SetupID>{EA702550-4075-49B1-AFCF-9DE2E168DC65}</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2020-06-29T15:06:15Z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p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y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G4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GM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Q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6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A+K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ACr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8.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ogBL4ch3RfOAzthk4qzFBlqJuX056XATm5wxrponXrw=</DigestValue>
    </Reference>
    <Reference Type="http://www.w3.org/2000/09/xmldsig#Object" URI="#idOfficeObject">
      <DigestMethod Algorithm="http://www.w3.org/2001/04/xmlenc#sha256"/>
      <DigestValue>H1qfvMl+LMBxV2AX0wR49T/yrANoAKapWHKJj7JPcbk=</DigestValue>
    </Reference>
    <Reference Type="http://uri.etsi.org/01903#SignedProperties" URI="#idSignedProperties">
      <Transforms>
        <Transform Algorithm="http://www.w3.org/TR/2001/REC-xml-c14n-20010315"/>
      </Transforms>
      <DigestMethod Algorithm="http://www.w3.org/2001/04/xmlenc#sha256"/>
      <DigestValue>DHzlPyepv13qqsFhXBuxSrENVLgQDZJLTWhYiUzv0CQ=</DigestValue>
    </Reference>
    <Reference Type="http://www.w3.org/2000/09/xmldsig#Object" URI="#idValidSigLnImg">
      <DigestMethod Algorithm="http://www.w3.org/2001/04/xmlenc#sha256"/>
      <DigestValue>yBQkTRstF0fNPHEPLS0f0nTH3C5FEQ9GtqEb8aaMMGU=</DigestValue>
    </Reference>
    <Reference Type="http://www.w3.org/2000/09/xmldsig#Object" URI="#idInvalidSigLnImg">
      <DigestMethod Algorithm="http://www.w3.org/2001/04/xmlenc#sha256"/>
      <DigestValue>qh5u12poCjld8MQwBxXQU8JqaZnNsWHiNVuZA7HJ/CM=</DigestValue>
    </Reference>
  </SignedInfo>
  <SignatureValue>Ym2zw/iYB7kSFFkIenw0wtgLfgdNcw/eQrABPaGC8PDinR1segZMg6qZjPKV8DseelyWynsERFEw
njbCwDsJfAoGL/PzPMNBbTYedasN+LBjpS2WKTS/SHHyBM0qEvoUmgCVWuHCRR25sqe8ad36Qj7S
kS53u+Jjs+L8g6xHG084NV1AnQIPk3vJS13g5yKw9c0/zkH7reA5gij27OirANzxBoFMTnH9Nxj3
dSh84031a6GWBbaDZLnfb/WH23zcQSMZMtEh0veDAi8/O4FKfJ7st8CO5ZwWz1lkpqmVPc8VQXcL
6qSZ05/yp6rSYo9q4xl6E3vgmuVcgJ8SHgi4RA==</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2020-06-29T15:06:22Z</mdssi:Value>
        </mdssi:SignatureTime>
      </SignatureProperty>
    </SignatureProperties>
  </Object>
  <Object Id="idOfficeObject">
    <SignatureProperties>
      <SignatureProperty Id="idOfficeV1Details" Target="#idPackageSignature">
        <SignatureInfoV1 xmlns="http://schemas.microsoft.com/office/2006/digsig">
          <SetupID>{0457DB85-07B9-4F46-A722-7156093C64D7}</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2020-06-29T15:06:22Z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p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A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AA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AA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Q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MM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A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6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G4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kABgAAAAMAAAAEAAAACQAAAAYAAAAHAAAABwAAAAMAAAAHAAAABwAAAAQAAAADAAAAAwAAAAcAAAAHAAAACAAAAAkAAAAFAAAACAAAAAMAAAAGAAAABQAAAAcAAAAGAAAABgAAAAYAAAAIAAAAAwAAAAYAAAAJAAAABgAAAAsAAAAGAAAAFgAAAAwAAAAAAAAAJQAAAAwAAAACAAAADgAAABQAAAAAAAAAEAAAABQAAAA=</Object>
</Signature>
</file>

<file path=_xmlsignatures/sig9.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2NU6ARfEqjA4lgAi/Y5R4O0chCOV8clHftl4C4QgJLw=</DigestValue>
    </Reference>
    <Reference Type="http://www.w3.org/2000/09/xmldsig#Object" URI="#idOfficeObject">
      <DigestMethod Algorithm="http://www.w3.org/2001/04/xmlenc#sha256"/>
      <DigestValue>RBY1UZ6Lh8xElPQUU/I+nW9YqQKRzr7/T8XEdUuheF0=</DigestValue>
    </Reference>
    <Reference Type="http://uri.etsi.org/01903#SignedProperties" URI="#idSignedProperties">
      <Transforms>
        <Transform Algorithm="http://www.w3.org/TR/2001/REC-xml-c14n-20010315"/>
      </Transforms>
      <DigestMethod Algorithm="http://www.w3.org/2001/04/xmlenc#sha256"/>
      <DigestValue>AtWO+P51k2owK6fGYsplC4ePM0siv9ZTrpDY+nckze4=</DigestValue>
    </Reference>
    <Reference Type="http://www.w3.org/2000/09/xmldsig#Object" URI="#idValidSigLnImg">
      <DigestMethod Algorithm="http://www.w3.org/2001/04/xmlenc#sha256"/>
      <DigestValue>sV1V5Df+1L+2orfKrUPZigzycHX6lr+AC6Iay1/181I=</DigestValue>
    </Reference>
    <Reference Type="http://www.w3.org/2000/09/xmldsig#Object" URI="#idInvalidSigLnImg">
      <DigestMethod Algorithm="http://www.w3.org/2001/04/xmlenc#sha256"/>
      <DigestValue>BWh3oX7z648HOBRUov9zsLgYTB9FWA326qFPsJB7eh0=</DigestValue>
    </Reference>
  </SignedInfo>
  <SignatureValue>jDqKTGssFMSo1zevNBCu1RNYYnjkP2+q9SA5zczuLu7ZhUJmKPksBqR9u7YnCe8RUwUkmMk38+4L
p7Q0JtR9Y87dWuEzEyqs3V2BAyfESV/bbz5oEsaSHaWEshioLhznRve100xvGyKb3bV9mUtSVYaJ
RwfyqAAiObS1MDa2oSchpnzFYsKGr94LKt3slxPu9sN6lTbmcTZw4hjmI7UaFnf4dl65mBi+zxZ+
1iQzrnbcaPn8K6QuJHh4ih9ilse2H6EY8OWbGJPWmtgX+8nxUlthhELuhlI44FUK4yHt9CyqrOZy
knUQM71PuRcKPQu0AdPY28f4rZn7b06/X7/Jsw==</SignatureValue>
  <KeyInfo>
    <X509Data>
      <X509Certificate>MIIH9jCCBd6gAwIBAgIIC33dY+G/md0wDQYJKoZIhvcNAQELBQAwWzEXMBUGA1UEBRMOUlVDIDgwMDUwMTcyLTExGjAYBgNVBAMTEUNBLURPQ1VNRU5UQSBTLkEuMRcwFQYDVQQKEw5ET0NVTUVOVEEgUy5BLjELMAkGA1UEBhMCUFkwHhcNMTkwNzA4MTI0NjM2WhcNMjEwNzA3MTI1NjM2WjCBlDELMAkGA1UEBhMCUFkxFjAUBgNVBAQMDUtMQVNTRU4gVE9FV1MxETAPBgNVBAUTCENJOTgzODM3MQ8wDQYDVQQqDAZBUk5PTEQxFzAVBgNVBAoMDlBFUlNPTkEgRklTSUNBMREwDwYDVQQLDAhGSVJNQSBGMjEdMBsGA1UEAwwUQVJOT0xEIEtMQVNTRU4gVE9FV1MwggEiMA0GCSqGSIb3DQEBAQUAA4IBDwAwggEKAoIBAQC6ZYVHRyRJ+EhoRVxL/9zbV1WdWnXGhDdownaGsD/vujDJQjoWfo9qRVx+x/D6N7s/bPDsCnEiL6OL72ITkv/mmmwwBszjvqyUK+0WYEWYSnoPKasJi9pSPBZ7YxQKhTEL48jw4FsCtxOIIdEtot3bSyKg/afdagYI7rGYPgC85Ttg+jadJNQEErLjZYNdg+FdOCME88vUG4wNAq2cnaegQXMcujkuk7q4F8kMaSDSgoKh0Nn1tNKCc2x8JokOzEiFl86LFcqWQ0Sw3As2MG7PxQiCbR2WC2Su2ozoocFOW2tNVBFHiHumznL/jYW+haV5Kxx2Mo+1556Z+NM6uawXAgMBAAGjggOCMIIDfjAMBgNVHRMBAf8EAjAAMA4GA1UdDwEB/wQEAwIF4DAqBgNVHSUBAf8EIDAeBggrBgEFBQcDAQYIKwYBBQUHAwIGCCsGAQUFBwMEMB0GA1UdDgQWBBS0ltxbgugPqL3LW49sx8Ap3uBdszCBlgYIKwYBBQUHAQEEgYkwgYYwOQYIKwYBBQUHMAGGLWh0dHA6Ly93d3cuZG9jdW1lbnRhLmNvbS5weS9maXJtYWRpZ2l0YWwvb3NjcDBJBggrBgEFBQcwAoY9aHR0cHM6Ly93d3cuZG9jdW1lbnRhLmNvbS5weS9maXJtYWRpZ2l0YWwvZGVzY2FyZ2FzL2NhZG9jLmNydDAfBgNVHSMEGDAWgBRAJqwmXGKPxvUCVOSNwRom1u6lsjBPBgNVHR8ESDBGMESgQqBAhj5odHRwczovL3d3dy5kb2N1bWVudGEuY29tLnB5L2Zpcm1hZGlnaXRhbC9kZXNjYXJnYXMvY3JsZG9jLmNybDAnBgNVHREEIDAegRxhcmtsYXNzZW5AcmVjb3JkZWxlY3RyaWMuY29tMIIB3QYDVR0gBIIB1DCCAdAwggHMBg4rBgEEAYL5OwEBAQYBATCCAbgwPwYIKwYBBQUHAgEWM2h0dHBzOi8vd3d3LmRvY3VtZW50YS5jb20ucHkvZmlybWFkaWdpdGFsL2Rlc2NhcmdhczCBwAYIKwYBBQUHAgIwgbMagbBFc3RlIGVzIHVuIGNlcnRpZmljYWRvIGRlIHBlcnNvbmEgZu1zaWNhIGN1eWEgY2xhdmUgcHJpdmFkYSBlc3ThIGNvbnRlbmlkYSBlbiB1biBt82R1bG8gZGUgaGFyZHdhcmUgc2VndXJvIHkgc3UgZmluYWxpZGFkIGVzIGF1dGVudGljYXIgYSBzdSB0aXR1bGFyIG8gZ2VuZXJhciBmaXJtYXMgZGlnaXRhbGVzLjCBsQYIKwYBBQUHAgIwgaQagaFUaGlzIGlzIGFuIGVuZCB1c2VyIGNlcnRpZmljYXRlIHdob3NlIHByaXZhdGUga2V5IGlzIGVtYmVkZGVkIHdpdGhpbiBhIHNlY3VyZSBoYXJkd2FyZSBtb2R1bGUgdGhhdCBhaW1zIHRvIGF1dGhlbnRpY2F0ZSBpdHMgb3duZXIgb3IgZ2VuZXJhdGUgZGlnaXRhbCBzaWduYXR1cmVzLjANBgkqhkiG9w0BAQsFAAOCAgEAPXGCR5ZoU9gbn9mbnbn3D+tp7HMaVB7o/poOVOsOlDKJD5ow6mXvZPgNSh2i8tH6TtJR2lwS6+xsS8XMelVSQ9T2IgYbdYrHfZQfO2Lkt4jEV8KdR05elDkP1ZT1g3ClpC3HbzDXbbXsu5HM4I44SPagAx5U5OOBGfDNKED3LWn9dqIs/KtXhywMOi/vV+sDaF/B15wrCDQr+iKJ/zQkhaBKZAH961FXrCz9gLAaq3WVlUYI3niO3DIV6WD/fsaxGFoNTs0G+6ApKzCUxoGmnpbtlPnRcfZUK3TxK06ppt9wzq2VgKPZIc2HhaiIHZAXk0oP2VY8U1I+wUgicAanAH7Q4IuIU4PjbLr72KrXsvSQYZ8pzXJ8RADWL8sionJ0+qCHypTrbwOTnFsTZxHEoXAerMTolT/x1u7JeZy4/U93yyjRFVzvtxvZn/QWDztPfrqgq+RGHR8jSKCHBGgXqhOlk4FhRh1gimu//bfPDwG9kON9u8D8iynJjkxqxXlcRRFAy7FwN7bJCUYBQlmqfFJyhPzzsRzPYfi8w/WUmegmZIcQUx7rjfUqZUakz5s/3/IfrYyyc7L2Bxs7Wmy1bLWKQE7cOTEc5MgP2rYjMbK+mruy/v49Afk+KvpoeReTx3HGAxuYdkAGV3sIBITBQC/S6sWa6TicwSfxsgZpJn0=</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v7T1h8Gd+h80G7njfEZ8EZremihh5TQO+JLAy508VmA=</DigestValue>
      </Reference>
      <Reference URI="/xl/calcChain.xml?ContentType=application/vnd.openxmlformats-officedocument.spreadsheetml.calcChain+xml">
        <DigestMethod Algorithm="http://www.w3.org/2001/04/xmlenc#sha256"/>
        <DigestValue>2RvAxQF3OBMDOjfoCJrRVgE3fxn1mOj+ZzlG2ADjxfY=</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Y+3wJOMP3JY16bEUtgml2qEIrlc/vWMqGQ/VOkXiOUI=</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7Mxd8rpO5UhF6++MqA80FyHsHF0c+lXLjqD7x7VyF+4=</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rMLlAni5uA27ai4TDN8G/raWhlfE6WSiTXBHi4C7iUw=</DigestValue>
      </Reference>
      <Reference URI="/xl/drawings/_rels/vmlDrawing10.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8IGmQz9+Vp7EVZ2MVNs3ySsYeNYr76a6zJmnJVrDIVw=</DigestValue>
      </Reference>
      <Reference URI="/xl/drawings/_rels/vmlDrawing1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c964f8qayo+UDp0mmH1JdT0/U0givNMe+G1Fe0QFwyc=</DigestValue>
      </Reference>
      <Reference URI="/xl/drawings/_rels/vmlDrawing1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sYihis9xqmyU/Md7/DsOOtsCSLQgS0VXlwXXHEL9uFY=</DigestValue>
      </Reference>
      <Reference URI="/xl/drawings/_rels/vmlDrawing1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o5FpizrHVj35f9vEYDZEXEqP+vWFAo4O7U1WGY3Vug8=</DigestValue>
      </Reference>
      <Reference URI="/xl/drawings/_rels/vmlDrawing1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2/ltA46g9rfPSWgyDAXJMttLc10aB0kDjq0f1WheJLI=</DigestValue>
      </Reference>
      <Reference URI="/xl/drawings/_rels/vmlDrawing1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jvdZ9MZOFilZZa+EngaXsYTcFMkPOMCGWbE5blqF+Hc=</DigestValue>
      </Reference>
      <Reference URI="/xl/drawings/_rels/vmlDrawing1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17.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o5FpizrHVj35f9vEYDZEXEqP+vWFAo4O7U1WGY3Vug8=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7YsyKqJFttyEEYgq8OCabNHbiPUxlADESpJUKW5fCBk=</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72FDhXoI+xbo7AtQt1Pk00RBjuHsLCtpTH2s7LVmT3I=</DigestValue>
      </Reference>
      <Reference URI="/xl/drawings/_rels/vmlDrawing5.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B0YaqiWi69e2zuyidmWDntBtrX5smBscJ/zrn9FOiyM=</DigestValue>
      </Reference>
      <Reference URI="/xl/drawings/_rels/vmlDrawing6.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_rels/vmlDrawing7.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o5FpizrHVj35f9vEYDZEXEqP+vWFAo4O7U1WGY3Vug8=</DigestValue>
      </Reference>
      <Reference URI="/xl/drawings/_rels/vmlDrawing8.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RIM2yMxcYEgG9G5/jcXu1PgxKj1EM5WkuWXUmTCjfdU=</DigestValue>
      </Reference>
      <Reference URI="/xl/drawings/_rels/vmlDrawing9.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rMLlAni5uA27ai4TDN8G/raWhlfE6WSiTXBHi4C7iUw=</DigestValue>
      </Reference>
      <Reference URI="/xl/drawings/drawing1.xml?ContentType=application/vnd.openxmlformats-officedocument.drawing+xml">
        <DigestMethod Algorithm="http://www.w3.org/2001/04/xmlenc#sha256"/>
        <DigestValue>vLjILXG5wexcmRGxNPA6lmcaptEHU78rkEXemj8pTYs=</DigestValue>
      </Reference>
      <Reference URI="/xl/drawings/drawing2.xml?ContentType=application/vnd.openxmlformats-officedocument.drawing+xml">
        <DigestMethod Algorithm="http://www.w3.org/2001/04/xmlenc#sha256"/>
        <DigestValue>6OIZepDi6U+TVdntZ6R7WkRnv/BWgd9B7/hu9aRtzNs=</DigestValue>
      </Reference>
      <Reference URI="/xl/drawings/drawing3.xml?ContentType=application/vnd.openxmlformats-officedocument.drawing+xml">
        <DigestMethod Algorithm="http://www.w3.org/2001/04/xmlenc#sha256"/>
        <DigestValue>eSW8A2PNapoxIPeEr74rFTC2UlwDibVWsDilm1Nw1J8=</DigestValue>
      </Reference>
      <Reference URI="/xl/drawings/drawing4.xml?ContentType=application/vnd.openxmlformats-officedocument.drawing+xml">
        <DigestMethod Algorithm="http://www.w3.org/2001/04/xmlenc#sha256"/>
        <DigestValue>PY92YKCFa3ucaZDTA7AiGR6QVJ9KZW9nNkRiR7DqYAY=</DigestValue>
      </Reference>
      <Reference URI="/xl/drawings/drawing5.xml?ContentType=application/vnd.openxmlformats-officedocument.drawing+xml">
        <DigestMethod Algorithm="http://www.w3.org/2001/04/xmlenc#sha256"/>
        <DigestValue>OoOirln6ybI9e3DMUUbI7wQPNBdJ1urhM7Hf2pVQpw0=</DigestValue>
      </Reference>
      <Reference URI="/xl/drawings/vmlDrawing1.vml?ContentType=application/vnd.openxmlformats-officedocument.vmlDrawing">
        <DigestMethod Algorithm="http://www.w3.org/2001/04/xmlenc#sha256"/>
        <DigestValue>NHNmfWeJZ0HNCAl/3MxB0R8tvhTpDQRIZBT/G7faVW0=</DigestValue>
      </Reference>
      <Reference URI="/xl/drawings/vmlDrawing10.vml?ContentType=application/vnd.openxmlformats-officedocument.vmlDrawing">
        <DigestMethod Algorithm="http://www.w3.org/2001/04/xmlenc#sha256"/>
        <DigestValue>ixvbCgKWwMwIyNWts00Jv2M21ULZSVBLntvl0KdPwL8=</DigestValue>
      </Reference>
      <Reference URI="/xl/drawings/vmlDrawing11.vml?ContentType=application/vnd.openxmlformats-officedocument.vmlDrawing">
        <DigestMethod Algorithm="http://www.w3.org/2001/04/xmlenc#sha256"/>
        <DigestValue>msgwjaskiWO5mm75vXuqbni8YLZ4umDpczcLyykqG9c=</DigestValue>
      </Reference>
      <Reference URI="/xl/drawings/vmlDrawing12.vml?ContentType=application/vnd.openxmlformats-officedocument.vmlDrawing">
        <DigestMethod Algorithm="http://www.w3.org/2001/04/xmlenc#sha256"/>
        <DigestValue>IIqVZY7Gv2XyY2k2I4pmeqAtwrLqnFCWazGGmsNWZko=</DigestValue>
      </Reference>
      <Reference URI="/xl/drawings/vmlDrawing13.vml?ContentType=application/vnd.openxmlformats-officedocument.vmlDrawing">
        <DigestMethod Algorithm="http://www.w3.org/2001/04/xmlenc#sha256"/>
        <DigestValue>xYvs85viC+H6H+Y2aV2O/K9XVcnB9+sm2CpwqlejaD0=</DigestValue>
      </Reference>
      <Reference URI="/xl/drawings/vmlDrawing14.vml?ContentType=application/vnd.openxmlformats-officedocument.vmlDrawing">
        <DigestMethod Algorithm="http://www.w3.org/2001/04/xmlenc#sha256"/>
        <DigestValue>c8kEuDtxcyS0qpEL0k9QZ40xIVHiEc4B/3yQfkSZvVA=</DigestValue>
      </Reference>
      <Reference URI="/xl/drawings/vmlDrawing15.vml?ContentType=application/vnd.openxmlformats-officedocument.vmlDrawing">
        <DigestMethod Algorithm="http://www.w3.org/2001/04/xmlenc#sha256"/>
        <DigestValue>KzNkP5MILc9J7uREPcrJZWFhXGaZ0cXfbB7cQKp9Ulo=</DigestValue>
      </Reference>
      <Reference URI="/xl/drawings/vmlDrawing16.vml?ContentType=application/vnd.openxmlformats-officedocument.vmlDrawing">
        <DigestMethod Algorithm="http://www.w3.org/2001/04/xmlenc#sha256"/>
        <DigestValue>LiN8Dml1cfd5WgbdYI+Y9dFxhLuS7iTMJTj3W+G5cNo=</DigestValue>
      </Reference>
      <Reference URI="/xl/drawings/vmlDrawing17.vml?ContentType=application/vnd.openxmlformats-officedocument.vmlDrawing">
        <DigestMethod Algorithm="http://www.w3.org/2001/04/xmlenc#sha256"/>
        <DigestValue>YorMhs6qa/ahWrnOMpaBLIAJRysXDNkvhS7IClzoQ/k=</DigestValue>
      </Reference>
      <Reference URI="/xl/drawings/vmlDrawing2.vml?ContentType=application/vnd.openxmlformats-officedocument.vmlDrawing">
        <DigestMethod Algorithm="http://www.w3.org/2001/04/xmlenc#sha256"/>
        <DigestValue>lo3BROz1meYR6HnqzDK+OQgNzSV9hOhH+fB06k6XAos=</DigestValue>
      </Reference>
      <Reference URI="/xl/drawings/vmlDrawing3.vml?ContentType=application/vnd.openxmlformats-officedocument.vmlDrawing">
        <DigestMethod Algorithm="http://www.w3.org/2001/04/xmlenc#sha256"/>
        <DigestValue>8Wkt/QBSoosyBdaKyKK+F33aYvXrIzsVWZbHfJQXB/4=</DigestValue>
      </Reference>
      <Reference URI="/xl/drawings/vmlDrawing4.vml?ContentType=application/vnd.openxmlformats-officedocument.vmlDrawing">
        <DigestMethod Algorithm="http://www.w3.org/2001/04/xmlenc#sha256"/>
        <DigestValue>ti55fuj1kmXq1mrZ+cCrVxIZzhjh3rWMMvGNvaIK9ZE=</DigestValue>
      </Reference>
      <Reference URI="/xl/drawings/vmlDrawing5.vml?ContentType=application/vnd.openxmlformats-officedocument.vmlDrawing">
        <DigestMethod Algorithm="http://www.w3.org/2001/04/xmlenc#sha256"/>
        <DigestValue>HEOt18D7am7ZBJ5rwHvZOerRiurTAovJorRA4MgCY7w=</DigestValue>
      </Reference>
      <Reference URI="/xl/drawings/vmlDrawing6.vml?ContentType=application/vnd.openxmlformats-officedocument.vmlDrawing">
        <DigestMethod Algorithm="http://www.w3.org/2001/04/xmlenc#sha256"/>
        <DigestValue>Rn7vhRevlZObEQjiLz9R801DjuvprUCTf/59fj7Ufww=</DigestValue>
      </Reference>
      <Reference URI="/xl/drawings/vmlDrawing7.vml?ContentType=application/vnd.openxmlformats-officedocument.vmlDrawing">
        <DigestMethod Algorithm="http://www.w3.org/2001/04/xmlenc#sha256"/>
        <DigestValue>CGZ7alxcQ9alQ04UTkbHPTiLcecOMG/MKdKf4TeEn4o=</DigestValue>
      </Reference>
      <Reference URI="/xl/drawings/vmlDrawing8.vml?ContentType=application/vnd.openxmlformats-officedocument.vmlDrawing">
        <DigestMethod Algorithm="http://www.w3.org/2001/04/xmlenc#sha256"/>
        <DigestValue>ak7aafLCyOqc1/e8ZsSgqAkvX5r9+KsRnn3koiZeXu4=</DigestValue>
      </Reference>
      <Reference URI="/xl/drawings/vmlDrawing9.vml?ContentType=application/vnd.openxmlformats-officedocument.vmlDrawing">
        <DigestMethod Algorithm="http://www.w3.org/2001/04/xmlenc#sha256"/>
        <DigestValue>e/sQt9mUwQwT1Gfn4YMHz9InDlUpa4s6/fMZVhvZgRM=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cSMYtyJlimMIrBsRIV0cI+k7aqGGOmzEwhPaz8ODouI=</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ValVfhj9pMye8QVPQyKjnmeexO1PbRInG7yQciA0LdQ=</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WzKEayAUBTLbXiovDYyNCISj1usFgHMaqfCktNLsUe4=</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NuAVTDqZ042ez6yfExxRc530nNCorndDUo6BJddH6x0=</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z5O+RGY3/p2oW4fBnIHS27XwyJcCTxWPzmYSMxdNqt8=</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9GaynZ2hvqOGWXC2wuoGUyFA9JVSHtyvgXEC7VJLtmY=</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Hb/SBDnTvzODOvrUxP2UVls5NAIuUL3RHOfS70bTdYA=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g6Wn6BNL29sEqNxy2Yl6fp3fqK4LLb97W8cIliBvUrQ=</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OXZsq/9lBFzI/2kovjUm1SNh0T2kwFVMspQgp/sHV+w=</DigestValue>
      </Reference>
      <Reference URI="/xl/externalLinks/externalLink1.xml?ContentType=application/vnd.openxmlformats-officedocument.spreadsheetml.externalLink+xml">
        <DigestMethod Algorithm="http://www.w3.org/2001/04/xmlenc#sha256"/>
        <DigestValue>lnFFJDPs/kllJ8ebfo+2woch5dpJkzWSZzbUcH1eKzQ=</DigestValue>
      </Reference>
      <Reference URI="/xl/externalLinks/externalLink2.xml?ContentType=application/vnd.openxmlformats-officedocument.spreadsheetml.externalLink+xml">
        <DigestMethod Algorithm="http://www.w3.org/2001/04/xmlenc#sha256"/>
        <DigestValue>zHOH2wqypKeWgu3pcpryEqRrswfsljD6+ZflR444054=</DigestValue>
      </Reference>
      <Reference URI="/xl/externalLinks/externalLink3.xml?ContentType=application/vnd.openxmlformats-officedocument.spreadsheetml.externalLink+xml">
        <DigestMethod Algorithm="http://www.w3.org/2001/04/xmlenc#sha256"/>
        <DigestValue>GCcue5H+V9MJmULPJOJCvBrE5A+/vz+7wcprwcC0jBc=</DigestValue>
      </Reference>
      <Reference URI="/xl/externalLinks/externalLink4.xml?ContentType=application/vnd.openxmlformats-officedocument.spreadsheetml.externalLink+xml">
        <DigestMethod Algorithm="http://www.w3.org/2001/04/xmlenc#sha256"/>
        <DigestValue>DYbY+2jyPllp1VWralDzYSlNUCLw9GfATjbo6MOgdTA=</DigestValue>
      </Reference>
      <Reference URI="/xl/externalLinks/externalLink5.xml?ContentType=application/vnd.openxmlformats-officedocument.spreadsheetml.externalLink+xml">
        <DigestMethod Algorithm="http://www.w3.org/2001/04/xmlenc#sha256"/>
        <DigestValue>6qkaZHrn9eI5BzDBSenJvAQA1y1bzl7k4PDbfxPieRg=</DigestValue>
      </Reference>
      <Reference URI="/xl/externalLinks/externalLink6.xml?ContentType=application/vnd.openxmlformats-officedocument.spreadsheetml.externalLink+xml">
        <DigestMethod Algorithm="http://www.w3.org/2001/04/xmlenc#sha256"/>
        <DigestValue>5jro2NtZGwc/zVeiuDlMVg0fF+kFDk4luiPsZmrjbdA=</DigestValue>
      </Reference>
      <Reference URI="/xl/externalLinks/externalLink7.xml?ContentType=application/vnd.openxmlformats-officedocument.spreadsheetml.externalLink+xml">
        <DigestMethod Algorithm="http://www.w3.org/2001/04/xmlenc#sha256"/>
        <DigestValue>irt8P7OnNt2rosmz2WSvl/zt3QEkHBssYyekfh79h7A=</DigestValue>
      </Reference>
      <Reference URI="/xl/externalLinks/externalLink8.xml?ContentType=application/vnd.openxmlformats-officedocument.spreadsheetml.externalLink+xml">
        <DigestMethod Algorithm="http://www.w3.org/2001/04/xmlenc#sha256"/>
        <DigestValue>5jro2NtZGwc/zVeiuDlMVg0fF+kFDk4luiPsZmrjbdA=</DigestValue>
      </Reference>
      <Reference URI="/xl/externalLinks/externalLink9.xml?ContentType=application/vnd.openxmlformats-officedocument.spreadsheetml.externalLink+xml">
        <DigestMethod Algorithm="http://www.w3.org/2001/04/xmlenc#sha256"/>
        <DigestValue>p/8F170CVn/v42XeHC0KHyLzCk4lJG4G9J8RFYWnT9A=</DigestValue>
      </Reference>
      <Reference URI="/xl/media/image1.jpeg?ContentType=image/jpeg">
        <DigestMethod Algorithm="http://www.w3.org/2001/04/xmlenc#sha256"/>
        <DigestValue>nN3b1bhtNqPef0LqQqbGMEoaiq+dXaITQBeo63+vnN0=</DigestValue>
      </Reference>
      <Reference URI="/xl/media/image10.png?ContentType=image/png">
        <DigestMethod Algorithm="http://www.w3.org/2001/04/xmlenc#sha256"/>
        <DigestValue>MyJtPv26jyG9hR7m+jOLrm3rGxjbvH04kGH2nXMCE0M=</DigestValue>
      </Reference>
      <Reference URI="/xl/media/image11.png?ContentType=image/png">
        <DigestMethod Algorithm="http://www.w3.org/2001/04/xmlenc#sha256"/>
        <DigestValue>rRYAmI++AeOn2vV4yYa5DzUW0x2qo6DdtgbOrwfomE4=</DigestValue>
      </Reference>
      <Reference URI="/xl/media/image12.emf?ContentType=image/x-emf">
        <DigestMethod Algorithm="http://www.w3.org/2001/04/xmlenc#sha256"/>
        <DigestValue>a73o8fg9xHlnVYUF/5iGZNtsZi7CzqtRGlmsF0XNdsE=</DigestValue>
      </Reference>
      <Reference URI="/xl/media/image13.emf?ContentType=image/x-emf">
        <DigestMethod Algorithm="http://www.w3.org/2001/04/xmlenc#sha256"/>
        <DigestValue>F+aG/WH2wZYr2RtOtupMlcXcqTk2HEhewSwCkvC2CxQ=</DigestValue>
      </Reference>
      <Reference URI="/xl/media/image14.emf?ContentType=image/x-emf">
        <DigestMethod Algorithm="http://www.w3.org/2001/04/xmlenc#sha256"/>
        <DigestValue>FTc6BzTYYm4X9Qi+UntPjVoQb0KA4D7/OpDNHAOAmsw=</DigestValue>
      </Reference>
      <Reference URI="/xl/media/image15.emf?ContentType=image/x-emf">
        <DigestMethod Algorithm="http://www.w3.org/2001/04/xmlenc#sha256"/>
        <DigestValue>G9oMbj8tdEnceHiJGEsSPc0MnFtKgqs6eIsyNzx9Ta0=</DigestValue>
      </Reference>
      <Reference URI="/xl/media/image16.emf?ContentType=image/x-emf">
        <DigestMethod Algorithm="http://www.w3.org/2001/04/xmlenc#sha256"/>
        <DigestValue>szK1Vq64odJiYykfhZHGbOQGrC6Iw7LtjxaSzR331VQ=</DigestValue>
      </Reference>
      <Reference URI="/xl/media/image17.emf?ContentType=image/x-emf">
        <DigestMethod Algorithm="http://www.w3.org/2001/04/xmlenc#sha256"/>
        <DigestValue>/HRpHXWYRZZ+w3hIxJzOZVZ3c3GP6LR1aOuV5ekqT0c=</DigestValue>
      </Reference>
      <Reference URI="/xl/media/image18.emf?ContentType=image/x-emf">
        <DigestMethod Algorithm="http://www.w3.org/2001/04/xmlenc#sha256"/>
        <DigestValue>AuMEQtIPW6U2q0w3Prs+k40c3wOjD/T+ooB08kpxHsQ=</DigestValue>
      </Reference>
      <Reference URI="/xl/media/image19.emf?ContentType=image/x-emf">
        <DigestMethod Algorithm="http://www.w3.org/2001/04/xmlenc#sha256"/>
        <DigestValue>ZypkIlHbT5mBCAhrz+D+/iEVnP85u7y8vuPPPWWEtKg=</DigestValue>
      </Reference>
      <Reference URI="/xl/media/image2.emf?ContentType=image/x-emf">
        <DigestMethod Algorithm="http://www.w3.org/2001/04/xmlenc#sha256"/>
        <DigestValue>3qZklBK09FSWeMIV2CD0jK4Fl+QVF9kLAvgSX1dgS8Y=</DigestValue>
      </Reference>
      <Reference URI="/xl/media/image20.emf?ContentType=image/x-emf">
        <DigestMethod Algorithm="http://www.w3.org/2001/04/xmlenc#sha256"/>
        <DigestValue>b2whPu39Ocwkn9gRXHsUoTCA7KSzfFhAb9VX8XsmZNo=</DigestValue>
      </Reference>
      <Reference URI="/xl/media/image3.emf?ContentType=image/x-emf">
        <DigestMethod Algorithm="http://www.w3.org/2001/04/xmlenc#sha256"/>
        <DigestValue>pjwZf/0eX3AZn8XGEgzaVutkoENFe68FtukjOLQcm8Y=</DigestValue>
      </Reference>
      <Reference URI="/xl/media/image4.emf?ContentType=image/x-emf">
        <DigestMethod Algorithm="http://www.w3.org/2001/04/xmlenc#sha256"/>
        <DigestValue>ymWF4+EAD+pXX8zRSAUYXski6Q0zJLO/E8BcP7sqK/Q=</DigestValue>
      </Reference>
      <Reference URI="/xl/media/image5.emf?ContentType=image/x-emf">
        <DigestMethod Algorithm="http://www.w3.org/2001/04/xmlenc#sha256"/>
        <DigestValue>DAOwGx6lI2sK59gLpXniLGW40tenAd0GuWNCvYecfnA=</DigestValue>
      </Reference>
      <Reference URI="/xl/media/image6.emf?ContentType=image/x-emf">
        <DigestMethod Algorithm="http://www.w3.org/2001/04/xmlenc#sha256"/>
        <DigestValue>PUPfPuWHIWvw/Trwnb45hD6hWSzcXDEPisIHDx8uEso=</DigestValue>
      </Reference>
      <Reference URI="/xl/media/image7.emf?ContentType=image/x-emf">
        <DigestMethod Algorithm="http://www.w3.org/2001/04/xmlenc#sha256"/>
        <DigestValue>Cu8PsaNaXs4GM8BOsrfKI8yOjMfVFd4OfzgwFazFta0=</DigestValue>
      </Reference>
      <Reference URI="/xl/media/image8.png?ContentType=image/png">
        <DigestMethod Algorithm="http://www.w3.org/2001/04/xmlenc#sha256"/>
        <DigestValue>gx3a1t2T1xxE32oo34x3kY/mu0JNDLaFEGUmF3sm81w=</DigestValue>
      </Reference>
      <Reference URI="/xl/media/image9.png?ContentType=image/png">
        <DigestMethod Algorithm="http://www.w3.org/2001/04/xmlenc#sha256"/>
        <DigestValue>i2iZHMPXPMLRdqGFH/mjGa3qaBMMvpSx4hBltg/G8os=</DigestValue>
      </Reference>
      <Reference URI="/xl/printerSettings/printerSettings1.bin?ContentType=application/vnd.openxmlformats-officedocument.spreadsheetml.printerSettings">
        <DigestMethod Algorithm="http://www.w3.org/2001/04/xmlenc#sha256"/>
        <DigestValue>NXxdLdZuJ4+9LEIb5xL6dgh2x58PCMIwMLYnpJwND8k=</DigestValue>
      </Reference>
      <Reference URI="/xl/printerSettings/printerSettings10.bin?ContentType=application/vnd.openxmlformats-officedocument.spreadsheetml.printerSettings">
        <DigestMethod Algorithm="http://www.w3.org/2001/04/xmlenc#sha256"/>
        <DigestValue>tqkArYr64kd5rx+KazVxgeMQTi8uuFNs2pmjM+CmqV0=</DigestValue>
      </Reference>
      <Reference URI="/xl/printerSettings/printerSettings11.bin?ContentType=application/vnd.openxmlformats-officedocument.spreadsheetml.printerSettings">
        <DigestMethod Algorithm="http://www.w3.org/2001/04/xmlenc#sha256"/>
        <DigestValue>tqkArYr64kd5rx+KazVxgeMQTi8uuFNs2pmjM+CmqV0=</DigestValue>
      </Reference>
      <Reference URI="/xl/printerSettings/printerSettings12.bin?ContentType=application/vnd.openxmlformats-officedocument.spreadsheetml.printerSettings">
        <DigestMethod Algorithm="http://www.w3.org/2001/04/xmlenc#sha256"/>
        <DigestValue>tqkArYr64kd5rx+KazVxgeMQTi8uuFNs2pmjM+CmqV0=</DigestValue>
      </Reference>
      <Reference URI="/xl/printerSettings/printerSettings13.bin?ContentType=application/vnd.openxmlformats-officedocument.spreadsheetml.printerSettings">
        <DigestMethod Algorithm="http://www.w3.org/2001/04/xmlenc#sha256"/>
        <DigestValue>TaA6KX/SRWPpmiasS8KGCRFI/mFTpQlGqiM07LbibG8=</DigestValue>
      </Reference>
      <Reference URI="/xl/printerSettings/printerSettings14.bin?ContentType=application/vnd.openxmlformats-officedocument.spreadsheetml.printerSettings">
        <DigestMethod Algorithm="http://www.w3.org/2001/04/xmlenc#sha256"/>
        <DigestValue>tqkArYr64kd5rx+KazVxgeMQTi8uuFNs2pmjM+CmqV0=</DigestValue>
      </Reference>
      <Reference URI="/xl/printerSettings/printerSettings15.bin?ContentType=application/vnd.openxmlformats-officedocument.spreadsheetml.printerSettings">
        <DigestMethod Algorithm="http://www.w3.org/2001/04/xmlenc#sha256"/>
        <DigestValue>GyyR84UYFfbFvVrs+ip9vPggIMAXC0nxkmeUVNsGxCc=</DigestValue>
      </Reference>
      <Reference URI="/xl/printerSettings/printerSettings16.bin?ContentType=application/vnd.openxmlformats-officedocument.spreadsheetml.printerSettings">
        <DigestMethod Algorithm="http://www.w3.org/2001/04/xmlenc#sha256"/>
        <DigestValue>tqkArYr64kd5rx+KazVxgeMQTi8uuFNs2pmjM+CmqV0=</DigestValue>
      </Reference>
      <Reference URI="/xl/printerSettings/printerSettings17.bin?ContentType=application/vnd.openxmlformats-officedocument.spreadsheetml.printerSettings">
        <DigestMethod Algorithm="http://www.w3.org/2001/04/xmlenc#sha256"/>
        <DigestValue>tqkArYr64kd5rx+KazVxgeMQTi8uuFNs2pmjM+CmqV0=</DigestValue>
      </Reference>
      <Reference URI="/xl/printerSettings/printerSettings18.bin?ContentType=application/vnd.openxmlformats-officedocument.spreadsheetml.printerSettings">
        <DigestMethod Algorithm="http://www.w3.org/2001/04/xmlenc#sha256"/>
        <DigestValue>GyyR84UYFfbFvVrs+ip9vPggIMAXC0nxkmeUVNsGxCc=</DigestValue>
      </Reference>
      <Reference URI="/xl/printerSettings/printerSettings19.bin?ContentType=application/vnd.openxmlformats-officedocument.spreadsheetml.printerSettings">
        <DigestMethod Algorithm="http://www.w3.org/2001/04/xmlenc#sha256"/>
        <DigestValue>GyyR84UYFfbFvVrs+ip9vPggIMAXC0nxkmeUVNsGxCc=</DigestValue>
      </Reference>
      <Reference URI="/xl/printerSettings/printerSettings2.bin?ContentType=application/vnd.openxmlformats-officedocument.spreadsheetml.printerSettings">
        <DigestMethod Algorithm="http://www.w3.org/2001/04/xmlenc#sha256"/>
        <DigestValue>NXxdLdZuJ4+9LEIb5xL6dgh2x58PCMIwMLYnpJwND8k=</DigestValue>
      </Reference>
      <Reference URI="/xl/printerSettings/printerSettings20.bin?ContentType=application/vnd.openxmlformats-officedocument.spreadsheetml.printerSettings">
        <DigestMethod Algorithm="http://www.w3.org/2001/04/xmlenc#sha256"/>
        <DigestValue>XIw9cL4k/GikBT/fo50UQh3BixgH1NooqWqCufm1MUs=</DigestValue>
      </Reference>
      <Reference URI="/xl/printerSettings/printerSettings21.bin?ContentType=application/vnd.openxmlformats-officedocument.spreadsheetml.printerSettings">
        <DigestMethod Algorithm="http://www.w3.org/2001/04/xmlenc#sha256"/>
        <DigestValue>XIw9cL4k/GikBT/fo50UQh3BixgH1NooqWqCufm1MUs=</DigestValue>
      </Reference>
      <Reference URI="/xl/printerSettings/printerSettings22.bin?ContentType=application/vnd.openxmlformats-officedocument.spreadsheetml.printerSettings">
        <DigestMethod Algorithm="http://www.w3.org/2001/04/xmlenc#sha256"/>
        <DigestValue>GyyR84UYFfbFvVrs+ip9vPggIMAXC0nxkmeUVNsGxCc=</DigestValue>
      </Reference>
      <Reference URI="/xl/printerSettings/printerSettings23.bin?ContentType=application/vnd.openxmlformats-officedocument.spreadsheetml.printerSettings">
        <DigestMethod Algorithm="http://www.w3.org/2001/04/xmlenc#sha256"/>
        <DigestValue>XIw9cL4k/GikBT/fo50UQh3BixgH1NooqWqCufm1MUs=</DigestValue>
      </Reference>
      <Reference URI="/xl/printerSettings/printerSettings24.bin?ContentType=application/vnd.openxmlformats-officedocument.spreadsheetml.printerSettings">
        <DigestMethod Algorithm="http://www.w3.org/2001/04/xmlenc#sha256"/>
        <DigestValue>XIw9cL4k/GikBT/fo50UQh3BixgH1NooqWqCufm1MUs=</DigestValue>
      </Reference>
      <Reference URI="/xl/printerSettings/printerSettings3.bin?ContentType=application/vnd.openxmlformats-officedocument.spreadsheetml.printerSettings">
        <DigestMethod Algorithm="http://www.w3.org/2001/04/xmlenc#sha256"/>
        <DigestValue>NXxdLdZuJ4+9LEIb5xL6dgh2x58PCMIwMLYnpJwND8k=</DigestValue>
      </Reference>
      <Reference URI="/xl/printerSettings/printerSettings4.bin?ContentType=application/vnd.openxmlformats-officedocument.spreadsheetml.printerSettings">
        <DigestMethod Algorithm="http://www.w3.org/2001/04/xmlenc#sha256"/>
        <DigestValue>LgfDu4C5SIV4E0bKrXvGYiO2kjGnAVRNyegaNgp4BM0=</DigestValue>
      </Reference>
      <Reference URI="/xl/printerSettings/printerSettings5.bin?ContentType=application/vnd.openxmlformats-officedocument.spreadsheetml.printerSettings">
        <DigestMethod Algorithm="http://www.w3.org/2001/04/xmlenc#sha256"/>
        <DigestValue>NXxdLdZuJ4+9LEIb5xL6dgh2x58PCMIwMLYnpJwND8k=</DigestValue>
      </Reference>
      <Reference URI="/xl/printerSettings/printerSettings6.bin?ContentType=application/vnd.openxmlformats-officedocument.spreadsheetml.printerSettings">
        <DigestMethod Algorithm="http://www.w3.org/2001/04/xmlenc#sha256"/>
        <DigestValue>GyyR84UYFfbFvVrs+ip9vPggIMAXC0nxkmeUVNsGxCc=</DigestValue>
      </Reference>
      <Reference URI="/xl/printerSettings/printerSettings7.bin?ContentType=application/vnd.openxmlformats-officedocument.spreadsheetml.printerSettings">
        <DigestMethod Algorithm="http://www.w3.org/2001/04/xmlenc#sha256"/>
        <DigestValue>Y/vRBGwktjPQb8Qqll3INMicQSn31vkJ0w3XbxvjSB0=</DigestValue>
      </Reference>
      <Reference URI="/xl/printerSettings/printerSettings8.bin?ContentType=application/vnd.openxmlformats-officedocument.spreadsheetml.printerSettings">
        <DigestMethod Algorithm="http://www.w3.org/2001/04/xmlenc#sha256"/>
        <DigestValue>Y/vRBGwktjPQb8Qqll3INMicQSn31vkJ0w3XbxvjSB0=</DigestValue>
      </Reference>
      <Reference URI="/xl/printerSettings/printerSettings9.bin?ContentType=application/vnd.openxmlformats-officedocument.spreadsheetml.printerSettings">
        <DigestMethod Algorithm="http://www.w3.org/2001/04/xmlenc#sha256"/>
        <DigestValue>Y/vRBGwktjPQb8Qqll3INMicQSn31vkJ0w3XbxvjSB0=</DigestValue>
      </Reference>
      <Reference URI="/xl/sharedStrings.xml?ContentType=application/vnd.openxmlformats-officedocument.spreadsheetml.sharedStrings+xml">
        <DigestMethod Algorithm="http://www.w3.org/2001/04/xmlenc#sha256"/>
        <DigestValue>q94vshINkEVKWe3QkfP41in7uZsxMypQnldapleD4bE=</DigestValue>
      </Reference>
      <Reference URI="/xl/styles.xml?ContentType=application/vnd.openxmlformats-officedocument.spreadsheetml.styles+xml">
        <DigestMethod Algorithm="http://www.w3.org/2001/04/xmlenc#sha256"/>
        <DigestValue>xS38atpMjyV+SiKygRVpvKgCf/2OcDzedTeSflz9q24=</DigestValue>
      </Reference>
      <Reference URI="/xl/theme/theme1.xml?ContentType=application/vnd.openxmlformats-officedocument.theme+xml">
        <DigestMethod Algorithm="http://www.w3.org/2001/04/xmlenc#sha256"/>
        <DigestValue>KOEgYd+wbr3Gav+dfAWX2/3eLOJqsRYI9OwlXmbmXv8=</DigestValue>
      </Reference>
      <Reference URI="/xl/workbook.xml?ContentType=application/vnd.openxmlformats-officedocument.spreadsheetml.sheet.main+xml">
        <DigestMethod Algorithm="http://www.w3.org/2001/04/xmlenc#sha256"/>
        <DigestValue>zl+H0bwONerU8YKQz6iNLP6Jau3X/NtNy8dv4R4HzLw=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ZOZ+2y8KlgARq7v4vsPrD4nIDV4Rqtubx7lLXn+BYVI=</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JIfrMgCdgLLuQ1OUGsFvpRdJLe8N3emPvQVBXMHPJ4Y=</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t7GCWs0GxdNNHUnxg9KJ0apdvYStBYFOsVn7xT7/PLQ=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xCuCcTPTO4NGg4n9jBCRWBKuhJ8MYrE9F9whgbw5oRM=</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mulQJc8P+y/kK7C7rdkkP18e4M4CywVa1vUznKj+ZRY=</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njuAAFY49iAqw7KImbbFKtZHad9M5kerhK5HKVToc0s=</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KB5TYBB70+EBNR9kTELJKf0mejoc0gmKcwCiIp4vSNY=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Bmt1cHOQ7BGUQw4kVSHfuPeV+RDKlR9ppoKRcS8sORs=</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vOKdUtmS3spIKtjp26p8fUy/KbVF7bZ1HwQ+/F26s3U=</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KrO7k1RHYiOkJk29ITWeIYTLTBcJqE+BYHaIifOxGEg=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rUXCZm0zJsoPTQ1juuWCtpGwywFnht6v0aqsMNsx5xg=</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yBqUW3B4nXh/TtrKFaqMdOAV1UwI8Vn26BBA7rh7xQU=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LW0Ap3hansN0pV8Z2+V/rjykpV7lykO0z7PmLi4oYWM=</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6ut48hG1olcvRRou9GMTMFwhMwF/JEMDuWyblwTO0bE=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7V1Ao0njVUcErJQCgCn/+Xxak2vvkzfmtKitcaDI6y4=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a8Y3yQwbh/J+0MiMgwTzHmC73tpL54vCfyErg4GxY7M=</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hfqn6rkeZLIE6YC+eUbfCAAVJ5SmuMNaYKsqC4stb/k=</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P/NYr0zPVlV3xWfe1L/MPR4JIpZH/hfPov4crhDDnD0=</DigestValue>
      </Reference>
      <Reference URI="/xl/worksheets/sheet1.xml?ContentType=application/vnd.openxmlformats-officedocument.spreadsheetml.worksheet+xml">
        <DigestMethod Algorithm="http://www.w3.org/2001/04/xmlenc#sha256"/>
        <DigestValue>T0ubrhzvA7KJO3+DhYXci4Talqo5hdEx6qMwcbYE0lo=</DigestValue>
      </Reference>
      <Reference URI="/xl/worksheets/sheet10.xml?ContentType=application/vnd.openxmlformats-officedocument.spreadsheetml.worksheet+xml">
        <DigestMethod Algorithm="http://www.w3.org/2001/04/xmlenc#sha256"/>
        <DigestValue>2MkTs+6hjJRZz3VrRHC50MTYgsx0WKUwpdEFk2Hw/SE=</DigestValue>
      </Reference>
      <Reference URI="/xl/worksheets/sheet11.xml?ContentType=application/vnd.openxmlformats-officedocument.spreadsheetml.worksheet+xml">
        <DigestMethod Algorithm="http://www.w3.org/2001/04/xmlenc#sha256"/>
        <DigestValue>n2GBfL9ek2ZXXBuNu6iUAbmSshOtqEa4iHC4e+RfNPM=</DigestValue>
      </Reference>
      <Reference URI="/xl/worksheets/sheet12.xml?ContentType=application/vnd.openxmlformats-officedocument.spreadsheetml.worksheet+xml">
        <DigestMethod Algorithm="http://www.w3.org/2001/04/xmlenc#sha256"/>
        <DigestValue>eql79OL4f5358uXsvnqqd40jUaYHD5VcFzi81m3Xcyk=</DigestValue>
      </Reference>
      <Reference URI="/xl/worksheets/sheet13.xml?ContentType=application/vnd.openxmlformats-officedocument.spreadsheetml.worksheet+xml">
        <DigestMethod Algorithm="http://www.w3.org/2001/04/xmlenc#sha256"/>
        <DigestValue>5aVcEknnB4pl9g8JZ5Ny4Ds8lQrTrBOvT7m9fpZLM1E=</DigestValue>
      </Reference>
      <Reference URI="/xl/worksheets/sheet14.xml?ContentType=application/vnd.openxmlformats-officedocument.spreadsheetml.worksheet+xml">
        <DigestMethod Algorithm="http://www.w3.org/2001/04/xmlenc#sha256"/>
        <DigestValue>o8VRIvREltSYFjvC/dboIhsdWlF9JYtTUcOYXAwP73A=</DigestValue>
      </Reference>
      <Reference URI="/xl/worksheets/sheet15.xml?ContentType=application/vnd.openxmlformats-officedocument.spreadsheetml.worksheet+xml">
        <DigestMethod Algorithm="http://www.w3.org/2001/04/xmlenc#sha256"/>
        <DigestValue>no+QAxoP+dMKqK2M8RYkn/LCcqRscLj4crCbGHhdT9o=</DigestValue>
      </Reference>
      <Reference URI="/xl/worksheets/sheet16.xml?ContentType=application/vnd.openxmlformats-officedocument.spreadsheetml.worksheet+xml">
        <DigestMethod Algorithm="http://www.w3.org/2001/04/xmlenc#sha256"/>
        <DigestValue>2NGZE0f3Aqa9bxTcrua6Xbu4K85yotbfDk8XOPwt0L0=</DigestValue>
      </Reference>
      <Reference URI="/xl/worksheets/sheet17.xml?ContentType=application/vnd.openxmlformats-officedocument.spreadsheetml.worksheet+xml">
        <DigestMethod Algorithm="http://www.w3.org/2001/04/xmlenc#sha256"/>
        <DigestValue>WISJXRTtZwFgchiekYHY1aYpv/mo+2pK4Mj82raeSWE=</DigestValue>
      </Reference>
      <Reference URI="/xl/worksheets/sheet18.xml?ContentType=application/vnd.openxmlformats-officedocument.spreadsheetml.worksheet+xml">
        <DigestMethod Algorithm="http://www.w3.org/2001/04/xmlenc#sha256"/>
        <DigestValue>J/TzrnMn/bviEqEZ3o/XUblDFkUqpFylvjc5PcM2fxI=</DigestValue>
      </Reference>
      <Reference URI="/xl/worksheets/sheet19.xml?ContentType=application/vnd.openxmlformats-officedocument.spreadsheetml.worksheet+xml">
        <DigestMethod Algorithm="http://www.w3.org/2001/04/xmlenc#sha256"/>
        <DigestValue>d4nYveF/bL7wltdjKBSaaiAAzxVjzGYjDnltm7nEnRM=</DigestValue>
      </Reference>
      <Reference URI="/xl/worksheets/sheet2.xml?ContentType=application/vnd.openxmlformats-officedocument.spreadsheetml.worksheet+xml">
        <DigestMethod Algorithm="http://www.w3.org/2001/04/xmlenc#sha256"/>
        <DigestValue>NnIMrPHJ3eHyjyUmXMmqgNWKr/d/unSSLrKguReJqQ0=</DigestValue>
      </Reference>
      <Reference URI="/xl/worksheets/sheet20.xml?ContentType=application/vnd.openxmlformats-officedocument.spreadsheetml.worksheet+xml">
        <DigestMethod Algorithm="http://www.w3.org/2001/04/xmlenc#sha256"/>
        <DigestValue>7edqMiQagbUz+asvrPBpInLfcj3i/c5htHqxCJ1xc4M=</DigestValue>
      </Reference>
      <Reference URI="/xl/worksheets/sheet21.xml?ContentType=application/vnd.openxmlformats-officedocument.spreadsheetml.worksheet+xml">
        <DigestMethod Algorithm="http://www.w3.org/2001/04/xmlenc#sha256"/>
        <DigestValue>0yrAHEijF2CsvwI0p/u3AO+djS7BvtaQ9VVrErKNpao=</DigestValue>
      </Reference>
      <Reference URI="/xl/worksheets/sheet22.xml?ContentType=application/vnd.openxmlformats-officedocument.spreadsheetml.worksheet+xml">
        <DigestMethod Algorithm="http://www.w3.org/2001/04/xmlenc#sha256"/>
        <DigestValue>kSH8Tuy79WSe7R7HNMv2jPKobQrc2vlmc1Bt0t0thls=</DigestValue>
      </Reference>
      <Reference URI="/xl/worksheets/sheet23.xml?ContentType=application/vnd.openxmlformats-officedocument.spreadsheetml.worksheet+xml">
        <DigestMethod Algorithm="http://www.w3.org/2001/04/xmlenc#sha256"/>
        <DigestValue>OrVmjwdwUJs4c572ZF0yFPXT36RpL+K7l6sqO19bnVI=</DigestValue>
      </Reference>
      <Reference URI="/xl/worksheets/sheet24.xml?ContentType=application/vnd.openxmlformats-officedocument.spreadsheetml.worksheet+xml">
        <DigestMethod Algorithm="http://www.w3.org/2001/04/xmlenc#sha256"/>
        <DigestValue>AWFed085pF2KnJwibDiL5gu1kslMS9aFq29Lqzfhqsc=</DigestValue>
      </Reference>
      <Reference URI="/xl/worksheets/sheet25.xml?ContentType=application/vnd.openxmlformats-officedocument.spreadsheetml.worksheet+xml">
        <DigestMethod Algorithm="http://www.w3.org/2001/04/xmlenc#sha256"/>
        <DigestValue>Wos6QCElQv9RgCwsymoAuBiJr1jC0WzQtjfdQ5tuMXM=</DigestValue>
      </Reference>
      <Reference URI="/xl/worksheets/sheet26.xml?ContentType=application/vnd.openxmlformats-officedocument.spreadsheetml.worksheet+xml">
        <DigestMethod Algorithm="http://www.w3.org/2001/04/xmlenc#sha256"/>
        <DigestValue>e1/3pZP7qtfs9h+r4HFtF4wYYgAHGtoDNoE3YCDWI48=</DigestValue>
      </Reference>
      <Reference URI="/xl/worksheets/sheet27.xml?ContentType=application/vnd.openxmlformats-officedocument.spreadsheetml.worksheet+xml">
        <DigestMethod Algorithm="http://www.w3.org/2001/04/xmlenc#sha256"/>
        <DigestValue>rHLa++3sA/Dmwj7jXZmFLAOCO4PNcnS08H5kHOZBwHc=</DigestValue>
      </Reference>
      <Reference URI="/xl/worksheets/sheet28.xml?ContentType=application/vnd.openxmlformats-officedocument.spreadsheetml.worksheet+xml">
        <DigestMethod Algorithm="http://www.w3.org/2001/04/xmlenc#sha256"/>
        <DigestValue>iiAoH+vmG+fn958CdFlzCpO2GXr3WpItKET3wxthCwo=</DigestValue>
      </Reference>
      <Reference URI="/xl/worksheets/sheet3.xml?ContentType=application/vnd.openxmlformats-officedocument.spreadsheetml.worksheet+xml">
        <DigestMethod Algorithm="http://www.w3.org/2001/04/xmlenc#sha256"/>
        <DigestValue>zzdQpG1CRLUk+i1jBQoe9C1zk1yqgAvwAhZaj5Ztp+I=</DigestValue>
      </Reference>
      <Reference URI="/xl/worksheets/sheet4.xml?ContentType=application/vnd.openxmlformats-officedocument.spreadsheetml.worksheet+xml">
        <DigestMethod Algorithm="http://www.w3.org/2001/04/xmlenc#sha256"/>
        <DigestValue>GrPdHVZmQ331YcvGSFN6p/EJZjtjbho0Y9fpiV/JhI4=</DigestValue>
      </Reference>
      <Reference URI="/xl/worksheets/sheet5.xml?ContentType=application/vnd.openxmlformats-officedocument.spreadsheetml.worksheet+xml">
        <DigestMethod Algorithm="http://www.w3.org/2001/04/xmlenc#sha256"/>
        <DigestValue>URKri+q6Lr8s+JJTm7tNKSLXS3cQqXuNorh6D5iYcvo=</DigestValue>
      </Reference>
      <Reference URI="/xl/worksheets/sheet6.xml?ContentType=application/vnd.openxmlformats-officedocument.spreadsheetml.worksheet+xml">
        <DigestMethod Algorithm="http://www.w3.org/2001/04/xmlenc#sha256"/>
        <DigestValue>1th9DDQm6QWuaA/5qgPqUnjF5C0jUHQPHkCWVBmKck0=</DigestValue>
      </Reference>
      <Reference URI="/xl/worksheets/sheet7.xml?ContentType=application/vnd.openxmlformats-officedocument.spreadsheetml.worksheet+xml">
        <DigestMethod Algorithm="http://www.w3.org/2001/04/xmlenc#sha256"/>
        <DigestValue>VNq6p15aY5MN40kjN37VmBDwfplL6jOfYj3uI18Hx6Q=</DigestValue>
      </Reference>
      <Reference URI="/xl/worksheets/sheet8.xml?ContentType=application/vnd.openxmlformats-officedocument.spreadsheetml.worksheet+xml">
        <DigestMethod Algorithm="http://www.w3.org/2001/04/xmlenc#sha256"/>
        <DigestValue>eIo6zOVSqu0sr6aMxfBJ5XdFy5urBZGhVdDyAwAOqIk=</DigestValue>
      </Reference>
      <Reference URI="/xl/worksheets/sheet9.xml?ContentType=application/vnd.openxmlformats-officedocument.spreadsheetml.worksheet+xml">
        <DigestMethod Algorithm="http://www.w3.org/2001/04/xmlenc#sha256"/>
        <DigestValue>HFpz9Xh41XkVUvDcMxHMnNLvYR5tfcWI/QTXchBvDdA=</DigestValue>
      </Reference>
    </Manifest>
    <SignatureProperties>
      <SignatureProperty Id="idSignatureTime" Target="#idPackageSignature">
        <mdssi:SignatureTime xmlns:mdssi="http://schemas.openxmlformats.org/package/2006/digital-signature">
          <mdssi:Format>YYYY-MM-DDThh:mm:ssTZD</mdssi:Format>
          <mdssi:Value>2020-06-29T15:06:30Z</mdssi:Value>
        </mdssi:SignatureTime>
      </SignatureProperty>
    </SignatureProperties>
  </Object>
  <Object Id="idOfficeObject">
    <SignatureProperties>
      <SignatureProperty Id="idOfficeV1Details" Target="#idPackageSignature">
        <SignatureInfoV1 xmlns="http://schemas.microsoft.com/office/2006/digsig">
          <SetupID>{43770B5E-A2E6-4CA3-B09E-C9FB1039A97E}</SetupID>
          <SignatureText>Arnold Klassen</SignatureText>
          <SignatureImage/>
          <SignatureComments/>
          <WindowsVersion>10.0</WindowsVersion>
          <OfficeVersion>15.0</OfficeVersion>
          <ApplicationVersion>15.0</ApplicationVersion>
          <Monitors>1</Monitors>
          <HorizontalResolution>1360</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2020-06-29T15:06:30Z</xd:SigningTime>
          <xd:SigningCertificate>
            <xd:Cert>
              <xd:CertDigest>
                <DigestMethod Algorithm="http://www.w3.org/2001/04/xmlenc#sha256"/>
                <DigestValue>S9DPpGqr6rkjVyuBwO3oqeMpUEEN1qTNdEop/P7eJa0=</DigestValue>
              </xd:CertDigest>
              <xd:IssuerSerial>
                <X509IssuerName>C=PY, O=DOCUMENTA S.A., CN=CA-DOCUMENTA S.A., SERIALNUMBER=RUC 80050172-1</X509IssuerName>
                <X509SerialNumber>828061327564970461</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qTCCBZGgAwIBAgIQWC+ij8rcjflWoRe765RflzANBgkqhkiG9w0BAQsFADBvMQswCQYDVQQGEwJQWTErMCkGA1UECgwiTWluaXN0ZXJpbyBkZSBJbmR1c3RyaWEgeSBDb21lcmNpbzEzMDEGA1UEAwwqQXV0b3JpZGFkIENlcnRpZmljYWRvcmEgUmHDrXogZGVsIFBhcmFndWF5MB4XDTE2MDEyMTE3MzkwN1oXDTI2MDEyMTE3MzkwN1owWzEXMBUGA1UEBRMOUlVDIDgwMDUwMTcyLTExGjAYBgNVBAMTEUNBLURPQ1VNRU5UQSBTLkEuMRcwFQYDVQQKEw5ET0NVTUVOVEEgUy5BLjELMAkGA1UEBhMCUFkwggIiMA0GCSqGSIb3DQEBAQUAA4ICDwAwggIKAoICAQD945XFHgasDzMiYEmYi3plyca69N8oZ2P/hk+D/VTF+X5H6btEEiBu1KNEf35B5e2pyeOAOBsduFcJAgh3tjNAQGcY057ad1eCdBf6pbXv8Mhio0jlcGSvlmF+OVTTYvTUwF2HbgHDqOiQDJpnDzMhVXmNKfKH7W62QYKp0fKB8F8li1ChNt30za2bqzeTntqq3kCXHlhbjHlLMHqV76MgsEeHuSJMtxOBbQatlxyJRmcEfUyF/hu8A8q3caWLFOzfsJbTfpAxkxo3/ewkRVF/SAj70/3VBrw+IY/9TTTeS2oYrWkurC3tT5KTmwr1mMKIBprkVRVqzWuh+4HyPmgF/u4kqI6A8xiA1mdsk+hCP5zICkEv+qwjP9mK4pq1gTvjvuQ6sbu2+qBaUi5nTr/L81Y5vSvLOR0Hod7GmCx9p7JWMzEVAGmh28F0ZqPt5Ry37w4DLdtrBJPzdyso36OZseNaXM3puukBisbv2vyt2ydUvuLwEbl2oYDKcvfifCLauqlgwCv5BKFuxBDL/KKaxnJZBYKbEtgY9ztwYEY8xyAbyQqH/JAB88VW04vw7GVkdUPu7mw1udKafyJXRrqlsrAbCTWdtwYuXJPj3mi/x3z6+Fg1+kx9izYU/5+DtGLhk3YN0eIObqtjUjBhqT+u1rJ3iZtalwRtDBhEb5ehrQIDAQABo4ICUzCCAk8wEgYDVR0TAQH/BAgwBgEB/wIBADAOBgNVHQ8BAf8EBAMCAQYwHQYDVR0OBBYEFEAmrCZcYo/G9QJU5I3BGibW7qWyMB8GA1UdIwQYMBaAFMLEEfIqaEQMACjsTNYp25L7Xr3WMIGJBggrBgEFBQcBAQR9MHswPgYIKwYBBQUHMAKGMmh0dHA6Ly93d3cuYWNyYWl6Lmdvdi5weS9jcnQvYWNfcmFpel9weV9zaGEyNTYuY3J0MDkGCCsGAQUFBzABhi1odHRwOi8vd3d3LmRvY3VtZW50YS5jb20ucHkvZmlybWFkaWdpdGFsL29jc3AwggEdBgNVHSAEggEUMIIBEDCCAQwGA1UdIDCCAQMwNgYIKwYBBQUHAgEWKmh0dHA6Ly93d3cuYWNyYWl6Lmdvdi5weS9jcHMvcG9saXRpY2FzLnBkZjBmBggrBgEFBQcCAjBaGlhDZXJ0aWZpY2Fkb3MgZW1pdGlkb3MgZGVudHJvIGRlbCBtYXJjbyBkZSBsYSBQS0kgUGFyYWd1YXkgYmFqbyBsYSBqZXJhcnF1aWEgZGUgc3UgQUNSYWl6MGEGCCsGAQUFBwICMFUaU0lzc3VlZCBDZXJ0aWZpY2F0ZXMgaW4gdGhlIHNjb3BlIG9mIHRoZSBQS0kgUGFyYWd1YXkgdW5kZXIgdGhlIGhpZXJhY2h5IG9mIFJPT1QgQ0EuMDwGA1UdHwQ1MDMwMaAvoC2GK2h0dHA6Ly93d3cuYWNyYWl6Lmdvdi5weS9hcmwvYWNfcmFpel9weS5jcmwwDQYJKoZIhvcNAQELBQADggIBAGK+wo/po7oT9Qq40OltXGGgBIA3i4NGFQ5UBsWU3tI+O3jNkBi/9k/BkYHVT9UxWNHUxoZw+QJsAKl5f8wQksVH18Scq5Z+RUSBQ7v1hvvH1m2P7FXcB0nf+nwDVoDyGv57EmhKofwQibUzKajDts6JrsXyugQhVbLynSCw4qPMJLpImpL21LxxVMcryQMYymYUAr3DrMLOUuXxKLXCSOf8oP/PSmBvKldr2xeGJ5kowMxq0Af8mn7+pnm3yi0Ons5plFugKv3eSAmBY3zBS5NGPt9FFY/9FeNbCNXLEIRhaCx3T/6lSfIJZU5fCfLUY3y0hkSwuoK1gf/hHFyqyN/PrJ8E9PbyEzpMYwc51K+PhRRMcrJaD9txveHz8XjDrjjoISL+ZV54LMzUi5sF++nG79TLxDaC4vBtg6I8mOooFqzbsYgM3R4SaElTQIv6dSEZX1wKJXh25RbldqePe4Alnwe3vU97ZrTEpKPQkRM4lPJVElOicbYR1Wx5xrvyFucagF6IVeP4IZLJt1L4rbiSzPq027Q8jECgeJeRQWVKS8nQ8KyMfA0tgAuL3Vtub5pSbMI3xqtQwdJtOgwFj2iVp1BQv3XegF6OySbw/sk46AGWOTwb6vwUPq5TfnuNzO92keBxGg+aWylEC25zYFPYpAq384g5lmVaV53zmp1f</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P8AAAB/AAAAAAAAAAAAAABMGQAAkQwAACBFTUYAAAEApBsAAKo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CF3vOEkbTjPrwBA1sMACM2vAPjMrwAAAAAAvlXGdwkAAACg18MA6VXGd1TNrwCg18MACrkkbQAAAAAKuSRtAQAAAKDXwwAAAAAAAAAAAAAAAAAAAAAAeOXDAAAAAAAAAAAAAAAAAAAAAAAAAAAAtfRqvAAAAACozq8A2dmMdwAArwAAAAAA5dmMdwAAAAD1////AAAAAAAAAAAAAAAAkAEAADDeLbxEza8AEbFrdgAAH3c4za8AAAAAAEDNrwAAAAAAAAAAAIZBbHYAAAAAVAY9/wkAAABYzq8A5F1idgHYAABYzq8AAAAAAAAAAAAAAAAAAAAAAAAAAAC84SRtZHYACAAAAAAlAAAADAAAAAEAAAAYAAAADAAAAAAAAAISAAAADAAAAAEAAAAeAAAAGAAAAL0AAAAEAAAA9wAAABEAAAAlAAAADAAAAAEAAABUAAAAiAAAAL4AAAAEAAAA9QAAABAAAAABAAAAWlrKQasKyUG+AAAABAAAAAoAAABMAAAAAAAAAAAAAAAAAAAA//////////9gAAAAMgA5AC8AMAA2AC8AMgAwADIAMAAGAAAABgAAAAQAAAAGAAAABgAAAAQAAAAGAAAABgAAAAY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Ay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G4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GMABgAAAAMAAAAEAAAACQAAAAYAAAAHAAAABwAAAAMAAAAHAAAABwAAAAQAAAADAAAAAwAAAAcAAAAHAAAACAAAAAkAAAAFAAAACAAAAAMAAAAGAAAABQAAAAcAAAAGAAAABgAAAAYAAAAIAAAAAwAAAAYAAAAJAAAABgAAAAsAAAAGAAAAFgAAAAwAAAAAAAAAJQAAAAwAAAACAAAADgAAABQAAAAAAAAAEAAAABQAAAA=</Object>
  <Object Id="idInvalidSigLnImg">AQAAAGwAAAAAAAAAAAAAAP8AAAB/AAAAAAAAAAAAAABMGQAAkQwAACBFTUYAAAEAQB8AALAAAAAGAAAAAAAAAAAAAAAAAAAAUAUAAAADAABYAQAAwQAAAAAAAAAAAAAAAAAAAMA/BQDo8QI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AAAAAAAcKDQcKDQcJDQ4WMShFrjFU1TJV1gECBAIDBAECBQoRKyZBowsTMQAAAAAAfqbJd6PIeqDCQFZ4JTd0Lk/HMVPSGy5uFiE4GypVJ0KnHjN9AAABAAAAAACcz+7S6ffb7fnC0t1haH0hMm8aLXIuT8ggOIwoRKslP58cK08AAAEAAAAAAMHg9P///////////+bm5k9SXjw/SzBRzTFU0y1NwSAyVzFGXwEBAgAACA8mnM/u69/SvI9jt4tgjIR9FBosDBEjMVTUMlXWMVPRKUSeDxk4AAAAAAAAAADT6ff///////+Tk5MjK0krSbkvUcsuT8YVJFoTIFIrSbgtTcEQHEcAAAAAAJzP7vT6/bTa8kRleixHhy1Nwi5PxiQtTnBwcJKSki81SRwtZAgOIwAAAAAAweD02+35gsLqZ5q6Jz1jNEJyOUZ4qamp+/v7////wdPeVnCJAQECAAAAAACv1/Ho8/ubzu6CwuqMudS3u769vb3////////////L5fZymsABAgMAAAAAAK/X8fz9/uLx+snk9uTy+vz9/v///////////////8vl9nKawAECAwAAAAAAotHvtdryxOL1xOL1tdry0+r32+350+r3tdryxOL1pdPvc5rAAQIDAAAAAABpj7ZnjrZqj7Zqj7ZnjrZtkbdukrdtkbdnjrZqj7ZojrZ3rdUCAwQAAAAAAAAAAAAAAAAAAAAAAAAAAAAAAAAAAAAAAAAAAAAAAAAAAAAAAAAAAAAAJwAAABgAAAABAAAAAAAAAP///wAAAAAAJQAAAAwAAAABAAAATAAAAGQAAAAiAAAABAAAAHEAAAAQAAAAIgAAAAQAAABQAAAADQAAACEA8AAAAAAAAAAAAAAAgD8AAAAAAAAAAAAAgD8AAAAAAAAAAAAAAAAAAAAAAAAAAAAAAAAAAAAAAAAAACUAAAAMAAAAAAAAgCgAAAAMAAAAAQAAAFIAAABwAQAAAQAAAPX///8AAAAAAAAAAAAAAACQAQAAAAAAAQAAAABzAGUAZwBvAGUAIAB1AGkAAAAAAAAAAAAAAAAAAAAAAAAAAAAAAAAAAAAAAAAAAAAAAAAAAAAAAAAAAAAAAAAAAAAhd7zhJG04z68AQNbDAAjNrwD4zK8AAAAAAL5VxncJAAAAoNfDAOlVxndUza8AoNfDAAq5JG0AAAAACrkkbQEAAACg18MAAAAAAAAAAAAAAAAAAAAAAHjlwwAAAAAAAAAAAAAAAAAAAAAAAAAAALX0arwAAAAAqM6vANnZjHcAAK8AAAAAAOXZjHcAAAAA9f///wAAAAAAAAAAAAAAAJABAAAw3i28RM2vABGxa3YAAB93OM2vAAAAAABAza8AAAAAAAAAAACGQWx2AAAAAFQGPf8JAAAAWM6vAORdYnYB2AAAWM6vAAAAAAAAAAAAAAAAAAAAAAAAAAAAvOEkbWR2AAgAAAAAJQAAAAwAAAABAAAAGAAAAAwAAAD/AAACEgAAAAwAAAABAAAAHgAAABgAAAAiAAAABAAAAHIAAAARAAAAJQAAAAwAAAABAAAAVAAAAKgAAAAjAAAABAAAAHAAAAAQAAAAAQAAAFpaykGrCslBIwAAAAQAAAAPAAAATAAAAAAAAAAAAAAAAAAAAP//////////bAAAAEYAaQByAG0AYQAgAG4AbwAgAHYA4QBsAGkAZABhAHAABgAAAAMAAAAEAAAACQAAAAYAAAADAAAABwAAAAcAAAADAAAABQAAAAYAAAADAAAAAwAAAAcAAAAGAAAASwAAAEAAAAAwAAAABQAAACAAAAABAAAAAQAAABAAAAAAAAAAAAAAAAABAACAAAAAAAAAAAAAAAAAAQAAgAAAAFIAAABwAQAAAgAAABAAAAAHAAAAAAAAAAAAAAC8AgAAAAAAAAECAiJTAHkAcwB0AGUAbQAAAAAAAAAAAAAAAAAAAAAAAAAAAAAAAAAAAAAAAAAAAAAAAAAAAAAAAAAAAAAAAAAAAAAAAAAAACAAAADUco4WAADDANJnwWusb1AFmTRqvIhqzgCUDq8A2dmMdwgCAADQB28AZAAAAIwTrwAIAgAAAAAAACj1xgAAAAAAAAAAAJihBxYAAG8AAADDAEEAAAAAAAAAAgAAAAAAbwB8Am8A/AEAAJwUbwAAAAAAILoHFpgUbwAAAMF3UA2vAI6uwXcYcY4Wjq7BdwAAAAAAAAAA0GfFANBnxQBkDa8ALy2zawAAwwAAAAAA/AEAAHQNrwDtLLNrAAAAAAcAAAAAAAAAhkFsdvwBAABUBj3/BwAAAJwOrwDkXWJ2AdgAAJwOrw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gWQA2vACQPrwCt2ox3AQAAAOQMrwAAAAAADQEAAAAAAAAwAgAABQAAACMBAADIbpgTAAAAAPgAjhYQ+C4WAAAAACjRjRYAAAAA+ACOFkI7xWsDAAAASDvFawEAAACg1SsWgNP7a9JnwWusb1AFmTRqvIhqzgCUDq8A2dmMdwAArwACAAAA5dmMd4wTrwDg////AAAAAAAAAAAAAAAAkAEAAAAAAAEAAAAAYQByAGkAYQBsAAAAAAAAAAAAAAAAAAAABgAAAAAAAACGQWx2AAAAAFQGPf8GAAAARA6vAORdYnYB2AAARA6vAAAAAAAAAAAAAAAAAAAAAAAAAAAAZHYACAAAAAAlAAAADAAAAAMAAAAYAAAADAAAAAAAAAISAAAADAAAAAEAAAAWAAAADAAAAAgAAABUAAAAVAAAAAoAAAAnAAAAHgAAAEoAAAABAAAAWlrKQasKyUEKAAAASwAAAAEAAABMAAAABAAAAAkAAAAnAAAAIAAAAEsAAABQAAAAWAB5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RAAAARwAAACkAAAAzAAAAaQAAABUAAAAhAPAAAAAAAAAAAAAAAIA/AAAAAAAAAAAAAIA/AAAAAAAAAAAAAAAAAAAAAAAAAAAAAAAAAAAAAAAAAAAlAAAADAAAAAAAAIAoAAAADAAAAAQAAABSAAAAcAEAAAQAAADw////AAAAAAAAAAAAAAAAkAEAAAAAAAEAAAAAcwBlAGcAbwBlACAAdQBpAAAAAAAAAAAAAAAAAAAAAAAAAAAAAAAAAAAAAAAAAAAAAAAAAAAAAAAAAAAAAAAAAAAAiBZ4DK8AXA6vAK3ajHdsAAAAHAyvAAAAAAC0C68AsMLTa78YAZPIhZ0JQL3Ta4i4kwnIhZ0J4PiBFhUAAADIhZ0JbL3Ta9ClkBbIhZ0JHAAAABUAAADcDK8A4PiBFgAAAAAAAAAAAAAAAAgAAABRNGq8AQAAAMwNrwDZ2Yx3AACvAAMAAADl2Yx3hBCvAPD///8AAAAAAAAAAAAAAACQAQAAAAAAAQAAAABzAGUAZwBvAGUAIAB1AGkAAAAAAAAAAAAJAAAAAAAAAIZBbHYAAAAAVAY9/wkAAAB8Da8A5F1idgHYAAB8Da8AAAAAAAAAAAAAAAAAAAAAAAAAAABkdgAIAAAAACUAAAAMAAAABAAAABgAAAAMAAAAAAAAAhIAAAAMAAAAAQAAAB4AAAAYAAAAKQAAADMAAACSAAAASAAAACUAAAAMAAAABAAAAFQAAACgAAAAKgAAADMAAACQAAAARwAAAAEAAABaWspBqwrJQSoAAAAzAAAADgAAAEwAAAAAAAAAAAAAAAAAAAD//////////2gAAABBAHIAbgBvAGwAZAAgAEsAbABhAHMAcwBlAG4ACgAAAAYAAAAJAAAACQAAAAQAAAAJAAAABAAAAAkAAAAEAAAACAAAAAcAAAAHAAAACAAAAAkAAABLAAAAQAAAADAAAAAFAAAAIAAAAAEAAAABAAAAEAAAAAAAAAAAAAAAAAEAAIAAAAAAAAAAAAAAAAABAACAAAAAJQAAAAwAAAACAAAAJwAAABgAAAAFAAAAAAAAAP///wAAAAAAJQAAAAwAAAAFAAAATAAAAGQAAAAAAAAAUAAAAP8AAAB8AAAAAAAAAFAAAAAAAQAALQAAACEA8AAAAAAAAAAAAAAAgD8AAAAAAAAAAAAAgD8AAAAAAAAAAAAAAAAAAAAAAAAAAAAAAAAAAAAAAAAAACUAAAAMAAAAAAAAgCgAAAAMAAAABQAAACcAAAAYAAAABQAAAAAAAAD///8AAAAAACUAAAAMAAAABQAAAEwAAABkAAAACQAAAFAAAAD2AAAAXAAAAAkAAABQAAAA7gAAAA0AAAAhAPAAAAAAAAAAAAAAAIA/AAAAAAAAAAAAAIA/AAAAAAAAAAAAAAAAAAAAAAAAAAAAAAAAAAAAAAAAAAAlAAAADAAAAAAAAIAoAAAADAAAAAUAAAAlAAAADAAAAAEAAAAYAAAADAAAAAAAAAISAAAADAAAAAEAAAAeAAAAGAAAAAkAAABQAAAA9wAAAF0AAAAlAAAADAAAAAEAAABUAAAAwAAAAAoAAABQAAAAaAAAAFwAAAABAAAAWlrKQasKyUEKAAAAUAAAABMAAABMAAAAAAAAAAAAAAAAAAAA//////////90AAAATABpAGMALgAgAEEAcgBuAG8AbABkACAASwBsAGEAcwBzAGUAbgBwAAUAAAADAAAABQAAAAMAAAADAAAABwAAAAQAAAAHAAAABwAAAAMAAAAHAAAAAwAAAAYAAAADAAAABgAAAAUAAAAFAAAABgAAAAcAAABLAAAAQAAAADAAAAAFAAAAIAAAAAEAAAABAAAAEAAAAAAAAAAAAAAAAAEAAIAAAAAAAAAAAAAAAAABAACAAAAAJQAAAAwAAAACAAAAJwAAABgAAAAFAAAAAAAAAP///wAAAAAAJQAAAAwAAAAFAAAATAAAAGQAAAAJAAAAYAAAAPYAAABsAAAACQAAAGAAAADuAAAADQAAACEA8AAAAAAAAAAAAAAAgD8AAAAAAAAAAAAAgD8AAAAAAAAAAAAAAAAAAAAAAAAAAAAAAAAAAAAAAAAAACUAAAAMAAAAAAAAgCgAAAAMAAAABQAAACUAAAAMAAAAAQAAABgAAAAMAAAAAAAAAhIAAAAMAAAAAQAAAB4AAAAYAAAACQAAAGAAAAD3AAAAbQAAACUAAAAMAAAAAQAAAFQAAACcAAAACgAAAGAAAABSAAAAbAAAAAEAAABaWspBqwrJQQoAAABgAAAADQAAAEwAAAAAAAAAAAAAAAAAAAD//////////2gAAABTAG8AYwBpAG8ALQBHAGUAcgBlAG4AdABlAG4ABgAAAAcAAAAFAAAAAwAAAAcAAAAEAAAACAAAAAYAAAAEAAAABgAAAAcAAAAEAAAABgAAAEsAAABAAAAAMAAAAAUAAAAgAAAAAQAAAAEAAAAQAAAAAAAAAAAAAAAAAQAAgAAAAAAAAAAAAAAAAAEAAIAAAAAlAAAADAAAAAIAAAAnAAAAGAAAAAUAAAAAAAAA////AAAAAAAlAAAADAAAAAUAAABMAAAAZAAAAAkAAABwAAAA0wAAAHwAAAAJAAAAcAAAAMsAAAANAAAAIQDwAAAAAAAAAAAAAACAPwAAAAAAAAAAAACAPwAAAAAAAAAAAAAAAAAAAAAAAAAAAAAAAAAAAAAAAAAAJQAAAAwAAAAAAACAKAAAAAwAAAAFAAAAJQAAAAwAAAABAAAAGAAAAAwAAAAAAAACEgAAAAwAAAABAAAAFgAAAAwAAAAAAAAAVAAAABQBAAAKAAAAcAAAANIAAAB8AAAAAQAAAFpaykGrCslBCgAAAHAAAAAhAAAATAAAAAQAAAAJAAAAcAAAANQAAAB9AAAAkAAAAEYAaQByAG0AYQBkAG8AIABwAG8AcgA6ACAAQQBSAE4ATwBMAEQAIABLAEwAQQBTAFMARQBOACAAVABPAEUAVwBTAHkABgAAAAMAAAAEAAAACQAAAAYAAAAHAAAABwAAAAMAAAAHAAAABwAAAAQAAAADAAAAAwAAAAcAAAAHAAAACAAAAAkAAAAFAAAACAAAAAMAAAAGAAAABQAAAAcAAAAGAAAABgAAAAYAAAAIAAAAAwAAAAYAAAAJAAAABgAAAAsAAAAGAAAAFgAAAAwAAAAAAAAAJQAAAAwAAAACAAAADgAAABQAAAAAAAAAEAAAABQ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17</vt:i4>
      </vt:variant>
    </vt:vector>
  </HeadingPairs>
  <TitlesOfParts>
    <vt:vector size="45" baseType="lpstr">
      <vt:lpstr>ENCABEZADO</vt:lpstr>
      <vt:lpstr>ACTIVO</vt:lpstr>
      <vt:lpstr>PASIVO</vt:lpstr>
      <vt:lpstr>RESULTADO</vt:lpstr>
      <vt:lpstr>EPN</vt:lpstr>
      <vt:lpstr>FE</vt:lpstr>
      <vt:lpstr>NOTAS ECC</vt:lpstr>
      <vt:lpstr>A</vt:lpstr>
      <vt:lpstr>B</vt:lpstr>
      <vt:lpstr>C</vt:lpstr>
      <vt:lpstr>D</vt:lpstr>
      <vt:lpstr>E</vt:lpstr>
      <vt:lpstr>F</vt:lpstr>
      <vt:lpstr>G</vt:lpstr>
      <vt:lpstr>H</vt:lpstr>
      <vt:lpstr>H2</vt:lpstr>
      <vt:lpstr>H3</vt:lpstr>
      <vt:lpstr>I</vt:lpstr>
      <vt:lpstr>J</vt:lpstr>
      <vt:lpstr>ACTIVO (2)</vt:lpstr>
      <vt:lpstr>Hoja1</vt:lpstr>
      <vt:lpstr>Hoja2</vt:lpstr>
      <vt:lpstr>Hoja3</vt:lpstr>
      <vt:lpstr>Hoja4</vt:lpstr>
      <vt:lpstr>Hoja5</vt:lpstr>
      <vt:lpstr>Hoja6</vt:lpstr>
      <vt:lpstr>Hoja7</vt:lpstr>
      <vt:lpstr>Hoja8</vt:lpstr>
      <vt:lpstr>A!Área_de_impresión</vt:lpstr>
      <vt:lpstr>ACTIVO!Área_de_impresión</vt:lpstr>
      <vt:lpstr>'ACTIVO (2)'!Área_de_impresión</vt:lpstr>
      <vt:lpstr>B!Área_de_impresión</vt:lpstr>
      <vt:lpstr>'C'!Área_de_impresión</vt:lpstr>
      <vt:lpstr>D!Área_de_impresión</vt:lpstr>
      <vt:lpstr>E!Área_de_impresión</vt:lpstr>
      <vt:lpstr>EPN!Área_de_impresión</vt:lpstr>
      <vt:lpstr>'F'!Área_de_impresión</vt:lpstr>
      <vt:lpstr>FE!Área_de_impresión</vt:lpstr>
      <vt:lpstr>G!Área_de_impresión</vt:lpstr>
      <vt:lpstr>H!Área_de_impresión</vt:lpstr>
      <vt:lpstr>I!Área_de_impresión</vt:lpstr>
      <vt:lpstr>J!Área_de_impresión</vt:lpstr>
      <vt:lpstr>PASIVO!Área_de_impresión</vt:lpstr>
      <vt:lpstr>RESULTADO!Área_de_impresión</vt:lpstr>
      <vt:lpstr>Hoja6!OLE_LINK1</vt:lpstr>
    </vt:vector>
  </TitlesOfParts>
  <Company>GESTION EMPRESARIAL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INFORME PARA LA COMISION NACIONAL DE VALORES</dc:title>
  <dc:creator>Cesar Acosta</dc:creator>
  <cp:lastModifiedBy>Contabilidad</cp:lastModifiedBy>
  <cp:lastPrinted>2020-06-25T19:33:18Z</cp:lastPrinted>
  <dcterms:created xsi:type="dcterms:W3CDTF">2001-10-24T20:55:40Z</dcterms:created>
  <dcterms:modified xsi:type="dcterms:W3CDTF">2020-06-29T01:40:32Z</dcterms:modified>
</cp:coreProperties>
</file>