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z.delgadillo\Desktop\"/>
    </mc:Choice>
  </mc:AlternateContent>
  <xr:revisionPtr revIDLastSave="0" documentId="13_ncr:201_{69DFE36B-705A-4844-998E-D21D3E25B96C}" xr6:coauthVersionLast="45" xr6:coauthVersionMax="45" xr10:uidLastSave="{00000000-0000-0000-0000-000000000000}"/>
  <bookViews>
    <workbookView xWindow="-108" yWindow="-108" windowWidth="23256" windowHeight="12576" tabRatio="726" xr2:uid="{C3A07F6B-4405-440A-9795-9FB032504477}"/>
  </bookViews>
  <sheets>
    <sheet name="CARATULA" sheetId="18" r:id="rId1"/>
    <sheet name="Contenido" sheetId="20" r:id="rId2"/>
    <sheet name="Portada" sheetId="19" r:id="rId3"/>
    <sheet name="BG" sheetId="1" r:id="rId4"/>
    <sheet name="EERR " sheetId="2" r:id="rId5"/>
    <sheet name="EVPN" sheetId="3" r:id="rId6"/>
    <sheet name="EFE" sheetId="4" r:id="rId7"/>
    <sheet name="NOTAS" sheetId="15" r:id="rId8"/>
    <sheet name="ANEXO A" sheetId="16" r:id="rId9"/>
    <sheet name="ANEXO B" sheetId="17" r:id="rId10"/>
    <sheet name="Anexo C" sheetId="7" r:id="rId11"/>
    <sheet name="Anexo D" sheetId="8" r:id="rId12"/>
    <sheet name="Anexo E" sheetId="9" r:id="rId13"/>
    <sheet name="Anexo F" sheetId="10" r:id="rId14"/>
    <sheet name="Anexo G" sheetId="11" r:id="rId15"/>
    <sheet name="Anexo H" sheetId="12" r:id="rId16"/>
    <sheet name="Anexo I" sheetId="13" r:id="rId17"/>
    <sheet name="Anexo J" sheetId="1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___TPy530231">'[1]#REF'!$A$4</definedName>
    <definedName name="____TPy530231">'[1]#REF'!$A$4</definedName>
    <definedName name="___TPy530231">'[1]#REF'!$A$4</definedName>
    <definedName name="__TPy530231">'[1]#REF'!$A$4</definedName>
    <definedName name="_AF2008" localSheetId="16">[2]Datos!#REF!</definedName>
    <definedName name="_AF2008">[2]Datos!#REF!</definedName>
    <definedName name="_Fill" localSheetId="16" hidden="1">#REF!</definedName>
    <definedName name="_Fill" hidden="1">#REF!</definedName>
    <definedName name="_Hlk4485526" localSheetId="2">Portada!$B$35</definedName>
    <definedName name="_Key1" localSheetId="16" hidden="1">#REF!</definedName>
    <definedName name="_Key1" hidden="1">#REF!</definedName>
    <definedName name="_Key2" localSheetId="16" hidden="1">#REF!</definedName>
    <definedName name="_Key2" hidden="1">#REF!</definedName>
    <definedName name="_Order1" hidden="1">255</definedName>
    <definedName name="_Order2" hidden="1">255</definedName>
    <definedName name="_Sort" localSheetId="16" hidden="1">#REF!</definedName>
    <definedName name="_Sort" hidden="1">#REF!</definedName>
    <definedName name="_TPy530231">'[1]#REF'!$A$4</definedName>
    <definedName name="_x2" localSheetId="16">[3]Datos!#REF!</definedName>
    <definedName name="_x2">[3]Datos!#REF!</definedName>
    <definedName name="a" localSheetId="16">[4]Datos!#REF!</definedName>
    <definedName name="a">[4]Datos!#REF!</definedName>
    <definedName name="ads" localSheetId="16">[4]Datos!#REF!</definedName>
    <definedName name="ads">[4]Datos!#REF!</definedName>
    <definedName name="año" localSheetId="16">#REF!</definedName>
    <definedName name="año" localSheetId="17">#REF!</definedName>
    <definedName name="año">#REF!</definedName>
    <definedName name="año_ant" localSheetId="16">#REF!</definedName>
    <definedName name="año_ant" localSheetId="17">#REF!</definedName>
    <definedName name="año_ant">#REF!</definedName>
    <definedName name="año_ant2" localSheetId="16">#REF!</definedName>
    <definedName name="año_ant2" localSheetId="17">#REF!</definedName>
    <definedName name="año_ant2">#REF!</definedName>
    <definedName name="ARA_Threshold" localSheetId="16">[1]Balance!#REF!</definedName>
    <definedName name="ARA_Threshold" localSheetId="17">[1]Balance!#REF!</definedName>
    <definedName name="ARA_Threshold">[1]Balance!#REF!</definedName>
    <definedName name="_xlnm.Extract" localSheetId="16">'[5]Deudores Varios'!#REF!</definedName>
    <definedName name="_xlnm.Extract">'[5]Deudores Varios'!#REF!</definedName>
    <definedName name="_xlnm.Print_Area" localSheetId="12">'Anexo E'!$A$3:$P$57</definedName>
    <definedName name="_xlnm.Print_Area" localSheetId="13">'Anexo F'!$A$3:$F$58</definedName>
    <definedName name="_xlnm.Print_Area" localSheetId="14">'Anexo G'!$B$3:$H$45</definedName>
    <definedName name="_xlnm.Print_Area" localSheetId="15">'Anexo H'!$A$3:$L$56</definedName>
    <definedName name="_xlnm.Print_Area" localSheetId="16">'Anexo I'!$A$1:$K$31</definedName>
    <definedName name="_xlnm.Print_Area" localSheetId="17">'Anexo J'!$A$1:$L$39</definedName>
    <definedName name="ARP_Threshold" localSheetId="16">[1]Balance!#REF!</definedName>
    <definedName name="ARP_Threshold" localSheetId="17">[1]Balance!#REF!</definedName>
    <definedName name="ARP_Threshold">[1]Balance!#REF!</definedName>
    <definedName name="AS2DocOpenMode" hidden="1">"AS2DocumentEdit"</definedName>
    <definedName name="asas" localSheetId="16">#REF!</definedName>
    <definedName name="asas" localSheetId="17">#REF!</definedName>
    <definedName name="asas">#REF!</definedName>
    <definedName name="ASASASAS">[6]Datos!$D$15</definedName>
    <definedName name="asasassqwqwqw" localSheetId="16">#REF!</definedName>
    <definedName name="asasassqwqwqw" localSheetId="17">#REF!</definedName>
    <definedName name="asasassqwqwqw">#REF!</definedName>
    <definedName name="BALANCES" localSheetId="16">#REF!</definedName>
    <definedName name="BALANCES">#REF!</definedName>
    <definedName name="_xlnm.Database" localSheetId="16">#REF!</definedName>
    <definedName name="_xlnm.Database">#REF!</definedName>
    <definedName name="bertha" localSheetId="16">[3]Datos!#REF!</definedName>
    <definedName name="bertha">[3]Datos!#REF!</definedName>
    <definedName name="Comparativo" localSheetId="16">#REF!</definedName>
    <definedName name="Comparativo" localSheetId="17">#REF!</definedName>
    <definedName name="Comparativo">#REF!</definedName>
    <definedName name="Consolidado" localSheetId="16">#REF!</definedName>
    <definedName name="Consolidado" localSheetId="17">#REF!</definedName>
    <definedName name="Consolidado">#REF!</definedName>
    <definedName name="_xlnm.Criteria" localSheetId="16">#REF!</definedName>
    <definedName name="_xlnm.Criteria">#REF!</definedName>
    <definedName name="CY_Accounts_Receivable">[1]Balance!$B$8</definedName>
    <definedName name="CY_Cash">[1]Balance!$B$6</definedName>
    <definedName name="CY_Cost_of_Sales">'[1]Estado de Resultados'!$B$7</definedName>
    <definedName name="CY_Current_Liabilities">[1]Balance!$B$23</definedName>
    <definedName name="CY_Gross_Profit">'[1]Estado de Resultados'!$B$9</definedName>
    <definedName name="CY_Interest_Expense">'[1]Estado de Resultados'!$B$18</definedName>
    <definedName name="CY_Inventory">[1]Balance!$B$12</definedName>
    <definedName name="CY_LT_Debt">[1]Balance!$B$24</definedName>
    <definedName name="CY_NET_PROFIT">'[1]Estado de Resultados'!$B$24</definedName>
    <definedName name="CY_Net_Revenue">'[1]Estado de Resultados'!$B$6</definedName>
    <definedName name="CY_Operating_Income">'[1]Estado de Resultados'!$B$16</definedName>
    <definedName name="CY_QUICK_ASSETS">[1]Balance!$B$10</definedName>
    <definedName name="CY_Tangible_Net_Worth">'[1]Estado de Resultados'!$B$31</definedName>
    <definedName name="CY_TOTAL_ASSETS">[1]Balance!$B$21</definedName>
    <definedName name="CY_TOTAL_CURR_ASSETS">[1]Balance!$B$15</definedName>
    <definedName name="CY_TOTAL_DEBT">[1]Balance!$B$27</definedName>
    <definedName name="CY_TOTAL_EQUITY">[1]Balance!$B$33</definedName>
    <definedName name="da" hidden="1">{#N/A,#N/A,FALSE,"Aging Summary";#N/A,#N/A,FALSE,"Ratio Analysis";#N/A,#N/A,FALSE,"Test 120 Day Accts";#N/A,#N/A,FALSE,"Tickmarks"}</definedName>
    <definedName name="DUPONT_1" localSheetId="16">#REF!</definedName>
    <definedName name="DUPONT_1">#REF!</definedName>
    <definedName name="e" localSheetId="16">[7]Datos!#REF!</definedName>
    <definedName name="e">[7]Datos!#REF!</definedName>
    <definedName name="eepn" localSheetId="16">[4]Datos!#REF!</definedName>
    <definedName name="eepn">[4]Datos!#REF!</definedName>
    <definedName name="EOAF" localSheetId="16">[4]Datos!#REF!</definedName>
    <definedName name="EOAF">[4]Datos!#REF!</definedName>
    <definedName name="Excel_BuiltIn_Print_Area_6" localSheetId="16">[8]BALANCE!#REF!</definedName>
    <definedName name="Excel_BuiltIn_Print_Area_6">[8]BALANCE!#REF!</definedName>
    <definedName name="Excel_BuiltIn_Print_Titles_9" localSheetId="16">'[8]Flujo de Efectivo'!#REF!</definedName>
    <definedName name="Excel_BuiltIn_Print_Titles_9">'[8]Flujo de Efectivo'!#REF!</definedName>
    <definedName name="FDAS" hidden="1">#REF!</definedName>
    <definedName name="FE" localSheetId="16">[9]Datos!#REF!</definedName>
    <definedName name="FE">[9]Datos!#REF!</definedName>
    <definedName name="fe_ant_" localSheetId="16">#REF!</definedName>
    <definedName name="fe_ant_" localSheetId="17">#REF!</definedName>
    <definedName name="fe_ant_">#REF!</definedName>
    <definedName name="fe_ant_2">[10]Datos!$E$13</definedName>
    <definedName name="fe_ant_ESP" localSheetId="16">#REF!</definedName>
    <definedName name="fe_ant_ESP" localSheetId="17">#REF!</definedName>
    <definedName name="fe_ant_ESP">#REF!</definedName>
    <definedName name="fe_cierre" localSheetId="16">#REF!</definedName>
    <definedName name="fe_cierre" localSheetId="17">#REF!</definedName>
    <definedName name="fe_cierre">#REF!</definedName>
    <definedName name="fe_inf" localSheetId="16">#REF!</definedName>
    <definedName name="fe_inf" localSheetId="17">#REF!</definedName>
    <definedName name="fe_inf">#REF!</definedName>
    <definedName name="fe_inf_" localSheetId="16">#REF!</definedName>
    <definedName name="fe_inf_" localSheetId="17">#REF!</definedName>
    <definedName name="fe_inf_">#REF!</definedName>
    <definedName name="fgarf" localSheetId="16">[2]Datos!#REF!</definedName>
    <definedName name="fgarf">[2]Datos!#REF!</definedName>
    <definedName name="firmat" hidden="1">{"'Proposal Balance Sheet'!$A$268:$L$320"}</definedName>
    <definedName name="HTML_CodePage" hidden="1">1252</definedName>
    <definedName name="HTML_Control" hidden="1">{"'TOTAL'!$A$9:$F$798"}</definedName>
    <definedName name="HTML_Description" hidden="1">""</definedName>
    <definedName name="HTML_Email" hidden="1">""</definedName>
    <definedName name="HTML_Header" hidden="1">"TOTAL"</definedName>
    <definedName name="HTML_LastUpdate" hidden="1">"04/09/2002"</definedName>
    <definedName name="HTML_LineAfter" hidden="1">FALSE</definedName>
    <definedName name="HTML_LineBefore" hidden="1">FALSE</definedName>
    <definedName name="HTML_Name" hidden="1">"PHILIPS DEL PARAGUAY S.A."</definedName>
    <definedName name="HTML_OBDlg2" hidden="1">TRUE</definedName>
    <definedName name="HTML_OBDlg4" hidden="1">TRUE</definedName>
    <definedName name="HTML_OS" hidden="1">0</definedName>
    <definedName name="HTML_PathFile" hidden="1">"C:\My Documents\Excel\Fiscal\Liquidación Año 2001\Inventarios\HTML.htm"</definedName>
    <definedName name="HTML_Title" hidden="1">"PruebaInv"</definedName>
    <definedName name="KIL">'[8]Flujo de Efectivo'!#REF!</definedName>
    <definedName name="l">[1]Balance!$F$21</definedName>
    <definedName name="lakjfh" localSheetId="16">#REF!</definedName>
    <definedName name="lakjfh">#REF!</definedName>
    <definedName name="ld" localSheetId="16">[8]BALANCE!#REF!</definedName>
    <definedName name="ld">[8]BALANCE!#REF!</definedName>
    <definedName name="List2">[11]Ejemplo!$A$2:$A$4</definedName>
    <definedName name="ListaTipoBien">OFFSET([12]TipoBienes!$A$2,0,0,COUNTA([12]TipoBienes!$A$1:$A$65536)-1,1)</definedName>
    <definedName name="lkdshf" localSheetId="16">[2]Datos!#REF!</definedName>
    <definedName name="lkdshf">[2]Datos!#REF!</definedName>
    <definedName name="mm" localSheetId="16">[13]Datos!#REF!</definedName>
    <definedName name="mm">[13]Datos!#REF!</definedName>
    <definedName name="muestrasdos" localSheetId="16">[14]SVL!#REF!</definedName>
    <definedName name="muestrasdos">[14]SVL!#REF!</definedName>
    <definedName name="OLE_LINK31" localSheetId="16">#REF!</definedName>
    <definedName name="OLE_LINK31" localSheetId="17">#REF!</definedName>
    <definedName name="OLE_LINK31">#REF!</definedName>
    <definedName name="OLE_LINK32" localSheetId="16">#REF!</definedName>
    <definedName name="OLE_LINK32" localSheetId="17">#REF!</definedName>
    <definedName name="OLE_LINK32">#REF!</definedName>
    <definedName name="PL_Dollar_Threshold" localSheetId="16">#REF!</definedName>
    <definedName name="PL_Dollar_Threshold" localSheetId="17">#REF!</definedName>
    <definedName name="PL_Dollar_Threshold">#REF!</definedName>
    <definedName name="PL_Percent_Threshold" localSheetId="16">#REF!</definedName>
    <definedName name="PL_Percent_Threshold" localSheetId="17">#REF!</definedName>
    <definedName name="PL_Percent_Threshold">#REF!</definedName>
    <definedName name="posizao" hidden="1">{"'Proposal Balance Sheet'!$A$268:$L$320"}</definedName>
    <definedName name="ppoi" localSheetId="16">#REF!</definedName>
    <definedName name="ppoi" localSheetId="17">#REF!</definedName>
    <definedName name="ppoi">#REF!</definedName>
    <definedName name="PRINT_AREA_MI" localSheetId="16">#REF!</definedName>
    <definedName name="PRINT_AREA_MI">#REF!</definedName>
    <definedName name="PRINT_TITLES_MI" localSheetId="16">#REF!</definedName>
    <definedName name="PRINT_TITLES_MI">#REF!</definedName>
    <definedName name="prueba" localSheetId="16">#REF!</definedName>
    <definedName name="prueba">#REF!</definedName>
    <definedName name="PY_Accounts_Receivable">[1]Balance!$C$8</definedName>
    <definedName name="PY_Cash">[1]Balance!$C$6</definedName>
    <definedName name="PY_Cost_of_Sales">'[1]Estado de Resultados'!$C$7</definedName>
    <definedName name="PY_Current_Liabilities">[1]Balance!$C$23</definedName>
    <definedName name="PY_Gross_Profit">'[1]Estado de Resultados'!$C$9</definedName>
    <definedName name="PY_Interest_Expense">'[1]Estado de Resultados'!$C$18</definedName>
    <definedName name="PY_Inventory">[1]Balance!$C$12</definedName>
    <definedName name="PY_LT_Debt">[1]Balance!$C$24</definedName>
    <definedName name="PY_NET_PROFIT">'[1]Estado de Resultados'!$C$24</definedName>
    <definedName name="PY_Net_Revenue">'[1]Estado de Resultados'!$C$6</definedName>
    <definedName name="PY_Operating_Income">'[1]Estado de Resultados'!$C$16</definedName>
    <definedName name="PY_QUICK_ASSETS">[1]Balance!$C$10</definedName>
    <definedName name="PY_Tangible_Net_Worth">'[1]Estado de Resultados'!$C$31</definedName>
    <definedName name="PY_TOTAL_ASSETS">[1]Balance!$C$21</definedName>
    <definedName name="PY_TOTAL_CURR_ASSETS">[1]Balance!$C$15</definedName>
    <definedName name="PY_TOTAL_DEBT">[1]Balance!$C$27</definedName>
    <definedName name="PY_TOTAL_EQUITY">[1]Balance!$C$33</definedName>
    <definedName name="PY2_Accounts_Receivable">[1]Balance!$F$8</definedName>
    <definedName name="PY2_Cash">[1]Balance!$F$6</definedName>
    <definedName name="PY2_Current_Liabilities">[1]Balance!$F$23</definedName>
    <definedName name="PY2_Gross_Profit">'[1]Estado de Resultados'!$F$9</definedName>
    <definedName name="PY2_Interest_Expense">'[1]Estado de Resultados'!$F$18</definedName>
    <definedName name="PY2_Inventory">[1]Balance!$F$12</definedName>
    <definedName name="PY2_LT_Debt">[1]Balance!$F$24</definedName>
    <definedName name="PY2_NET_PROFIT">'[1]Estado de Resultados'!$F$24</definedName>
    <definedName name="PY2_Net_Revenue">'[1]Estado de Resultados'!$F$6</definedName>
    <definedName name="PY2_Operating_Income">'[1]Estado de Resultados'!$F$16</definedName>
    <definedName name="PY2_QUICK_ASSETS">[1]Balance!$F$10</definedName>
    <definedName name="PY2_Tangible_Net_Worth">'[1]Estado de Resultados'!$F$31</definedName>
    <definedName name="PY2_TOTAL_ASSETS">[1]Balance!$F$21</definedName>
    <definedName name="PY2_TOTAL_CURR_ASSETS">[1]Balance!$F$15</definedName>
    <definedName name="PY2_TOTAL_DEBT">[1]Balance!$F$27</definedName>
    <definedName name="PY2_TOTAL_EQUITY">[1]Balance!$F$33</definedName>
    <definedName name="qw" localSheetId="16">[15]Datos!#REF!</definedName>
    <definedName name="qw">[15]Datos!#REF!</definedName>
    <definedName name="SDF" localSheetId="16">[3]Datos!#REF!</definedName>
    <definedName name="SDF">[3]Datos!#REF!</definedName>
    <definedName name="TbPy530057" localSheetId="16">'[1]#REF'!#REF!</definedName>
    <definedName name="TbPy530057" localSheetId="17">'[1]#REF'!#REF!</definedName>
    <definedName name="TbPy530057">'[1]#REF'!#REF!</definedName>
    <definedName name="TbPy530159">'[1]#REF'!$A$4</definedName>
    <definedName name="TextRefCopyRangeCount" hidden="1">2</definedName>
    <definedName name="vane" localSheetId="16">[3]Datos!#REF!</definedName>
    <definedName name="vane">[3]Datos!#REF!</definedName>
    <definedName name="VARIACION" localSheetId="16">#REF!</definedName>
    <definedName name="VARIACION" localSheetId="17">#REF!</definedName>
    <definedName name="VARIACION">#REF!</definedName>
    <definedName name="vinculada" localSheetId="16">[13]Datos!#REF!</definedName>
    <definedName name="vinculada">[13]Datos!#REF!</definedName>
    <definedName name="VVVVV" localSheetId="16">#REF!</definedName>
    <definedName name="VVVVV" localSheetId="17">#REF!</definedName>
    <definedName name="VVVVV">#REF!</definedName>
    <definedName name="vvvvvvvvv" localSheetId="16">[7]Datos!#REF!</definedName>
    <definedName name="vvvvvvvvv">[7]Datos!#REF!</definedName>
    <definedName name="wrn.Aging._.and._.Trend._.Analysis."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3" l="1"/>
  <c r="C25" i="1" l="1"/>
  <c r="D17" i="17"/>
  <c r="G17" i="17"/>
  <c r="K16" i="17"/>
  <c r="K17" i="17" s="1"/>
  <c r="H16" i="17"/>
  <c r="H17" i="17" s="1"/>
  <c r="F16" i="17"/>
  <c r="F17" i="17" s="1"/>
  <c r="C16" i="17"/>
  <c r="C17" i="17" s="1"/>
  <c r="B16" i="17"/>
  <c r="B17" i="17" s="1"/>
  <c r="I15" i="17"/>
  <c r="I16" i="17" s="1"/>
  <c r="I17" i="17" s="1"/>
  <c r="E15" i="17"/>
  <c r="J15" i="17" s="1"/>
  <c r="J16" i="17" s="1"/>
  <c r="J17" i="17" s="1"/>
  <c r="E40" i="10"/>
  <c r="C41" i="12"/>
  <c r="F214" i="15"/>
  <c r="D214" i="15"/>
  <c r="E16" i="17" l="1"/>
  <c r="E17" i="17" s="1"/>
  <c r="D26" i="2"/>
  <c r="F18" i="11"/>
  <c r="D18" i="11"/>
  <c r="I549" i="15"/>
  <c r="G549" i="15"/>
  <c r="E549" i="15"/>
  <c r="C549" i="15"/>
  <c r="I492" i="15"/>
  <c r="F26" i="2"/>
  <c r="F22" i="2"/>
  <c r="F17" i="2"/>
  <c r="D17" i="2"/>
  <c r="E56" i="1"/>
  <c r="C56" i="1"/>
  <c r="E445" i="15" l="1"/>
  <c r="D445" i="15"/>
  <c r="J17" i="12" l="1"/>
  <c r="F41" i="12"/>
  <c r="F14" i="9"/>
  <c r="I33" i="8"/>
  <c r="M24" i="8"/>
  <c r="N24" i="8" s="1"/>
  <c r="L35" i="8"/>
  <c r="K35" i="8"/>
  <c r="M32" i="8"/>
  <c r="N32" i="8" s="1"/>
  <c r="M31" i="8"/>
  <c r="N31" i="8" s="1"/>
  <c r="M30" i="8"/>
  <c r="N30" i="8" s="1"/>
  <c r="M29" i="8"/>
  <c r="N29" i="8" s="1"/>
  <c r="M28" i="8"/>
  <c r="N28" i="8" s="1"/>
  <c r="L23" i="8"/>
  <c r="K23" i="8"/>
  <c r="J23" i="8"/>
  <c r="J34" i="8" s="1"/>
  <c r="M22" i="8"/>
  <c r="M21" i="8"/>
  <c r="M20" i="8"/>
  <c r="H20" i="8"/>
  <c r="G518" i="15"/>
  <c r="I518" i="15"/>
  <c r="C518" i="15"/>
  <c r="E518" i="15"/>
  <c r="N33" i="8" l="1"/>
  <c r="M33" i="8"/>
  <c r="M23" i="8"/>
  <c r="M34" i="8" s="1"/>
  <c r="N20" i="8"/>
  <c r="N23" i="8" s="1"/>
  <c r="I23" i="8"/>
  <c r="I34" i="8" s="1"/>
  <c r="N35" i="8" l="1"/>
  <c r="D205" i="15" l="1"/>
  <c r="F229" i="15"/>
  <c r="D23" i="16"/>
  <c r="D26" i="16" s="1"/>
  <c r="E22" i="16"/>
  <c r="J22" i="16" s="1"/>
  <c r="J31" i="3" l="1"/>
  <c r="J28" i="3"/>
  <c r="J29" i="3"/>
  <c r="J21" i="3"/>
  <c r="D285" i="15" l="1"/>
  <c r="D229" i="15"/>
  <c r="J15" i="3"/>
  <c r="F613" i="15" l="1"/>
  <c r="F377" i="15"/>
  <c r="D377" i="15"/>
  <c r="F368" i="15"/>
  <c r="D368" i="15"/>
  <c r="F349" i="15"/>
  <c r="D349" i="15"/>
  <c r="F314" i="15"/>
  <c r="D314" i="15"/>
  <c r="F296" i="15"/>
  <c r="D296" i="15"/>
  <c r="F147" i="15"/>
  <c r="D147" i="15"/>
  <c r="E41" i="1"/>
  <c r="E51" i="1" s="1"/>
  <c r="E27" i="1"/>
  <c r="I528" i="15" l="1"/>
  <c r="G528" i="15"/>
  <c r="E528" i="15"/>
  <c r="C528" i="15"/>
  <c r="I497" i="15"/>
  <c r="C504" i="15" l="1"/>
  <c r="C506" i="15" s="1"/>
  <c r="C492" i="15"/>
  <c r="D613" i="15"/>
  <c r="F576" i="15"/>
  <c r="D576" i="15"/>
  <c r="I541" i="15"/>
  <c r="I542" i="15" s="1"/>
  <c r="G541" i="15"/>
  <c r="G542" i="15" s="1"/>
  <c r="E541" i="15"/>
  <c r="E542" i="15" s="1"/>
  <c r="C541" i="15"/>
  <c r="C542" i="15" s="1"/>
  <c r="I504" i="15"/>
  <c r="I506" i="15" s="1"/>
  <c r="G504" i="15"/>
  <c r="G506" i="15" s="1"/>
  <c r="E504" i="15"/>
  <c r="E506" i="15" s="1"/>
  <c r="E16" i="4"/>
  <c r="E497" i="15"/>
  <c r="G497" i="15" l="1"/>
  <c r="C497" i="15"/>
  <c r="I499" i="15"/>
  <c r="G492" i="15"/>
  <c r="E492" i="15"/>
  <c r="G499" i="15" l="1"/>
  <c r="G508" i="15" s="1"/>
  <c r="E499" i="15"/>
  <c r="E508" i="15" s="1"/>
  <c r="C499" i="15"/>
  <c r="C508" i="15" s="1"/>
  <c r="B23" i="16" l="1"/>
  <c r="B26" i="16" s="1"/>
  <c r="E33" i="4"/>
  <c r="J20" i="3"/>
  <c r="J19" i="3"/>
  <c r="J18" i="3"/>
  <c r="E22" i="3"/>
  <c r="E33" i="3" s="1"/>
  <c r="I41" i="12" l="1"/>
  <c r="G41" i="12" l="1"/>
  <c r="J40" i="12"/>
  <c r="J39" i="12"/>
  <c r="J38" i="12"/>
  <c r="J37" i="12"/>
  <c r="J36" i="12"/>
  <c r="J35" i="12"/>
  <c r="J34" i="12"/>
  <c r="J33" i="12"/>
  <c r="J32" i="12"/>
  <c r="J31" i="12"/>
  <c r="J30" i="12"/>
  <c r="J29" i="12"/>
  <c r="J28" i="12"/>
  <c r="J27" i="12"/>
  <c r="J26" i="12"/>
  <c r="J25" i="12"/>
  <c r="J24" i="12"/>
  <c r="J23" i="12"/>
  <c r="J22" i="12"/>
  <c r="J21" i="12"/>
  <c r="J20" i="12"/>
  <c r="J19" i="12"/>
  <c r="J18" i="12"/>
  <c r="J16" i="12"/>
  <c r="J15" i="12"/>
  <c r="J14" i="12"/>
  <c r="J13" i="12"/>
  <c r="J12" i="12"/>
  <c r="J11" i="12"/>
  <c r="G32" i="11"/>
  <c r="D25" i="11"/>
  <c r="J41" i="12" l="1"/>
  <c r="C40" i="10" s="1"/>
  <c r="D32" i="11"/>
  <c r="K25" i="16"/>
  <c r="K23" i="16"/>
  <c r="H23" i="16"/>
  <c r="H26" i="16" s="1"/>
  <c r="I25" i="16"/>
  <c r="I24" i="16"/>
  <c r="I21" i="16"/>
  <c r="I20" i="16"/>
  <c r="I19" i="16"/>
  <c r="I18" i="16"/>
  <c r="I17" i="16"/>
  <c r="I16" i="16"/>
  <c r="F23" i="16"/>
  <c r="F26" i="16" s="1"/>
  <c r="E24" i="16"/>
  <c r="E21" i="16"/>
  <c r="E19" i="16"/>
  <c r="E18" i="16"/>
  <c r="E17" i="16"/>
  <c r="E16" i="16"/>
  <c r="J27" i="3"/>
  <c r="J26" i="3"/>
  <c r="J25" i="3"/>
  <c r="J24" i="3"/>
  <c r="J14" i="3"/>
  <c r="J17" i="3"/>
  <c r="J16" i="3"/>
  <c r="C16" i="4"/>
  <c r="C19" i="4" s="1"/>
  <c r="C24" i="4"/>
  <c r="C33" i="4"/>
  <c r="K26" i="16" l="1"/>
  <c r="J16" i="16"/>
  <c r="J24" i="16"/>
  <c r="J25" i="16" s="1"/>
  <c r="J21" i="16"/>
  <c r="J17" i="16"/>
  <c r="I23" i="16"/>
  <c r="I26" i="16" s="1"/>
  <c r="J18" i="16"/>
  <c r="J19" i="16"/>
  <c r="E25" i="16"/>
  <c r="C41" i="4"/>
  <c r="F158" i="15" l="1"/>
  <c r="D158" i="15"/>
  <c r="E461" i="15" l="1"/>
  <c r="F386" i="15"/>
  <c r="F394" i="15" s="1"/>
  <c r="D386" i="15"/>
  <c r="F285" i="15"/>
  <c r="F175" i="15"/>
  <c r="F167" i="15"/>
  <c r="D22" i="3"/>
  <c r="D33" i="3" s="1"/>
  <c r="J22" i="3"/>
  <c r="J33" i="3" s="1"/>
  <c r="I22" i="3"/>
  <c r="I33" i="3" s="1"/>
  <c r="H22" i="3"/>
  <c r="H33" i="3" s="1"/>
  <c r="F22" i="3"/>
  <c r="F33" i="3" s="1"/>
  <c r="B22" i="3"/>
  <c r="B33" i="3" s="1"/>
  <c r="H41" i="12" l="1"/>
  <c r="C529" i="15" l="1"/>
  <c r="C544" i="15" s="1"/>
  <c r="E529" i="15"/>
  <c r="E544" i="15" s="1"/>
  <c r="I529" i="15"/>
  <c r="I544" i="15" s="1"/>
  <c r="I508" i="15"/>
  <c r="E466" i="15"/>
  <c r="D466" i="15"/>
  <c r="G529" i="15" l="1"/>
  <c r="G544" i="15" s="1"/>
  <c r="E468" i="15"/>
  <c r="D461" i="15"/>
  <c r="E449" i="15"/>
  <c r="D449" i="15"/>
  <c r="G470" i="15"/>
  <c r="D394" i="15"/>
  <c r="E451" i="15" l="1"/>
  <c r="E470" i="15" s="1"/>
  <c r="D451" i="15"/>
  <c r="D468" i="15"/>
  <c r="D470" i="15" l="1"/>
  <c r="D270" i="15" l="1"/>
  <c r="F270" i="15"/>
  <c r="F265" i="15"/>
  <c r="D265" i="15"/>
  <c r="D257" i="15"/>
  <c r="D251" i="15"/>
  <c r="D246" i="15"/>
  <c r="D175" i="15"/>
  <c r="D167" i="15"/>
  <c r="E24" i="4"/>
  <c r="E19" i="4"/>
  <c r="D22" i="2"/>
  <c r="D29" i="2" s="1"/>
  <c r="D271" i="15" l="1"/>
  <c r="D31" i="2"/>
  <c r="F29" i="2"/>
  <c r="F31" i="2" s="1"/>
  <c r="E37" i="4"/>
  <c r="E41" i="4" s="1"/>
  <c r="F271" i="15"/>
  <c r="D258" i="15"/>
  <c r="C50" i="1"/>
  <c r="C40" i="1"/>
  <c r="C35" i="1"/>
  <c r="C16" i="1"/>
  <c r="C41" i="1" l="1"/>
  <c r="C51" i="1" s="1"/>
  <c r="C27" i="1"/>
  <c r="I50" i="12"/>
  <c r="H50" i="12"/>
  <c r="G50" i="12"/>
  <c r="F50" i="12"/>
  <c r="C50" i="12"/>
  <c r="K49" i="12"/>
  <c r="J49" i="12"/>
  <c r="I49" i="12"/>
  <c r="H49" i="12"/>
  <c r="G49" i="12"/>
  <c r="F49" i="12"/>
  <c r="C49" i="12"/>
  <c r="G34" i="11"/>
  <c r="G37" i="11" s="1"/>
  <c r="F34" i="11"/>
  <c r="F37" i="11" s="1"/>
  <c r="E34" i="11"/>
  <c r="F32" i="11"/>
  <c r="G25" i="11"/>
  <c r="J25" i="11" s="1"/>
  <c r="F25" i="11"/>
  <c r="I25" i="11"/>
  <c r="G18" i="11"/>
  <c r="D26" i="11"/>
  <c r="G62" i="10"/>
  <c r="F40" i="10"/>
  <c r="D40" i="10"/>
  <c r="F15" i="10"/>
  <c r="F47" i="10" s="1"/>
  <c r="D15" i="10"/>
  <c r="D47" i="10" s="1"/>
  <c r="F17" i="9"/>
  <c r="G16" i="9"/>
  <c r="G18" i="9" s="1"/>
  <c r="E16" i="9"/>
  <c r="E18" i="9" s="1"/>
  <c r="D16" i="9"/>
  <c r="C16" i="9"/>
  <c r="G25" i="7"/>
  <c r="D42" i="10" l="1"/>
  <c r="D62" i="10" s="1"/>
  <c r="F26" i="11"/>
  <c r="J37" i="11"/>
  <c r="G38" i="11"/>
  <c r="F42" i="10"/>
  <c r="F62" i="10" s="1"/>
  <c r="J18" i="11"/>
  <c r="G26" i="11"/>
  <c r="F38" i="11"/>
  <c r="H37" i="9"/>
  <c r="D19" i="9"/>
  <c r="D18" i="9"/>
  <c r="C37" i="9"/>
  <c r="C18" i="9"/>
  <c r="F16" i="9"/>
  <c r="D34" i="11"/>
  <c r="D37" i="11" s="1"/>
  <c r="D38" i="11" s="1"/>
  <c r="J32" i="11"/>
  <c r="I18" i="11"/>
  <c r="I37" i="11" l="1"/>
  <c r="I32" i="11"/>
  <c r="G37" i="9"/>
  <c r="G19" i="9"/>
  <c r="F18" i="9"/>
  <c r="E20" i="16" l="1"/>
  <c r="E23" i="16" s="1"/>
  <c r="E26" i="16" s="1"/>
  <c r="C23" i="16"/>
  <c r="C26" i="16" s="1"/>
  <c r="J20" i="16" l="1"/>
  <c r="J23" i="16" s="1"/>
  <c r="J26" i="16" s="1"/>
</calcChain>
</file>

<file path=xl/sharedStrings.xml><?xml version="1.0" encoding="utf-8"?>
<sst xmlns="http://schemas.openxmlformats.org/spreadsheetml/2006/main" count="1202" uniqueCount="792">
  <si>
    <t xml:space="preserve">ACTIVO </t>
  </si>
  <si>
    <t>Activo Corriente</t>
  </si>
  <si>
    <t>Disponibilidades</t>
  </si>
  <si>
    <t>Cartera de créditos</t>
  </si>
  <si>
    <t>Otros créditos</t>
  </si>
  <si>
    <t>Total Activo Corriente</t>
  </si>
  <si>
    <t>Activo No Corriente</t>
  </si>
  <si>
    <t>Inversiones</t>
  </si>
  <si>
    <t xml:space="preserve">Bienes de uso  (Anexo A) </t>
  </si>
  <si>
    <t>Activo por impuesto diferido</t>
  </si>
  <si>
    <t xml:space="preserve">14.3 </t>
  </si>
  <si>
    <t>Total Activo No Corriente</t>
  </si>
  <si>
    <t>TOTAL ACTIVO</t>
  </si>
  <si>
    <t xml:space="preserve">PASIVO </t>
  </si>
  <si>
    <t>Pasivo Corriente</t>
  </si>
  <si>
    <t>Cuentas por pagar</t>
  </si>
  <si>
    <t xml:space="preserve">Préstamos de socios/Otros préstamos </t>
  </si>
  <si>
    <t>Deudas Diversas</t>
  </si>
  <si>
    <t>Total Pasivo Corriente</t>
  </si>
  <si>
    <t>Pasivo No Corriente</t>
  </si>
  <si>
    <r>
      <t xml:space="preserve">Préstamos en bancos y financieras </t>
    </r>
    <r>
      <rPr>
        <sz val="10"/>
        <color rgb="FFFFFFFF"/>
        <rFont val="Times New Roman"/>
        <family val="1"/>
      </rPr>
      <t>NC</t>
    </r>
  </si>
  <si>
    <r>
      <t xml:space="preserve">Préstamos de socios/Otros Préstamos </t>
    </r>
    <r>
      <rPr>
        <sz val="10"/>
        <color rgb="FFFFFFFF"/>
        <rFont val="Times New Roman"/>
        <family val="1"/>
      </rPr>
      <t>NC</t>
    </r>
  </si>
  <si>
    <t>Total Pasivo No Corriente</t>
  </si>
  <si>
    <t>TOTAL PASIVO</t>
  </si>
  <si>
    <t>PATRIMONIO</t>
  </si>
  <si>
    <t xml:space="preserve">Capital </t>
  </si>
  <si>
    <t>17.1</t>
  </si>
  <si>
    <t>Reserva de revalúo</t>
  </si>
  <si>
    <t>17.2</t>
  </si>
  <si>
    <t>Reserva legal</t>
  </si>
  <si>
    <t>17.3</t>
  </si>
  <si>
    <t>Resultados acumulados</t>
  </si>
  <si>
    <t>Resultado del ejercicio</t>
  </si>
  <si>
    <t>TOTAL PATRIMONIO</t>
  </si>
  <si>
    <t>TOTAL PASIVO Y PATRIMONIO</t>
  </si>
  <si>
    <t>CUENTAS DE ORDEN</t>
  </si>
  <si>
    <t>2.7</t>
  </si>
  <si>
    <t>Líneas fiduciarias otorgadas</t>
  </si>
  <si>
    <t>Créditos incobrables</t>
  </si>
  <si>
    <t>-</t>
  </si>
  <si>
    <t>Garantías fiduciarias</t>
  </si>
  <si>
    <t>INGRESOS OPERATIVOS</t>
  </si>
  <si>
    <t>Intereses ganados</t>
  </si>
  <si>
    <t>Intereses perdidos y costos de financiación</t>
  </si>
  <si>
    <t>Resultado "Spread"</t>
  </si>
  <si>
    <t>Constitución de previsiones</t>
  </si>
  <si>
    <t>Resultado Bruto</t>
  </si>
  <si>
    <t>Gastos de administración</t>
  </si>
  <si>
    <t>Gastos de comercialización</t>
  </si>
  <si>
    <t>Gastos financieros</t>
  </si>
  <si>
    <t xml:space="preserve">14.2 </t>
  </si>
  <si>
    <t xml:space="preserve">RESULTADO NETO </t>
  </si>
  <si>
    <t xml:space="preserve">   </t>
  </si>
  <si>
    <t>CAPITAL</t>
  </si>
  <si>
    <t>RESERVAS</t>
  </si>
  <si>
    <t>RESULTADOS</t>
  </si>
  <si>
    <t>TOTAL</t>
  </si>
  <si>
    <t>Integrado</t>
  </si>
  <si>
    <t>Adelanto irrevocable  de capital</t>
  </si>
  <si>
    <t>Legal</t>
  </si>
  <si>
    <t>de Revalúo</t>
  </si>
  <si>
    <t>Acumulado</t>
  </si>
  <si>
    <t>del Ejercicio</t>
  </si>
  <si>
    <t>Transferencia a resultado acumulado</t>
  </si>
  <si>
    <t>Capitalización</t>
  </si>
  <si>
    <t>Distribución de utilidades</t>
  </si>
  <si>
    <t>Impuesto por distribución de utilidades</t>
  </si>
  <si>
    <t>Aporte irrevocable de capital</t>
  </si>
  <si>
    <t>Reserva legal del ejercicio</t>
  </si>
  <si>
    <t xml:space="preserve">                           - </t>
  </si>
  <si>
    <t>Saldo al  31 de diciembre de 2017</t>
  </si>
  <si>
    <t xml:space="preserve">                           -</t>
  </si>
  <si>
    <t>Impuesto por distribución de Utilidades</t>
  </si>
  <si>
    <t>ACTIVIDADES DE OPERACIÓN</t>
  </si>
  <si>
    <t>Cobranzas efectuadas a clientes</t>
  </si>
  <si>
    <t>Financiación a clientes</t>
  </si>
  <si>
    <t>Pagos efectuados a proveedores y empleados</t>
  </si>
  <si>
    <t>Caja generada por las operaciones</t>
  </si>
  <si>
    <t>Impuesto a la renta</t>
  </si>
  <si>
    <t>Flujos netos de efectivo por actividades de operación</t>
  </si>
  <si>
    <t>ACTIVIDADES DE INVERSIÓN</t>
  </si>
  <si>
    <t>Flujos netos de efectivo por actividades de inversión</t>
  </si>
  <si>
    <t>ACTIVIDADES DE FINANCIACIÓN</t>
  </si>
  <si>
    <t>Préstamos obtenidos</t>
  </si>
  <si>
    <t>Dividendos pagados</t>
  </si>
  <si>
    <t>Flujos netos de efectivo por actividades de financiación</t>
  </si>
  <si>
    <t>Efecto de las variaciones en tipo de cambio sobre Caja</t>
  </si>
  <si>
    <t>(Disminución) Incremento neto de efectivo y equivalentes</t>
  </si>
  <si>
    <t>Efectivo y equivalentes al inicio del ejercicio</t>
  </si>
  <si>
    <t>Efectivo y equivalentes al final del ejercicio</t>
  </si>
  <si>
    <t>Rodados</t>
  </si>
  <si>
    <t>AMORTIZACIONES</t>
  </si>
  <si>
    <t xml:space="preserve"> </t>
  </si>
  <si>
    <t>(Expresado en guaraníes)</t>
  </si>
  <si>
    <t xml:space="preserve">BALANCE GENERAL </t>
  </si>
  <si>
    <t>ANEXO A</t>
  </si>
  <si>
    <t>Control</t>
  </si>
  <si>
    <t>ACTIVOS INTANGIBLES</t>
  </si>
  <si>
    <t>ANEXO B</t>
  </si>
  <si>
    <t>N/A</t>
  </si>
  <si>
    <t>Ordinarias</t>
  </si>
  <si>
    <t>BIC S.A.</t>
  </si>
  <si>
    <t>Inversiones permanentes</t>
  </si>
  <si>
    <t>Totales ejercicio anterior</t>
  </si>
  <si>
    <t>Totales ejercicio actual</t>
  </si>
  <si>
    <t>Inversiones  temporarias</t>
  </si>
  <si>
    <t>Patrimonio neto</t>
  </si>
  <si>
    <t>Resultado</t>
  </si>
  <si>
    <t>principal</t>
  </si>
  <si>
    <t>participación</t>
  </si>
  <si>
    <t>cotización</t>
  </si>
  <si>
    <t>libros</t>
  </si>
  <si>
    <t>proporcional</t>
  </si>
  <si>
    <t>total</t>
  </si>
  <si>
    <t>unitario</t>
  </si>
  <si>
    <t>emisor</t>
  </si>
  <si>
    <t xml:space="preserve">Según último balance </t>
  </si>
  <si>
    <t>Capital</t>
  </si>
  <si>
    <t>Actividad</t>
  </si>
  <si>
    <t>% de</t>
  </si>
  <si>
    <t xml:space="preserve">de </t>
  </si>
  <si>
    <t>de</t>
  </si>
  <si>
    <t>patrimonial</t>
  </si>
  <si>
    <t xml:space="preserve">nominal </t>
  </si>
  <si>
    <t xml:space="preserve">de los valores </t>
  </si>
  <si>
    <t>Información sobre el Emisor</t>
  </si>
  <si>
    <t xml:space="preserve">Valor </t>
  </si>
  <si>
    <t>Valor</t>
  </si>
  <si>
    <t>Cantidad</t>
  </si>
  <si>
    <t>Clase</t>
  </si>
  <si>
    <t>Denominación y características</t>
  </si>
  <si>
    <t>PARTICIPACIÓN EN OTRAS SOCIEDADES</t>
  </si>
  <si>
    <t>INVERSIONES, ACCIONES, DEBENTURES Y OTROS TÍTULOS EMITIDOS EN SERIE</t>
  </si>
  <si>
    <t>BALANCE GENERAL</t>
  </si>
  <si>
    <t>ANEXO C</t>
  </si>
  <si>
    <t>AA 2052</t>
  </si>
  <si>
    <t>PASFIN</t>
  </si>
  <si>
    <t>FINEXPAR</t>
  </si>
  <si>
    <t>AA 2019</t>
  </si>
  <si>
    <t>AA 2005</t>
  </si>
  <si>
    <t>AA 1940</t>
  </si>
  <si>
    <t>AA 1596</t>
  </si>
  <si>
    <t>AA 1918</t>
  </si>
  <si>
    <t>AA 3437</t>
  </si>
  <si>
    <t>FINANCIERA RIO S.A.</t>
  </si>
  <si>
    <t>CARACTERISTICAS</t>
  </si>
  <si>
    <t>MONTO</t>
  </si>
  <si>
    <t>FECHA VTO.</t>
  </si>
  <si>
    <t>FECHA EMISION</t>
  </si>
  <si>
    <t>TITULAR</t>
  </si>
  <si>
    <t>ENTIDAD EMISORA</t>
  </si>
  <si>
    <t>Sub Total</t>
  </si>
  <si>
    <t>AA 5517</t>
  </si>
  <si>
    <t>Vision Banco</t>
  </si>
  <si>
    <t>CDA</t>
  </si>
  <si>
    <t>AA 5329</t>
  </si>
  <si>
    <t>AA 2893</t>
  </si>
  <si>
    <t>Finexpar S.A.E.C.A.</t>
  </si>
  <si>
    <t>AA 2748</t>
  </si>
  <si>
    <t>AA 2541</t>
  </si>
  <si>
    <t>Fecha de vencimiento</t>
  </si>
  <si>
    <t>Fecha de emisión</t>
  </si>
  <si>
    <t>Serie</t>
  </si>
  <si>
    <t>Entidad emisora</t>
  </si>
  <si>
    <t>Descripción</t>
  </si>
  <si>
    <t>El detalle de las Inversiones corrientes es el siguiente:</t>
  </si>
  <si>
    <t>año anterior</t>
  </si>
  <si>
    <t>año actual</t>
  </si>
  <si>
    <t>costo</t>
  </si>
  <si>
    <t>registrado</t>
  </si>
  <si>
    <t xml:space="preserve"> de</t>
  </si>
  <si>
    <t>Amortización</t>
  </si>
  <si>
    <t>Valor nominal</t>
  </si>
  <si>
    <t>Cuentas</t>
  </si>
  <si>
    <t>OTRAS INVERSIONES</t>
  </si>
  <si>
    <t>ANEXO D</t>
  </si>
  <si>
    <t>Prueba</t>
  </si>
  <si>
    <r>
      <t>(**)</t>
    </r>
    <r>
      <rPr>
        <sz val="12"/>
        <rFont val="Times New Roman"/>
        <family val="1"/>
      </rPr>
      <t xml:space="preserve">  Corresponde a previsiones para cuentas de factoring NC y cuentas de cartera vencida. </t>
    </r>
  </si>
  <si>
    <r>
      <t>(*)</t>
    </r>
    <r>
      <rPr>
        <sz val="12"/>
        <rFont val="Times New Roman"/>
        <family val="1"/>
      </rPr>
      <t xml:space="preserve">  Corresponde a previsiones para Cuentas de Dudoso Cobro.</t>
    </r>
  </si>
  <si>
    <r>
      <t>(*)</t>
    </r>
    <r>
      <rPr>
        <sz val="12"/>
        <rFont val="Times New Roman"/>
        <family val="1"/>
      </rPr>
      <t xml:space="preserve">  Corresponde a previsiones para cuentas de  cartera de factoring y otros, según Res. 1/07 del  BCP.</t>
    </r>
  </si>
  <si>
    <t>CONTROL</t>
  </si>
  <si>
    <t>Total</t>
  </si>
  <si>
    <t>Incluidas en el Pasivo</t>
  </si>
  <si>
    <t xml:space="preserve">del Activo </t>
  </si>
  <si>
    <t xml:space="preserve">Deducidas </t>
  </si>
  <si>
    <t>Saldo al cierre del ejercicio anterior</t>
  </si>
  <si>
    <t>Saldo al cierre del ejercicio actual</t>
  </si>
  <si>
    <t>Desafectación</t>
  </si>
  <si>
    <t>Constitución</t>
  </si>
  <si>
    <t>Saldo al  inicio del ejercicio</t>
  </si>
  <si>
    <t>RUBRO</t>
  </si>
  <si>
    <t>PREVISIONES</t>
  </si>
  <si>
    <t>ANEXO  E</t>
  </si>
  <si>
    <t>Costo 2012</t>
  </si>
  <si>
    <t>Costo 2013</t>
  </si>
  <si>
    <t xml:space="preserve">     SERVICIOS PRESTADOS</t>
  </si>
  <si>
    <t xml:space="preserve">     COSTO DE MERCADERÍAS O PRODUCTOS VENDIDOS Y</t>
  </si>
  <si>
    <t xml:space="preserve">     PRESTADOS SEGÚN ANEXO H</t>
  </si>
  <si>
    <t xml:space="preserve">II.  COSTOS DE SERVICIOS </t>
  </si>
  <si>
    <t>Otros</t>
  </si>
  <si>
    <t>Materia prima y materiales</t>
  </si>
  <si>
    <t>Productos en proceso</t>
  </si>
  <si>
    <t>Productos terminados</t>
  </si>
  <si>
    <t>Mercaderías</t>
  </si>
  <si>
    <t>Existencias al cierre del periodo</t>
  </si>
  <si>
    <t>Resultado por tenencia</t>
  </si>
  <si>
    <t>Diferencia de inventario</t>
  </si>
  <si>
    <t>b) Costos de producción</t>
  </si>
  <si>
    <t>a) Compras</t>
  </si>
  <si>
    <t>Compras y costos de producción del ejercicio</t>
  </si>
  <si>
    <t>Existencias al comienzo del periodo</t>
  </si>
  <si>
    <t xml:space="preserve">     PRODUCTOS VENDIDOS</t>
  </si>
  <si>
    <t>I.   COSTO DE MERCADERÍAS O</t>
  </si>
  <si>
    <t>anterior</t>
  </si>
  <si>
    <t>actual</t>
  </si>
  <si>
    <t>Ejercicio</t>
  </si>
  <si>
    <t>Detalle</t>
  </si>
  <si>
    <t>O SERVICIOS PRESTADOS</t>
  </si>
  <si>
    <t>COSTO DE MERCADERÍAS O PRODUCTOS VENDIDOS</t>
  </si>
  <si>
    <t>ANEXO F</t>
  </si>
  <si>
    <t>Totales</t>
  </si>
  <si>
    <t>Sub Totales</t>
  </si>
  <si>
    <t>Dólar Americano</t>
  </si>
  <si>
    <t>Pasivos No Corrientes</t>
  </si>
  <si>
    <t>PASIVO</t>
  </si>
  <si>
    <t>Cartera de crédito US$</t>
  </si>
  <si>
    <t>Cartera de crédito  US$</t>
  </si>
  <si>
    <t>ACTIVO</t>
  </si>
  <si>
    <t>Importe ejercicio anterior</t>
  </si>
  <si>
    <t>Importe ejercicio actual</t>
  </si>
  <si>
    <t>Cambio vigente</t>
  </si>
  <si>
    <t>Monto</t>
  </si>
  <si>
    <t>Moneda Local</t>
  </si>
  <si>
    <t>Moneda Extranjera</t>
  </si>
  <si>
    <t>ACTIVOS Y PASIVOS EN MONEDA EXTRANJERA</t>
  </si>
  <si>
    <t>ANEXO G</t>
  </si>
  <si>
    <t>Total del periodo anterior</t>
  </si>
  <si>
    <t>Total del periodo actual</t>
  </si>
  <si>
    <t>Impuesto a la Renta</t>
  </si>
  <si>
    <t>Comisiones externas pagadas</t>
  </si>
  <si>
    <t>Gastos publicitarios</t>
  </si>
  <si>
    <t>Donaciones y contribuciones ND</t>
  </si>
  <si>
    <t xml:space="preserve">Salarios y comisiones </t>
  </si>
  <si>
    <t>Amortización perdida de cartera diferida</t>
  </si>
  <si>
    <t>Previsiones por tramo de mora</t>
  </si>
  <si>
    <t>Previsiones genéricas</t>
  </si>
  <si>
    <t>Comisión por otros préstamos</t>
  </si>
  <si>
    <t>Pago de deuda otros préstamos</t>
  </si>
  <si>
    <t>Gastos por deudas con bancos y financieras</t>
  </si>
  <si>
    <t>Perdida por venta de cartera</t>
  </si>
  <si>
    <t>Otros gastos administrativos</t>
  </si>
  <si>
    <t>Impuesto a la Renta por distribución de utilidades No Deducible</t>
  </si>
  <si>
    <t>Gastos de representación</t>
  </si>
  <si>
    <t>Alquileres y servicios básicos</t>
  </si>
  <si>
    <t>Otros gastos No Deducibles</t>
  </si>
  <si>
    <t>IVA  - Gasto No Deducible</t>
  </si>
  <si>
    <t>IVA  - Gasto</t>
  </si>
  <si>
    <t>Sueldos y cargas sociales</t>
  </si>
  <si>
    <t>Intereses perdidos (Nota 10)</t>
  </si>
  <si>
    <t xml:space="preserve">Impuesto a la Renta </t>
  </si>
  <si>
    <t>Previsiones y amortizaciones</t>
  </si>
  <si>
    <t>Costo de operaciones factoring y Gastos financieros</t>
  </si>
  <si>
    <t>INFORMACIÓN REQUERIDA SOBRE COSTOS Y GASTOS</t>
  </si>
  <si>
    <t>ANEXO H</t>
  </si>
  <si>
    <t xml:space="preserve">Cantidad de empleados </t>
  </si>
  <si>
    <t>Volumen de ventas (en miles de guaraníes)</t>
  </si>
  <si>
    <t>Volumen de operaciones (en unidades)</t>
  </si>
  <si>
    <t>Ejercicio anterior</t>
  </si>
  <si>
    <t>Ejercicio actual</t>
  </si>
  <si>
    <t>Acumulado al final del periodo</t>
  </si>
  <si>
    <t>Indicadores operativos</t>
  </si>
  <si>
    <t>DATOS ESTADÍSTICOS</t>
  </si>
  <si>
    <t>ANEXO I</t>
  </si>
  <si>
    <t>Patrimonio neto excluido el Resultado del periodo</t>
  </si>
  <si>
    <t>Patrimonio Neto</t>
  </si>
  <si>
    <t xml:space="preserve">    </t>
  </si>
  <si>
    <t>Resultado antes del Impuesto a la Renta</t>
  </si>
  <si>
    <t>Total Pasivo</t>
  </si>
  <si>
    <t xml:space="preserve">Rentabilidad (3) </t>
  </si>
  <si>
    <t>Endeudamiento (2)</t>
  </si>
  <si>
    <t>Liquidez (1)</t>
  </si>
  <si>
    <t>Periodo anterior</t>
  </si>
  <si>
    <t>Periodo actual</t>
  </si>
  <si>
    <t>ÍNDICES ECONÓMICO – FINANCIEROS</t>
  </si>
  <si>
    <t>ANEXO J</t>
  </si>
  <si>
    <t>Nota 2 - Principales políticas y prácticas contables aplicadas</t>
  </si>
  <si>
    <t xml:space="preserve">2.1 </t>
  </si>
  <si>
    <t>Bases de preparación</t>
  </si>
  <si>
    <t>2.2</t>
  </si>
  <si>
    <t>Moneda extranjera</t>
  </si>
  <si>
    <t>Las transacciones en moneda extranjera son convertidas al Guaraní a la cotización vigente 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</si>
  <si>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El detalle de las cotizaciones de la moneda extranjera operada por la Entidad respecto al guaraní, al promedio y cierre de los estados financieros:</t>
  </si>
  <si>
    <t>Promedio</t>
  </si>
  <si>
    <t>Cierre</t>
  </si>
  <si>
    <t xml:space="preserve">Vendedor </t>
  </si>
  <si>
    <t>Comprador</t>
  </si>
  <si>
    <t>Dólares estadounidenses</t>
  </si>
  <si>
    <t>2.3</t>
  </si>
  <si>
    <t>Deterioro</t>
  </si>
  <si>
    <t>Los valores contables de los activos de la Entidad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exceden su monto recuperable.</t>
  </si>
  <si>
    <t xml:space="preserve">En el caso de activos diferentes de bienes de uso, una pérdida por deterioro es revertida hasta el monto que no exceda el valor contable que hubiera correspondido si no se hubiera reconocido el deterioro, cuando posteriormente se produce un aumento en la estimación del monto recuperable.  </t>
  </si>
  <si>
    <t xml:space="preserve">En el caso de los bienes de uso, revaluados según se indica en la Nota 2.9, una pérdida por deterioro es revertida hasta el monto que no exceda el valor contable revaluado que hubiera correspondido si no se hubiera reconocido el deterioro, cuando posteriormente se produce un aumento en la estimación del monto recuperable. </t>
  </si>
  <si>
    <t>2.4</t>
  </si>
  <si>
    <t>Caja, bancos y equivalentes a efectivo se presentaron por su valor nominal.</t>
  </si>
  <si>
    <t xml:space="preserve">2.5 </t>
  </si>
  <si>
    <t>Cartera de créditos y otros créditos</t>
  </si>
  <si>
    <t xml:space="preserve"> Inversiones</t>
  </si>
  <si>
    <t xml:space="preserve">2.6   </t>
  </si>
  <si>
    <t>Los Certificados de Depósitos de Ahorro (CDA) se registran al valor nominal. Bienes recibidos en recuperación de créditos: se valúan al menor valor entre el monto del crédito recuperado y el valor de mercado de los bienes recibidos. Los títulos en acciones se encuentran  registrados al valor de costo.</t>
  </si>
  <si>
    <t>2.7.2.</t>
  </si>
  <si>
    <t>La entidad expone en cuentas de orden el saldo de la cartera desafectada del activo por incobrabilidad cuando se cumplen las siguientes condiciones: la mora es superior a 270 días, el saldo se encuentra judicializado y sobre el total del mismo se han constituido previsiones.</t>
  </si>
  <si>
    <t>2.7.3</t>
  </si>
  <si>
    <t>La entidad expone en cuentas de orden el valor de garantías fiduciarias a favor de terceros según contrato suscripto.</t>
  </si>
  <si>
    <t xml:space="preserve">Previsiones para cuentas de dudoso cobro </t>
  </si>
  <si>
    <t>2.8</t>
  </si>
  <si>
    <t>Categoría</t>
  </si>
  <si>
    <t>Atraso</t>
  </si>
  <si>
    <t>Previsión</t>
  </si>
  <si>
    <t>1 – normal</t>
  </si>
  <si>
    <t>Sin mora</t>
  </si>
  <si>
    <t>1a - normal</t>
  </si>
  <si>
    <t>De 1 y hasta 30 días</t>
  </si>
  <si>
    <t>1b - normal</t>
  </si>
  <si>
    <t>De 31 y hasta 60 días</t>
  </si>
  <si>
    <t>Mayor a 60 días y hasta 90 días</t>
  </si>
  <si>
    <t>Mayor a 90 días y hasta 150 días</t>
  </si>
  <si>
    <t>Mayor a 150 días y hasta 180 días</t>
  </si>
  <si>
    <t>Mayor a 180 días y hasta 270 días</t>
  </si>
  <si>
    <t>Mayor a 270 días</t>
  </si>
  <si>
    <t xml:space="preserve">Bienes de Uso </t>
  </si>
  <si>
    <t>2.9</t>
  </si>
  <si>
    <t>Valor Bruto</t>
  </si>
  <si>
    <t xml:space="preserve">Los bienes de uso figuran presentados a sus valores de adquisición, ajustados por el coeficiente de revalúo emitido por la Subsecretaría de Estado de Tributación a partir del año siguiente al de su incorporación, netos de amortizaciones y pérdidas por deterioro cuando corresponde (Notas 2.3). </t>
  </si>
  <si>
    <t>Gastos posteriores</t>
  </si>
  <si>
    <t>Los gastos posteriores incurridos para reemplazar un componente de un bien de uso fueron únicamente activados cuando éstos incrementan los beneficios futuros de los mismos. Los demás gastos son reconocidos en el Estado de Resultados en el momento en que se incurren.</t>
  </si>
  <si>
    <t>Amortizaciones</t>
  </si>
  <si>
    <t>Las amortizaciones fueron cargadas al Estado de Resultados utilizando porcentajes fijos sobre los valores antes referidos, calculados según la vida útil estimada para cada categoría, a partir del año siguiente al de su incorporación.  Los porcentajes de amortización utilizados para cada categoría se exponen en el Anexo A.</t>
  </si>
  <si>
    <t>Patrimonio</t>
  </si>
  <si>
    <t>2.10</t>
  </si>
  <si>
    <t>Los dividendos son reconocidos como pasivo en la fecha que son aprobados por la Asamblea General de Accionistas, de acuerdo a la participación accionaria.</t>
  </si>
  <si>
    <t>2.12</t>
  </si>
  <si>
    <t>2.11</t>
  </si>
  <si>
    <t xml:space="preserve">Determinación del resultado </t>
  </si>
  <si>
    <t>Los ingresos operativos representan el importe de los servicios suministrados a terceros y son reconocidos en el Estado de Resultados cuando los riesgos y beneficios significativos asociados a la propiedad de los mismos han sido transferidos al comprador.</t>
  </si>
  <si>
    <t>La amortización de los bienes de uso es calculada como se indica en la Nota 2.9</t>
  </si>
  <si>
    <t>Los resultados financieros incluyen gastos financieros, otros ingresos/egresos extraordinarios y diferencias de cambio calculadas como se indica en la Nota 2.2.</t>
  </si>
  <si>
    <t>Uso de estimaciones contables</t>
  </si>
  <si>
    <t>La preparación de los estados financieros requiere por parte de la Dirección de la Entidad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</si>
  <si>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Las áreas más significativas en las que la Dirección de la Entidad ha realizado estimaciones de incertidumbre y juicios críticos en la aplicación de políticas contables y que tienen un mayor efecto sobre el importe reconocido en los estados financieros conciernen a las previsiones para deudores incobrables, las amortizaciones y el cargo por impuesto a la renta. Los resultados reales futuros pueden diferir de las estimaciones y evaluaciones realizadas a la fecha de preparación de los presentes estados financieros.</t>
  </si>
  <si>
    <t xml:space="preserve">Nota 3 – Disponibilidades </t>
  </si>
  <si>
    <t>Corriente</t>
  </si>
  <si>
    <t xml:space="preserve"> Bancos en moneda nacional </t>
  </si>
  <si>
    <t xml:space="preserve"> Inversiones en CDA  </t>
  </si>
  <si>
    <t xml:space="preserve">Nota 4 – Cartera de créditos </t>
  </si>
  <si>
    <t>Cartera de créditos vigentes Gs.</t>
  </si>
  <si>
    <t>Cartera de créditos vigentes US$</t>
  </si>
  <si>
    <t xml:space="preserve">Previsión para cuentas incobrables </t>
  </si>
  <si>
    <t>No Corriente</t>
  </si>
  <si>
    <t>Cartera de créditos Gs.</t>
  </si>
  <si>
    <t>Cartera de créditos  US$</t>
  </si>
  <si>
    <t>Intereses a vencer</t>
  </si>
  <si>
    <t>Previsión para cuentas incobrables</t>
  </si>
  <si>
    <t>La siguiente es la evolución de la previsión para deudores incobrables:</t>
  </si>
  <si>
    <t xml:space="preserve">Saldo al inicio </t>
  </si>
  <si>
    <t>Constitución de previsiones – Neto</t>
  </si>
  <si>
    <t>Nota 5 – Inversiones</t>
  </si>
  <si>
    <t xml:space="preserve">No Corriente </t>
  </si>
  <si>
    <t xml:space="preserve">Acciones ordinarias BIC S.A. </t>
  </si>
  <si>
    <t xml:space="preserve">         - </t>
  </si>
  <si>
    <t xml:space="preserve">Total </t>
  </si>
  <si>
    <t>Nota 6 – Otros créditos</t>
  </si>
  <si>
    <t>El detalle de Otros créditos es el siguiente:</t>
  </si>
  <si>
    <t xml:space="preserve">Otros créditos </t>
  </si>
  <si>
    <t xml:space="preserve">Anticipo a Accionistas y/o Directores </t>
  </si>
  <si>
    <t>Anticipo a Proveedores</t>
  </si>
  <si>
    <t xml:space="preserve">Fondo de Garantía Procard </t>
  </si>
  <si>
    <t>Nota 7 – Préstamos en bancos y financieras</t>
  </si>
  <si>
    <t>El detalle de Préstamos en bancos y financieras es el siguiente:</t>
  </si>
  <si>
    <t xml:space="preserve">Préstamos en bancos </t>
  </si>
  <si>
    <t xml:space="preserve">Banco moneda nacional </t>
  </si>
  <si>
    <t xml:space="preserve">Banco moneda extranjera </t>
  </si>
  <si>
    <t>Sub total</t>
  </si>
  <si>
    <t xml:space="preserve">Préstamos en financieras </t>
  </si>
  <si>
    <t xml:space="preserve">Financieras moneda nacional </t>
  </si>
  <si>
    <t>Financieras moneda extranjera</t>
  </si>
  <si>
    <t xml:space="preserve">Subtotal </t>
  </si>
  <si>
    <t>Intereses y sobregiros</t>
  </si>
  <si>
    <t>Línea de sobregiros de cta. cte. en uso</t>
  </si>
  <si>
    <t>Banco moneda extranjera</t>
  </si>
  <si>
    <t>Banco moneda nacional</t>
  </si>
  <si>
    <t>Intereses</t>
  </si>
  <si>
    <t>Nota 8 – Préstamos de socios/otros préstamos</t>
  </si>
  <si>
    <t>El detalle de Préstamos de socios/otros préstamos es el siguiente:</t>
  </si>
  <si>
    <t xml:space="preserve">Préstamos de socios /otros préstamos </t>
  </si>
  <si>
    <t xml:space="preserve">Otros Préstamos - moneda extranjera </t>
  </si>
  <si>
    <t xml:space="preserve">Préstamos de socios - moneda extranjera </t>
  </si>
  <si>
    <t xml:space="preserve">Préstamos de socios - moneda local </t>
  </si>
  <si>
    <t xml:space="preserve">(Intereses a vencer) </t>
  </si>
  <si>
    <t>Otros préstamos - moneda extranjera</t>
  </si>
  <si>
    <t>Préstamos de socios - moneda local</t>
  </si>
  <si>
    <t>(Intereses a vencer)</t>
  </si>
  <si>
    <t>Nota 9 – Deudas diversas</t>
  </si>
  <si>
    <t xml:space="preserve">Débitos fiscales - IVA </t>
  </si>
  <si>
    <t xml:space="preserve">Impuesto a la renta a pagar </t>
  </si>
  <si>
    <t xml:space="preserve">I.P.S. a Pagar </t>
  </si>
  <si>
    <t xml:space="preserve">Otros pasivos </t>
  </si>
  <si>
    <t>Nota 10 – Intereses perdidos y costos de financiación</t>
  </si>
  <si>
    <t>El detalle de Intereses perdidos y costos de financiación es el siguiente:</t>
  </si>
  <si>
    <t xml:space="preserve"> Pérdida por venta de cartera </t>
  </si>
  <si>
    <t xml:space="preserve"> Gastos por deudas con bancos y financieras </t>
  </si>
  <si>
    <t xml:space="preserve"> Pago de deuda otros préstamos </t>
  </si>
  <si>
    <t xml:space="preserve"> Costo por honorarios profesionales </t>
  </si>
  <si>
    <t xml:space="preserve"> Costo por comisiones pagadas externas </t>
  </si>
  <si>
    <t xml:space="preserve"> Comisión por otros préstamos </t>
  </si>
  <si>
    <t xml:space="preserve"> Costo por servicios de fideicomisos </t>
  </si>
  <si>
    <t xml:space="preserve"> Otros costos de ventas  </t>
  </si>
  <si>
    <t xml:space="preserve"> Costo por servicio de escribanía </t>
  </si>
  <si>
    <t xml:space="preserve"> Costo por servicio de Informconf </t>
  </si>
  <si>
    <t xml:space="preserve"> Total</t>
  </si>
  <si>
    <t>Nota 11 – Constitución de previsiones</t>
  </si>
  <si>
    <t>El detalle de la constitución de previsiones es el siguiente:</t>
  </si>
  <si>
    <t xml:space="preserve">Previsiones genéricas </t>
  </si>
  <si>
    <t>Previsiones por error u omisión</t>
  </si>
  <si>
    <t>Total – Anexo E</t>
  </si>
  <si>
    <t xml:space="preserve">Nota 12 – Gastos de administración </t>
  </si>
  <si>
    <t>El detalle de Gastos de administración es el siguiente:</t>
  </si>
  <si>
    <t xml:space="preserve">Servicios de Asesoramiento &amp; Consultoría </t>
  </si>
  <si>
    <t xml:space="preserve">Otros gastos administrativos </t>
  </si>
  <si>
    <t xml:space="preserve">IVA - Gasto </t>
  </si>
  <si>
    <t xml:space="preserve">Alquileres y servicios básicos </t>
  </si>
  <si>
    <t xml:space="preserve">Remuneración personal superior  </t>
  </si>
  <si>
    <t xml:space="preserve">Gastos de representación </t>
  </si>
  <si>
    <t xml:space="preserve">Otros gastos no deducibles </t>
  </si>
  <si>
    <t xml:space="preserve">Papelería, útiles de oficina e impresos  </t>
  </si>
  <si>
    <t>IVA - Gasto no deducible</t>
  </si>
  <si>
    <t>Nota 13 – Gastos financieros</t>
  </si>
  <si>
    <t>El detalle de Gastos financieros es el siguiente:</t>
  </si>
  <si>
    <t xml:space="preserve"> Intereses moratorios por préstamos y sobregiros </t>
  </si>
  <si>
    <t>Nota 14 - Impuesto diferido</t>
  </si>
  <si>
    <t>14.1</t>
  </si>
  <si>
    <t>Componentes del impuesto a la renta reconocido en el estado de resultados</t>
  </si>
  <si>
    <t>(*) Gasto por impuesto corriente</t>
  </si>
  <si>
    <t>(Ingresos) / Gasto por origen y reversión de diferencias temporarias</t>
  </si>
  <si>
    <t>Gasto por el impuesto a la renta</t>
  </si>
  <si>
    <t>Ganancia Contable</t>
  </si>
  <si>
    <t>(*) Impuesto a la renta</t>
  </si>
  <si>
    <t>Efecto fiscal de gastos que no cumplen con los requisitos de documentación</t>
  </si>
  <si>
    <t>Gasto fiscal</t>
  </si>
  <si>
    <t>14.3</t>
  </si>
  <si>
    <t>Activos y pasivos por impuesto a la renta diferido</t>
  </si>
  <si>
    <t>Los activos correspondientes al impuesto a la renta diferido son atribuibles según el siguiente detalle:</t>
  </si>
  <si>
    <t>Activo</t>
  </si>
  <si>
    <t>14.4</t>
  </si>
  <si>
    <t>Movimiento durante el año de las diferencias temporarias</t>
  </si>
  <si>
    <t>Saldos a Dic-17</t>
  </si>
  <si>
    <t>Reconocido en Resultados</t>
  </si>
  <si>
    <t>Saldos a Dic-18</t>
  </si>
  <si>
    <t xml:space="preserve">Activo neto por impuesto diferido </t>
  </si>
  <si>
    <t>Nota 15 – Instrumentos financieros</t>
  </si>
  <si>
    <t xml:space="preserve">Como resultado del curso normal de los negocios de la Entidad surgen exposiciones a riesgos de crédito y riesgo de moneda. </t>
  </si>
  <si>
    <t>15.1</t>
  </si>
  <si>
    <t>La Dirección tiene políticas de crédito que permiten monitorear este riesgo de forma continua y espera un correcto comportamiento crediticio y los eventuales incumplimientos están cubiertos razonablemente por las previsiones existentes.</t>
  </si>
  <si>
    <t>15.2</t>
  </si>
  <si>
    <t>Riesgo de liquidez</t>
  </si>
  <si>
    <t>El riesgo de liquidez es el riesgo de que la Entidad no pueda cumplir con sus obligaciones financieras a medida que vencen. El enfoque de la Entidad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 Entidad.</t>
  </si>
  <si>
    <t>15.3</t>
  </si>
  <si>
    <t>Riesgo de mercado</t>
  </si>
  <si>
    <t>El riesgo de mercado es el riesgo de que los cambios en los precios de mercado, por ejemplo en el tipo de cambio, tasas de interés variables y otros precios de mercado, afecten los ingresos de la Entidad o el valor de los instrumentos financieros que mantienen. El objetivo de la administración del riesgo de mercado es administrar y controlar las exposiciones a este riesgo dentro de parámetros razonables y al mismo tiempo optimizar la rentabilidad.</t>
  </si>
  <si>
    <t>15.4</t>
  </si>
  <si>
    <t>La Entidad incurre en riesgos de moneda extranjera en ventas y compras denominadas en monedas diferentes al guaraní. La moneda que origina principalmente este riesgo es el Dólar Estadounidense. Este riesgo es monitoreado de forma a mantener la exposición al mismo en niveles aceptables.</t>
  </si>
  <si>
    <t>El siguiente es el detalle de la exposición al riesgo de moneda:</t>
  </si>
  <si>
    <t>Gs.</t>
  </si>
  <si>
    <t>Equivalente US$</t>
  </si>
  <si>
    <t>ACTIVO CORRIENTE</t>
  </si>
  <si>
    <t>Total Activo corriente</t>
  </si>
  <si>
    <t>ACTIVO NO CORRIENTE</t>
  </si>
  <si>
    <t>Cartera de crédito no corriente</t>
  </si>
  <si>
    <t>Total Activo no corriente</t>
  </si>
  <si>
    <t>PASIVO CORRIENTE</t>
  </si>
  <si>
    <t>Préstamos en bancos y financieras</t>
  </si>
  <si>
    <t>Total Pasivo corriente</t>
  </si>
  <si>
    <t>PASIVO  NO CORRIENTE</t>
  </si>
  <si>
    <t>Préstamos de socios/Otros Préstamos</t>
  </si>
  <si>
    <t>Total Pasivo no corriente</t>
  </si>
  <si>
    <t>POSICIÓN NETA</t>
  </si>
  <si>
    <t xml:space="preserve">Nota 16 – Saldos y transacciones con personas vinculadas o relacionadas </t>
  </si>
  <si>
    <t xml:space="preserve">Los saldos con personas vinculadas o relacionadas son los siguientes: </t>
  </si>
  <si>
    <t>US$</t>
  </si>
  <si>
    <t>Marcelo Campuzano Yaluk</t>
  </si>
  <si>
    <t>Total Cartera de Créditos</t>
  </si>
  <si>
    <t>Total Otros Créditos</t>
  </si>
  <si>
    <t>Total Cuentas por pagar</t>
  </si>
  <si>
    <t>Las transacciones con personas vinculadas o relacionadas fueron las siguientes en Gs:</t>
  </si>
  <si>
    <t>Ingresos</t>
  </si>
  <si>
    <t>Ventas</t>
  </si>
  <si>
    <t>Egresos</t>
  </si>
  <si>
    <t>Nota 17 – Patrimonio</t>
  </si>
  <si>
    <t xml:space="preserve">17.1 </t>
  </si>
  <si>
    <t xml:space="preserve">    Reserva de Revalúo</t>
  </si>
  <si>
    <t xml:space="preserve">17.3  </t>
  </si>
  <si>
    <t>Reserva Legal</t>
  </si>
  <si>
    <t>Nota 1- Información básica sobre la Entidad.</t>
  </si>
  <si>
    <r>
      <t xml:space="preserve">El detalle de </t>
    </r>
    <r>
      <rPr>
        <sz val="12"/>
        <color rgb="FF000000"/>
        <rFont val="Times New Roman"/>
        <family val="1"/>
      </rPr>
      <t>Disponibilidades es el siguiente:</t>
    </r>
  </si>
  <si>
    <r>
      <t xml:space="preserve">El detalle de </t>
    </r>
    <r>
      <rPr>
        <sz val="12"/>
        <color rgb="FF000000"/>
        <rFont val="Times New Roman"/>
        <family val="1"/>
      </rPr>
      <t>Cartera de créditos es el siguiente:</t>
    </r>
  </si>
  <si>
    <r>
      <t xml:space="preserve">Saldo al cierre – </t>
    </r>
    <r>
      <rPr>
        <b/>
        <sz val="12"/>
        <color rgb="FF000000"/>
        <rFont val="Times New Roman"/>
        <family val="1"/>
      </rPr>
      <t>Anexo E</t>
    </r>
  </si>
  <si>
    <r>
      <t>Riesgo de crédito</t>
    </r>
    <r>
      <rPr>
        <b/>
        <sz val="12"/>
        <color theme="1"/>
        <rFont val="Times New Roman"/>
        <family val="1"/>
      </rPr>
      <t xml:space="preserve"> </t>
    </r>
  </si>
  <si>
    <r>
      <t>Riesgo de moneda</t>
    </r>
    <r>
      <rPr>
        <b/>
        <sz val="12"/>
        <color theme="1"/>
        <rFont val="Times New Roman"/>
        <family val="1"/>
      </rPr>
      <t xml:space="preserve"> </t>
    </r>
  </si>
  <si>
    <r>
      <t xml:space="preserve">Préstamos en bancos y financieras </t>
    </r>
    <r>
      <rPr>
        <sz val="12"/>
        <color rgb="FFFFFFFF"/>
        <rFont val="Times New Roman"/>
        <family val="1"/>
      </rPr>
      <t>C</t>
    </r>
  </si>
  <si>
    <t>2.7 </t>
  </si>
  <si>
    <t>Cuentas de Orden</t>
  </si>
  <si>
    <t>Créditos Incobrables</t>
  </si>
  <si>
    <t>14.2</t>
  </si>
  <si>
    <t>Conciliación del gasto por impuesto a la renta y la utilidad contable</t>
  </si>
  <si>
    <t>Préstamos en bancos</t>
  </si>
  <si>
    <t xml:space="preserve">Cartera de créditos </t>
  </si>
  <si>
    <t>Intereses a Vencer</t>
  </si>
  <si>
    <t>Totales ejercicio anterior al 31/12/18</t>
  </si>
  <si>
    <t>VALORES ORIGINALES</t>
  </si>
  <si>
    <t>Valores al inicio</t>
  </si>
  <si>
    <t>Aumentos</t>
  </si>
  <si>
    <t>Revaluaciones</t>
  </si>
  <si>
    <t>Valores al cierre</t>
  </si>
  <si>
    <t>Acumuladas al inicio</t>
  </si>
  <si>
    <t>Del ejercicio</t>
  </si>
  <si>
    <t>Acumuladas al  cierre</t>
  </si>
  <si>
    <t>Tasa (%)</t>
  </si>
  <si>
    <t>Importe</t>
  </si>
  <si>
    <t>Activos fijos sujetos a depreciación</t>
  </si>
  <si>
    <t>Muebles y útiles</t>
  </si>
  <si>
    <t>Equipos informáticos</t>
  </si>
  <si>
    <t>Herramientas</t>
  </si>
  <si>
    <t>Equipos de comunicación</t>
  </si>
  <si>
    <t>Equipos de seguridad</t>
  </si>
  <si>
    <t>Mejoras en propiedad de terceros</t>
  </si>
  <si>
    <t>Licencia de software</t>
  </si>
  <si>
    <t>La constitución de garantías fiduciarias está ligada al otorgamiento de una línea de crédito, por lo que el otorgamiento de la línea esta contabilizada en la cuenta de líneas fiduciarias otorgadas. Las operaciones garantizadas con estas líneas se exponen como parte de las cuentas de cartera de créditos en el activo corriente y no corriente.</t>
  </si>
  <si>
    <t>2.13</t>
  </si>
  <si>
    <t>Valores netos al</t>
  </si>
  <si>
    <t>2.7.1 Tratamiento y exposición contable de las cuentas de líneas fiduciarias otorgadas.</t>
  </si>
  <si>
    <t>Servicios contratados</t>
  </si>
  <si>
    <t>Depreciaciones y amortizaciones</t>
  </si>
  <si>
    <t xml:space="preserve">Cartera de crédito </t>
  </si>
  <si>
    <t>Préstamos de socios / Otros préstamos</t>
  </si>
  <si>
    <t xml:space="preserve">Remuneración personal superior </t>
  </si>
  <si>
    <t>Comisión codeudoría por préstamos</t>
  </si>
  <si>
    <t xml:space="preserve">Recupero Amortizaciones de Pérdida de Cartera </t>
  </si>
  <si>
    <t>Previsión por error u omisión</t>
  </si>
  <si>
    <t>Servicios de Asesoramiento &amp; Consultoría</t>
  </si>
  <si>
    <t xml:space="preserve">Papelería, Útiles de Oficina  e Impresos </t>
  </si>
  <si>
    <t>Intereses moratorios por préstamos y sobregiros</t>
  </si>
  <si>
    <t>Reseva Facultativa</t>
  </si>
  <si>
    <t>17.4</t>
  </si>
  <si>
    <t>Facultativa</t>
  </si>
  <si>
    <t>Reserva facultativa</t>
  </si>
  <si>
    <t>Disponibilidades US$</t>
  </si>
  <si>
    <t>Totales de Activo</t>
  </si>
  <si>
    <t xml:space="preserve">Préstamos de bancos y financieras </t>
  </si>
  <si>
    <t>Costos de bienes de uso</t>
  </si>
  <si>
    <t>Costo de otros activos</t>
  </si>
  <si>
    <t xml:space="preserve">PASFIN S.A.E.C.A. fue constituida bajo la forma jurídica de Sociedad Anónima con la denominación de Acciona S.A., según Escritura Pública Nº 45 de fecha 06 de abril del año 2010. En el año 2011 fue modificada con la denominación de PASFIN S.A. según Escritura Publica Nº 40 de fecha 06 de mayo de 2011. Que reemplaza a Acciona S.A. fijando domicilio legal en la ciudad de Asunción, Capital del Paraguay. En dicho acto se establece la primera integración de Capital de la S.A. que se realiza de la siguiente manera: a) Con el Capital de Acciona S.A. que posee conforme al Balance General al 31 de Diciembre de 2010, un Capital de Gs. 100.000.000 (Guaraníes cien millones) que fue integrado en su totalidad. 
El plazo de duración de la Entidad  fue establecida en noventa y nueve (99) años y tiene por Objeto ejecutar por cuenta propia y/o terceros, toda clase de actividades comerciales, industriales, mercantiles, de importación, exportación, compra-venta y comercialización de mercaderías y productos, representaciones, comisiones, consignaciones y mandatos comerciales, servicios en general y cualquier acto y operación comercial o civil lícito que se relacione directamente o indirectamente con sus actividades sociales. Según Escritura Pública Nº 45 de fecha  06 de Abril del año 2010, queda formalizada la emisión de 100 Acciones, cada serie de acciones consta de cien (100) acciones de Guaraníes un millón (Gs.1.000.000) y el valor de cada serie emitida es de Guaraníes cincuenta millones (Gs. 50.000.000) que hacen un total de Cien millones de guaraníes (Gs. 100.000.000).
Según Escritura Pública Nº 40 de fecha 06 del mes de Mayo de 2011, se modifica el Artículo 5º y queda autorizado el aumento de Capital Social a la suma de Mil Millones de Guaraníes (Gs. 1.000.000.000) representado por 1000 acciones nominativas o al portador con derecho a un voto por acción, numeradas del uno al mil con un valor nominal de un millón de guaraníes (Gs. 1.000.000) cada una y distribuidas en 20 series. 
Mediante Escritura Publica Nº 142, de fecha 25 de Julio de 2014, a través del cual fue aumentado el Capital Social y modificado la denominación Social y el Estatuto Social, quedando con la denominación de Pasfin S.A.E.C.A, queda autorizado el aumento del Capital social a la suma de  Gs. 6.000.000.000 (guaraníes seis mil millones), representado por 2000 acciones Ordinarias de Voto Múltiple, con derecho a 5 votos por acción, 2.000 acciones Ordinarias de Voto simple, con un voto por acción y 2.000 acciones Preferidas, sin derecho a voto. Las mismas serán agrupadas en series de Guaraníes Cien Millones (Gs. 100.000.000). Cada serie estará compuesta de cien (100) Acciones. 
El Capital Social autorizado queda fijado en la suma de seis mil millones de Guaraníes (Gs. 6.000.000.000) y el primer Directorio queda constituido de la siguiente forma: Presidente: Luis Augusto Montanaro Bedoya; Vicepresidente: Alejandro Omar Codas Laterza; Director Titular: Marcelo Campuzano Yaluk; Síndico Titular: Abg. Guillermo Ehrecke; Síndico Suplente: José Santiviago.
Según Escritura Pública Nº 55, de fecha 12 de agosto de 2016 se modifica el Artículo 4º del Objeto Social con el fin de adecuarlo a las necesidades de la compañía, queda autorizado el aumento del Capital Social a Gs 50.000.000.000 (guaraníes cincuenta mil millones) representada por 15.000 Acciones Ordinarias de voto múltiple, 15.000 Acciones Ordinarias de voto simple, 2000 Acciones preferidas clase A, 6.000 Acciones preferidas clase B y 12.000 Acciones preferidas clase C.-  
Según Acta de Asamblea General Extraordinaria N° 14/17 de fecha 25/04/17 se aprueba la modificación de los Estatutos Sociales y el aumento del Capital Social a G. 55.000.000.000 (guaraníes cincuenta y cinco mil millones) formalizado por Escritura N° 25 de fecha 2 de marzo de 2018, inscripta en el Registro Público de Comercio bajo el N° 004, Folio 48-60, de fecha 13 de abril de 2018.
Modificación de los Estatutos Sociales, aprobada por Acta de Asamblea General Extraordinaria N° 22/18 de fecha 19/04/18 por la cual se establece el aumento del Capital Social a G. 100.000.000.000 (guaraníes cien mil millones) según Escritura N° 19 de fecha 13/07/2018 Inscripta en el Registro Público de Comercio bajo el N° 05 folio 61 y siguiente de fecha 17/08/2018.                                                                                                                                                                                                                                                                                                                                          Por Escritura Pública N° 4 de fecha 15/02/19 se realizó la transcripción del Acta de Asamblea Extraordinaria N° 17/2019 de fecha 23/01/19, Modificación de Estatuto Social y Emisión de Acciones, aumentado el capital social a Gs. 250.000.000.000 (guaraníes doscientos cincuenta mil millones) inscripta en el Registro Público de Comercio bajo el N° 06 folio 76-87 de fecha 11/04/19
La entidad cierra su año económico el 31 de diciembre. 
</t>
  </si>
  <si>
    <t>Reserva Facultativa</t>
  </si>
  <si>
    <t>Por Acta N° 18/2019 de Asamblea General de Accionistas llevada a cabo en fecha 24 de abril de 2019 es aprobada la constitución de una reserva para cartera de inversiones por Gs. 4.100.000.000.</t>
  </si>
  <si>
    <t xml:space="preserve"> Banco moneda extranjera </t>
  </si>
  <si>
    <t>Lilia Haydee Ayala de Silva</t>
  </si>
  <si>
    <t>Guillermo Manuel María Ehreke Irrazabal</t>
  </si>
  <si>
    <t>LCR S.A.E.C.A.</t>
  </si>
  <si>
    <t>Cobranzas y pagos</t>
  </si>
  <si>
    <t xml:space="preserve"> Marcelo Campuzano Yaluk</t>
  </si>
  <si>
    <t>Markus Ivo Hermann Amann</t>
  </si>
  <si>
    <t>Carlos Alberto de los Ríos</t>
  </si>
  <si>
    <t>Ramón Zarza Pintos</t>
  </si>
  <si>
    <t>Cristina Edith Mendieta González</t>
  </si>
  <si>
    <t>TOTAL ACTIVO CORRIENTE</t>
  </si>
  <si>
    <t>TOTAL ACTIVO NO  CORRIENTE</t>
  </si>
  <si>
    <t>Julian Lionel Sandt</t>
  </si>
  <si>
    <t xml:space="preserve">Cinthia Elena Lezcano Nuñez </t>
  </si>
  <si>
    <t>Royal FBO Services S.A.</t>
  </si>
  <si>
    <t>PASIVO NO CORRIENTE</t>
  </si>
  <si>
    <t>Carlos Enrique Neffa Persano</t>
  </si>
  <si>
    <t>Cobranzas y Pagos S.A.</t>
  </si>
  <si>
    <t>Diego Manuel Ortiz Benitez</t>
  </si>
  <si>
    <t>Guillermo Manuel Maria Ehreke Irrazabal</t>
  </si>
  <si>
    <t>Hugo Fernando Martínez Fernández</t>
  </si>
  <si>
    <t>Ivan Andres Balbuena Ruiz Diaz</t>
  </si>
  <si>
    <t>Business y Financial Group S.A.</t>
  </si>
  <si>
    <t>Carlos Enrique Neffa</t>
  </si>
  <si>
    <t>Cinthia Elena Lezcano Núñez</t>
  </si>
  <si>
    <t>Graciniano Ramón Cortázar Von Tumpling</t>
  </si>
  <si>
    <t>Guillermo Manuel Ehreke Irrazabal</t>
  </si>
  <si>
    <t>Ivan Andrés Balbuena Ruiz Díaz</t>
  </si>
  <si>
    <t>Luis María Zubizarreta Zaputovich</t>
  </si>
  <si>
    <t>Luis Augusto Montanaro Bedoya</t>
  </si>
  <si>
    <t>Maria de la Paz Delgadillo Galarza</t>
  </si>
  <si>
    <t>Markus Ivo Hermann</t>
  </si>
  <si>
    <t>Mario Rodrigo Gonzalez Planas</t>
  </si>
  <si>
    <t>Ronald Ademir Orrego Salinas</t>
  </si>
  <si>
    <t>Paam S.A.</t>
  </si>
  <si>
    <t>Patricio Damian Fiorito</t>
  </si>
  <si>
    <t>Puente Casa De Bolsa S.A.</t>
  </si>
  <si>
    <t>Préstamos</t>
  </si>
  <si>
    <t>Total Préstamos</t>
  </si>
  <si>
    <r>
      <rPr>
        <b/>
        <sz val="12"/>
        <color theme="1"/>
        <rFont val="Times New Roman"/>
        <family val="1"/>
      </rPr>
      <t xml:space="preserve">Conceptos de egresos: </t>
    </r>
    <r>
      <rPr>
        <sz val="12"/>
        <color theme="1"/>
        <rFont val="Times New Roman"/>
        <family val="1"/>
      </rPr>
      <t>Están dados por comisiones, intereses, honorarios profesionales, servicios de asesoramiento y consultoría, salarios, remuneraciones, tasas y aranceles.</t>
    </r>
  </si>
  <si>
    <r>
      <t xml:space="preserve">Concepto de ingresos: </t>
    </r>
    <r>
      <rPr>
        <sz val="12"/>
        <color theme="1"/>
        <rFont val="Times New Roman"/>
        <family val="1"/>
      </rPr>
      <t>Están dados por intereses, comisiones, gastos administrativos.</t>
    </r>
  </si>
  <si>
    <t xml:space="preserve">Anticipo de Impuesto a la Renta </t>
  </si>
  <si>
    <t>Saldo al 31 de diciembre de 2018</t>
  </si>
  <si>
    <t>Saldo al 31 de diciembre de 2019</t>
  </si>
  <si>
    <t>Reserva de revalúo extraordinario</t>
  </si>
  <si>
    <t>Otros bienes</t>
  </si>
  <si>
    <t>Al cierre del ejercicio, la entidad se rige por la siguiente política de previsiones:</t>
  </si>
  <si>
    <r>
      <t>1.</t>
    </r>
    <r>
      <rPr>
        <sz val="7"/>
        <color theme="1"/>
        <rFont val="Times New Roman"/>
        <family val="1"/>
      </rPr>
      <t xml:space="preserve">       </t>
    </r>
    <r>
      <rPr>
        <b/>
        <sz val="11"/>
        <color theme="1"/>
        <rFont val="Times New Roman"/>
        <family val="1"/>
      </rPr>
      <t xml:space="preserve">Previsiones por tramo de mora: </t>
    </r>
    <r>
      <rPr>
        <sz val="11"/>
        <color theme="1"/>
        <rFont val="Times New Roman"/>
        <family val="1"/>
      </rPr>
      <t>Se constituyen previsiones sobre los créditos según su categoría y días de mora.</t>
    </r>
  </si>
  <si>
    <t>El cuadro precedente no aplica para aquellas operaciones que se encuentren en estado judicial, en cuyo caso los saldos de las mismas se previsionan en su totalidad.</t>
  </si>
  <si>
    <r>
      <rPr>
        <sz val="11"/>
        <color theme="1"/>
        <rFont val="Times New Roman"/>
        <family val="1"/>
      </rPr>
      <t>3.</t>
    </r>
    <r>
      <rPr>
        <b/>
        <sz val="11"/>
        <color theme="1"/>
        <rFont val="Times New Roman"/>
        <family val="1"/>
      </rPr>
      <t xml:space="preserve"> Previsiones Genéricas Adicionales:</t>
    </r>
    <r>
      <rPr>
        <sz val="11"/>
        <color theme="1"/>
        <rFont val="Times New Roman"/>
        <family val="1"/>
      </rPr>
      <t xml:space="preserve"> Se constituyen previsiones genéricas adicionales resueltas por el Directorio en base a los análisis de riesgos crediticios.</t>
    </r>
  </si>
  <si>
    <t xml:space="preserve">A pesar de que las estimaciones realizadas por la Dirección de la Entidad fueron calculadas en función de la mejor información disponible al 31 de diciembre de 2019, es posible que acontecimientos que puedan tener lugar en el futuro obliguen a su modificación en los próximos años. El efecto en los estados financieros de las modificaciones que, en su caso, se derivasen de los ajustes a efectuar durante los próximos años, se registra en forma prospectiva, por lo que son reconocidos en el año en que la estimación es modificada y en los años futuros afectados. </t>
  </si>
  <si>
    <t>Bienes inmuebles recibidos en dación de pago</t>
  </si>
  <si>
    <t>Bienes muebles recibidos en dación de pago (*)</t>
  </si>
  <si>
    <t>Cuentas Varias a Cobrar (*)</t>
  </si>
  <si>
    <t xml:space="preserve">Cheques diferidos </t>
  </si>
  <si>
    <t>Otros Préstamos - moneda local</t>
  </si>
  <si>
    <t xml:space="preserve">Corriente </t>
  </si>
  <si>
    <t xml:space="preserve">Inversión en CDA </t>
  </si>
  <si>
    <t>Operaciones pasivas a constituir</t>
  </si>
  <si>
    <t>Retenciones de impuestos a ingresar</t>
  </si>
  <si>
    <t>Aguinaldo a  pagar</t>
  </si>
  <si>
    <t>Cheques diferidos a cobrar</t>
  </si>
  <si>
    <t xml:space="preserve"> Pérdida por quitas </t>
  </si>
  <si>
    <t xml:space="preserve"> Previsiones sobre inmuebles </t>
  </si>
  <si>
    <t xml:space="preserve"> Comisión codeudoría por prestamos </t>
  </si>
  <si>
    <t xml:space="preserve"> Otras pérdidas por operaciones</t>
  </si>
  <si>
    <t xml:space="preserve"> Costo de venta de bienes de uso</t>
  </si>
  <si>
    <t xml:space="preserve"> Pérdida de Cartera Judicializada </t>
  </si>
  <si>
    <t xml:space="preserve"> Pérdida por créditos incobrables</t>
  </si>
  <si>
    <t>Depreciaciones y Amortizaciones</t>
  </si>
  <si>
    <t xml:space="preserve">Servicios contratados </t>
  </si>
  <si>
    <t>Saldos a Dic-19</t>
  </si>
  <si>
    <t>Valores Casa de Bolsa S.A.</t>
  </si>
  <si>
    <t>Heriberto Silvano Campuzano Bogado</t>
  </si>
  <si>
    <t>Hugo Fernando Martinez Fernandez</t>
  </si>
  <si>
    <t>Alejandro Omar Codas Laterza</t>
  </si>
  <si>
    <t>Liliana Lovera Gonzalez</t>
  </si>
  <si>
    <t>Cristina Edith Mendieta Gonzalez</t>
  </si>
  <si>
    <t>Graciniano Ramon Cortazar Von Tumpling</t>
  </si>
  <si>
    <t xml:space="preserve">Préstamos </t>
  </si>
  <si>
    <t>Cadiem Casa de Bolsa S.A.</t>
  </si>
  <si>
    <t>Gerold Hans Pankl</t>
  </si>
  <si>
    <t>Frontera Capital B.V.</t>
  </si>
  <si>
    <t xml:space="preserve">        Dic-18</t>
  </si>
  <si>
    <t xml:space="preserve">        Dic-19</t>
  </si>
  <si>
    <t>Alejandro Omar Codas L.</t>
  </si>
  <si>
    <t>Carlos Alberto de los Rios</t>
  </si>
  <si>
    <t>Cobranzas  y Pagos S.A.</t>
  </si>
  <si>
    <t>Oscar Ariel Amarilla Gonzalez</t>
  </si>
  <si>
    <t>Luis Fernando Largo Gimenez</t>
  </si>
  <si>
    <t>Juan José Gamarra Kohn</t>
  </si>
  <si>
    <t>Gerold Hans</t>
  </si>
  <si>
    <t>Bernabé Valdez Martinez</t>
  </si>
  <si>
    <t>Nota 18 – Hechos posteriores al cierre del Ejercicio</t>
  </si>
  <si>
    <t>Con posterioridad al 31 de diciembre de 2019, la Organización Mundial de la Salud declaró al brote de coronavirus (COVID-19) como una pandemia. La situación de emergencia sobre la salud pública se expandió prácticamente en todo el mundo y los distintos países han tomado diversas medidas para hacerle frente. Esta situación y las medidas adoptadas han afectado significativamente la actividad económica internacional con impactos diversos en los distintos países y sectores de negocio. La Dirección de la Sociedad estima que esta situación generará un impacto adverso sobre las operaciones de la Sociedad, pero las incertidumbres en relación con los efectos, extensión y duración de esta cuestión no permiten una estimación razonable de ese impacto a la fecha de emisión de los presentes estados financieros, lo que dependerá de la gravedad de la emergencia sanitaria y del éxito de las medidas tomadas y que se tomen en el futuro.</t>
  </si>
  <si>
    <t xml:space="preserve">18.1       Estado de Emergencia Sanitaria </t>
  </si>
  <si>
    <t>18.2     Acuerdo de Fusión</t>
  </si>
  <si>
    <t>AL 31 DE DICIEMBRE DE 2019</t>
  </si>
  <si>
    <t xml:space="preserve">                AL 31 DE DICIEMBRE DE 2019</t>
  </si>
  <si>
    <t>Totales ejercicio actual al 31/12/19</t>
  </si>
  <si>
    <t>Inversiones corrientes</t>
  </si>
  <si>
    <t>Inversiones  no corrientes</t>
  </si>
  <si>
    <t>El detalle de las Inversiones no corrientes es el siguiente:</t>
  </si>
  <si>
    <t>Totales ejercicio anterior (*)</t>
  </si>
  <si>
    <t>(*) Los saldos de la cuenta al 31/12/18 fueron reclasifados a efectos de facilitar su comparación con el ejercicio actual.</t>
  </si>
  <si>
    <t>Al 31 DE DICIEMBRE DE 2019</t>
  </si>
  <si>
    <t>Intereses a pagar</t>
  </si>
  <si>
    <t>Otros préstamos - moneda local</t>
  </si>
  <si>
    <t>Otros Créditos</t>
  </si>
  <si>
    <t>Al 31 de diciembre de 2018, el capital integrado ascendìa a Gs. 77.703.000.000 y se encontraba representado por 77.703 acciones. Al 31 de diciembre de 2019 el capital integrado asciende a Gs. 98.910.000.000 representado por 98.910 acciones.</t>
  </si>
  <si>
    <t>La composición de la cuenta está dada por las revaluaciones de los bienes según el siguiente cuadro:</t>
  </si>
  <si>
    <t>Reserva</t>
  </si>
  <si>
    <t>Reserva de revalúo fiscal</t>
  </si>
  <si>
    <t>Total Reserva de revalúo</t>
  </si>
  <si>
    <t>El incremento patrimonial producido por el revalúo de los bienes de uso solo podrá ser capitalizado, no pudiendo ser distribuido como dividendo, utilidad o beneficio.</t>
  </si>
  <si>
    <t>La Entidad debe afectar el 5% de la utilidad del año como reserva legal hasta que el saldo de dicha reserva represente el 20% del capital suscripto de acuerdo con lo establecido en el artículo 91 de la ley Nº 1034/1983 del comerciante. Al 31 de diciembre de 2019 el saldo de la cuenta asciende a G. 3.782.180.262.</t>
  </si>
  <si>
    <t>ESTADO DE SITUACION PATRIMONIAL AL 31 DE DICIEMBRE DE 2019</t>
  </si>
  <si>
    <t>Comparativo con el ejercicio anterior</t>
  </si>
  <si>
    <t>(Cifras expresadas en guaraníes)</t>
  </si>
  <si>
    <t>Notas</t>
  </si>
  <si>
    <t>TOTAL CUENTAS DE ORDEN</t>
  </si>
  <si>
    <t>Las Notas y Anexos que se acompañan son parte integrante de los estados financieros.</t>
  </si>
  <si>
    <t>RESULTADO DEL EJERCICIO</t>
  </si>
  <si>
    <t>NOTAS A LOS ESTADOS FINANCIEROS POR EL EJERCICIO FINALIZADO EL 31 DE DICIEMBRE DE 2019</t>
  </si>
  <si>
    <t>Los estados financieros se han preparado de acuerdo con las normas contables y criterios de valuación dictados por la Comisión Nacional de Valores y con normas de información financiera emitidas por el Consejo de Contadores Públicos del Paraguay. La moneda funcional y de presentación de los estados financieros de la Entidad es el Guaraní, la moneda local de Paraguay. Dado que la inflación acumulada en los últimos tres años, calculada con base al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  Los estados financieros fueron preparados utilizando como principal criterio de valuación el costo histórico, con las excepciones que se mencionan en los siguientes numerales de esta nota. Algunas cifras correspondientes al año terminado el 31 de diciembre de 2018 y al año terminado el 31 de diciembre de 2019 fueron reclasificadas en los presentes estados financieros con el fin de facilitar su comparación con las del periodo actual.</t>
  </si>
  <si>
    <r>
      <t>2.</t>
    </r>
    <r>
      <rPr>
        <sz val="7"/>
        <color theme="1"/>
        <rFont val="Times New Roman"/>
        <family val="1"/>
      </rPr>
      <t>    </t>
    </r>
    <r>
      <rPr>
        <b/>
        <sz val="11"/>
        <color theme="1"/>
        <rFont val="Times New Roman"/>
        <family val="1"/>
      </rPr>
      <t>Previsiones Genéricas:</t>
    </r>
    <r>
      <rPr>
        <sz val="11"/>
        <color theme="1"/>
        <rFont val="Times New Roman"/>
        <family val="1"/>
      </rPr>
      <t xml:space="preserve"> Se constituyen previsiones genéricas del 0.5% sobre el valor de cartera neta de previsiones por tramo.</t>
    </r>
  </si>
  <si>
    <t>El impuesto a la renta sobre el resultado del año comprende el impuesto corriente y el impuesto diferido. El impuesto a la renta es reconocido en el Estado de Resultados, excepto que esté relacionado con partidas reconocidas en el patrimonio en cuyo caso se reconoce dentro del patrimonio. Con la entrada en vigencia de la Ley 6380/19 la distribucipon de dividendos y utilidades estará sujeta a una retención del 8% en concepto del Impuesto a los Dividendos y a las Utilidades (IDU) a personas físicas o jurídicas domiciliadas en el pais, mientras que la tasa será del 15% cuando se tratase de no domiciliados. Excepcionalmente durante el primer año de vigencia de la Ley las ganancias acumuladas generadas en ejercicios anteriores y que no fueron capitalizadas ni distribuidas, podrán ser distribuidas y abonar sobre el monto determinado una tasa única y extraordinaria del 5% cuando sus socios y accionistas residan en el país y del 10% en caso de residentes en el esterior.  El impuesto diferido es calculado utilizando el método del estado de situación basado en el balance general, determinado a partir de las diferencias temporarias entre los importes contables de activos y pasivos y los importes utilizados para fines fiscales. El importe de impuesto diferido calculado está basado en la forma esperada de realización o liquidación de los importes contables de activos y pasivos, utilizando la tasa de impuesto aprobada a la fecha de los estados financieros. Un activo por impuesto diferido es reconocido solamente hasta el importe que es probable que futuras ganancias imponibles estarán disponibles, contra cuyos respectivos impuestos, el activo pueda ser utilizado.</t>
  </si>
  <si>
    <t>Los ingresos principales de la Entidad provienen de la prestación de servicios profesionales y técnicos en general, en especial en la gestión de acceso a capital operativo inmediato mediante instrumentos financieros no tradicionales como el factoring y los préstamos con garantía fiduciaria.</t>
  </si>
  <si>
    <t>La entidad aplica el principio de lo devengado para el reconocimiento de los ingresos y gastos. Los ingresos en concepto de intereses punitorios y/o moratorios se reconocen al momento de su cobro y facturación.</t>
  </si>
  <si>
    <t>El gasto por impuesto a la renta al periodo cerrado al 31 de diciembre de 2019 se indica en la Nota 2.12</t>
  </si>
  <si>
    <t>Nota 4.1 –   Composición de la Cartera de Créditos (Anexo 1 Res. CNV CG Nro. 32/17)</t>
  </si>
  <si>
    <t xml:space="preserve">Inversiones en CDA </t>
  </si>
  <si>
    <t>(*) Al 31/12/19 el saldo de la cuenta está compuesto por el valor de bienes muebles, sin embargo, al 31/12/18 el saldo de la cuenta estaba compuesto por el valor de bienes muebles como de inmuebles.</t>
  </si>
  <si>
    <t>(*) El saldo de la cuenta incluye la venta de un inmueble a crédito con un saldo pendiente de cobro de US$ 160.000 o Gs. 1.030.772.800 al 31/12/19</t>
  </si>
  <si>
    <t>OTRAS TRANSACCIONES</t>
  </si>
  <si>
    <t>CARTERA CEDIDA</t>
  </si>
  <si>
    <t>Finexpar SAECA</t>
  </si>
  <si>
    <t>Total Cartera Cedidda</t>
  </si>
  <si>
    <t xml:space="preserve">En fecha 21 de abril del 2020, la Sociedad ha firmado un acuerdo estratégico de fusión con las entidades Credicentro S.A.E.C.A y LCR S.A.E.C.A. El acuerdo firmado será del tipo de fusión por absorción, donde los patrimonios de PASFIN S.A.E.C.A. y LCR S.A.E.C.A. serán incluidos al patrimonio de Credicentro S.A.E.C.A entidad absorbente. El acuerdo ya fue presentado a los reguladores y se encuentra en proceso de análisis para su aprobación. </t>
  </si>
  <si>
    <t>(Expresado en Guaraníes)</t>
  </si>
  <si>
    <t>Otros Créditos US$</t>
  </si>
  <si>
    <t>Total ejercicio actual Dic-19</t>
  </si>
  <si>
    <t>Total ejercicio anterior Dic-18</t>
  </si>
  <si>
    <t>Los créditos se presentaron por su valor nominal más intereses devengados menos cualquier pérdida por deterioro (Nota 2.3). La previsión para deudores incobrables se ha constituido en función de los análisis de riesgo individualizado de cada deudor.</t>
  </si>
  <si>
    <t>Caja y Fondo Fijo en moneda nacional</t>
  </si>
  <si>
    <t>Caja y Fondo Fijo en moneda extranjera</t>
  </si>
  <si>
    <t>Recaudaciones a depositar en moneda nacional</t>
  </si>
  <si>
    <t>Previsiones sobre inmuebles</t>
  </si>
  <si>
    <t>BIENES DE USO</t>
  </si>
  <si>
    <t>CUENTAS</t>
  </si>
  <si>
    <t>Disminuc.</t>
  </si>
  <si>
    <t>Valores al cierre del periodo</t>
  </si>
  <si>
    <t>Acumuladas al inicio del periodo</t>
  </si>
  <si>
    <t>(Expresado en Guaranies)</t>
  </si>
  <si>
    <t>Activos intangibles (Anexo B)</t>
  </si>
  <si>
    <t>Adquisiciones de bienes de uso e intangibles</t>
  </si>
  <si>
    <t>ESTADO DE RESULTADOS POR EL EJERCICIO FINALIZADO EL 31 DE DICIEMBRE DE 2019</t>
  </si>
  <si>
    <t xml:space="preserve">Diferencias de cambio                                     </t>
  </si>
  <si>
    <t>ESTADO DE EVOLUCIÓN DEL PATRIMONIO NETO POR EL EJERCICIO FINALIZADO EL 31 DE DICIEMBRE DE 2019</t>
  </si>
  <si>
    <t>ESTADO DE FLUJOS DE EFECTIVO POR EL EJERCICIO FINALIZADO EL 31 DE DICIEMBRE DE 2019</t>
  </si>
  <si>
    <t>El detalle de Deudas diversas es el siguiente:</t>
  </si>
  <si>
    <t xml:space="preserve">Salarios a pagar </t>
  </si>
  <si>
    <t xml:space="preserve">Anticipos varios </t>
  </si>
  <si>
    <t>INFORME DE AUDITORIA DE LOS ESTADOS FINANCIEROS POR EL EJERCICIO FINALIZADO EL 31 DE DICIEMBRE DE 2019</t>
  </si>
  <si>
    <t>Contenido</t>
  </si>
  <si>
    <r>
      <t xml:space="preserve">Portada     </t>
    </r>
    <r>
      <rPr>
        <sz val="10"/>
        <color theme="1"/>
        <rFont val="Times New Roman"/>
        <family val="1"/>
      </rPr>
      <t xml:space="preserve">         </t>
    </r>
  </si>
  <si>
    <t>Informe de Auditoria de los Estados Financieros</t>
  </si>
  <si>
    <r>
      <t>§</t>
    </r>
    <r>
      <rPr>
        <sz val="7"/>
        <color theme="1"/>
        <rFont val="Times New Roman"/>
        <family val="1"/>
      </rPr>
      <t xml:space="preserve">  </t>
    </r>
    <r>
      <rPr>
        <sz val="12"/>
        <color theme="1"/>
        <rFont val="Times New Roman"/>
        <family val="1"/>
      </rPr>
      <t>Dictamen de los auditores independientes</t>
    </r>
  </si>
  <si>
    <t>Estados Financieros</t>
  </si>
  <si>
    <r>
      <t>§</t>
    </r>
    <r>
      <rPr>
        <sz val="7"/>
        <color theme="1"/>
        <rFont val="Times New Roman"/>
        <family val="1"/>
      </rPr>
      <t xml:space="preserve">  </t>
    </r>
    <r>
      <rPr>
        <sz val="12"/>
        <color theme="1"/>
        <rFont val="Times New Roman"/>
        <family val="1"/>
      </rPr>
      <t>Balance General</t>
    </r>
  </si>
  <si>
    <r>
      <t>§</t>
    </r>
    <r>
      <rPr>
        <sz val="7"/>
        <color theme="1"/>
        <rFont val="Times New Roman"/>
        <family val="1"/>
      </rPr>
      <t xml:space="preserve">  </t>
    </r>
    <r>
      <rPr>
        <sz val="12"/>
        <color theme="1"/>
        <rFont val="Times New Roman"/>
        <family val="1"/>
      </rPr>
      <t xml:space="preserve">Estado de Resultados </t>
    </r>
  </si>
  <si>
    <r>
      <t>§</t>
    </r>
    <r>
      <rPr>
        <sz val="7"/>
        <color theme="1"/>
        <rFont val="Times New Roman"/>
        <family val="1"/>
      </rPr>
      <t xml:space="preserve">  </t>
    </r>
    <r>
      <rPr>
        <sz val="12"/>
        <color theme="1"/>
        <rFont val="Times New Roman"/>
        <family val="1"/>
      </rPr>
      <t xml:space="preserve">Estado de Evolución del Patrimonio Neto </t>
    </r>
  </si>
  <si>
    <r>
      <t>§</t>
    </r>
    <r>
      <rPr>
        <sz val="7"/>
        <color theme="1"/>
        <rFont val="Times New Roman"/>
        <family val="1"/>
      </rPr>
      <t xml:space="preserve">  </t>
    </r>
    <r>
      <rPr>
        <sz val="12"/>
        <color theme="1"/>
        <rFont val="Times New Roman"/>
        <family val="1"/>
      </rPr>
      <t>Estado de Flujos de Efectivo</t>
    </r>
  </si>
  <si>
    <r>
      <t>§</t>
    </r>
    <r>
      <rPr>
        <sz val="7"/>
        <color theme="1"/>
        <rFont val="Times New Roman"/>
        <family val="1"/>
      </rPr>
      <t xml:space="preserve">  </t>
    </r>
    <r>
      <rPr>
        <sz val="12"/>
        <color theme="1"/>
        <rFont val="Times New Roman"/>
        <family val="1"/>
      </rPr>
      <t>Notas a los Estados Financieros</t>
    </r>
  </si>
  <si>
    <t xml:space="preserve">Anexos exigidos por la Comisión Nacional de Valores </t>
  </si>
  <si>
    <r>
      <t>§</t>
    </r>
    <r>
      <rPr>
        <sz val="7"/>
        <color theme="1"/>
        <rFont val="Times New Roman"/>
        <family val="1"/>
      </rPr>
      <t xml:space="preserve">  </t>
    </r>
    <r>
      <rPr>
        <sz val="12"/>
        <color theme="1"/>
        <rFont val="Times New Roman"/>
        <family val="1"/>
      </rPr>
      <t>Anexo A – Bienes de Uso</t>
    </r>
  </si>
  <si>
    <r>
      <t>§</t>
    </r>
    <r>
      <rPr>
        <sz val="7"/>
        <color theme="1"/>
        <rFont val="Times New Roman"/>
        <family val="1"/>
      </rPr>
      <t xml:space="preserve">  </t>
    </r>
    <r>
      <rPr>
        <sz val="12"/>
        <color theme="1"/>
        <rFont val="Times New Roman"/>
        <family val="1"/>
      </rPr>
      <t>Anexo B – Activos Intangibles</t>
    </r>
  </si>
  <si>
    <r>
      <t>§</t>
    </r>
    <r>
      <rPr>
        <sz val="7"/>
        <color theme="1"/>
        <rFont val="Times New Roman"/>
        <family val="1"/>
      </rPr>
      <t xml:space="preserve">  </t>
    </r>
    <r>
      <rPr>
        <sz val="12"/>
        <color theme="1"/>
        <rFont val="Times New Roman"/>
        <family val="1"/>
      </rPr>
      <t>Anexo C – Inversiones, Acciones y Otros Títulos Emitidos en Series.</t>
    </r>
  </si>
  <si>
    <r>
      <t>§</t>
    </r>
    <r>
      <rPr>
        <sz val="7"/>
        <color theme="1"/>
        <rFont val="Times New Roman"/>
        <family val="1"/>
      </rPr>
      <t xml:space="preserve">  </t>
    </r>
    <r>
      <rPr>
        <sz val="12"/>
        <color theme="1"/>
        <rFont val="Times New Roman"/>
        <family val="1"/>
      </rPr>
      <t>Anexo D – Otras Inversiones</t>
    </r>
  </si>
  <si>
    <r>
      <t>§</t>
    </r>
    <r>
      <rPr>
        <sz val="7"/>
        <color theme="1"/>
        <rFont val="Times New Roman"/>
        <family val="1"/>
      </rPr>
      <t xml:space="preserve">  </t>
    </r>
    <r>
      <rPr>
        <sz val="12"/>
        <color theme="1"/>
        <rFont val="Times New Roman"/>
        <family val="1"/>
      </rPr>
      <t>Anexo E – Previsiones</t>
    </r>
  </si>
  <si>
    <r>
      <t>§</t>
    </r>
    <r>
      <rPr>
        <sz val="7"/>
        <color theme="1"/>
        <rFont val="Times New Roman"/>
        <family val="1"/>
      </rPr>
      <t xml:space="preserve">  </t>
    </r>
    <r>
      <rPr>
        <sz val="12"/>
        <color theme="1"/>
        <rFont val="Times New Roman"/>
        <family val="1"/>
      </rPr>
      <t>Anexo F – Costo de Mercaderías, Productos vendidos o Servicios Prestados</t>
    </r>
  </si>
  <si>
    <r>
      <t>§</t>
    </r>
    <r>
      <rPr>
        <sz val="7"/>
        <color theme="1"/>
        <rFont val="Times New Roman"/>
        <family val="1"/>
      </rPr>
      <t xml:space="preserve">  </t>
    </r>
    <r>
      <rPr>
        <sz val="12"/>
        <color theme="1"/>
        <rFont val="Times New Roman"/>
        <family val="1"/>
      </rPr>
      <t>Anexo G – Activos y Pasivos en Moneda Extranjera</t>
    </r>
  </si>
  <si>
    <r>
      <t>§</t>
    </r>
    <r>
      <rPr>
        <sz val="7"/>
        <color theme="1"/>
        <rFont val="Times New Roman"/>
        <family val="1"/>
      </rPr>
      <t xml:space="preserve">  </t>
    </r>
    <r>
      <rPr>
        <sz val="12"/>
        <color theme="1"/>
        <rFont val="Times New Roman"/>
        <family val="1"/>
      </rPr>
      <t>Anexo H – Información requerida sobre Costos y Gastos</t>
    </r>
  </si>
  <si>
    <r>
      <t>§</t>
    </r>
    <r>
      <rPr>
        <sz val="7"/>
        <color theme="1"/>
        <rFont val="Times New Roman"/>
        <family val="1"/>
      </rPr>
      <t xml:space="preserve">  </t>
    </r>
    <r>
      <rPr>
        <sz val="12"/>
        <color theme="1"/>
        <rFont val="Times New Roman"/>
        <family val="1"/>
      </rPr>
      <t>Anexo I  – Datos Estadísticos</t>
    </r>
  </si>
  <si>
    <r>
      <t>§</t>
    </r>
    <r>
      <rPr>
        <sz val="7"/>
        <color theme="1"/>
        <rFont val="Times New Roman"/>
        <family val="1"/>
      </rPr>
      <t xml:space="preserve">  </t>
    </r>
    <r>
      <rPr>
        <sz val="12"/>
        <color theme="1"/>
        <rFont val="Times New Roman"/>
        <family val="1"/>
      </rPr>
      <t>Anexo J  – Índices Económico - Financieros</t>
    </r>
  </si>
  <si>
    <t>Abreviaturas:</t>
  </si>
  <si>
    <t>US$ - Dólares Estadounidenses</t>
  </si>
  <si>
    <t>Gs. – Guaraníes</t>
  </si>
  <si>
    <r>
      <t>§</t>
    </r>
    <r>
      <rPr>
        <sz val="7"/>
        <color theme="1"/>
        <rFont val="Times New Roman"/>
        <family val="1"/>
      </rPr>
      <t xml:space="preserve">   </t>
    </r>
    <r>
      <rPr>
        <sz val="9"/>
        <color theme="1"/>
        <rFont val="Times New Roman"/>
        <family val="1"/>
      </rPr>
      <t>Balance General correspondiente al ejercicio del 01 de enero al 31 de diciembre de 2019, presentado en forma comparativa con el ejercicio del 01 de enero al 31 de diciembre de 2018.</t>
    </r>
  </si>
  <si>
    <r>
      <t>§</t>
    </r>
    <r>
      <rPr>
        <sz val="7"/>
        <color theme="1"/>
        <rFont val="Times New Roman"/>
        <family val="1"/>
      </rPr>
      <t xml:space="preserve">   </t>
    </r>
    <r>
      <rPr>
        <sz val="9"/>
        <color theme="1"/>
        <rFont val="Times New Roman"/>
        <family val="1"/>
      </rPr>
      <t>Estado de Resultados correspondiente al ejercicio del 01 de enero al 31 de diciembre de 2019, presentado en forma comparativa con el ejercicio del 01 de enero hasta el 31 de diciembre de 2018.</t>
    </r>
  </si>
  <si>
    <t>Denominación:</t>
  </si>
  <si>
    <t>PASFIN SOCIEDAD ANÓNIMA EMISORA DE CAPITAL ABIERTO</t>
  </si>
  <si>
    <t>Domicilio Legal:</t>
  </si>
  <si>
    <t xml:space="preserve">Avda. Santa Teresa N° 2106 e/ Aviadores del Chaco y Herminio Maldonado. Torres del Paseo - Torre 1 piso 1, Asunción. </t>
  </si>
  <si>
    <t>Actividad Principal:</t>
  </si>
  <si>
    <t>Otorgar anticipos sobre créditos provenientes de ventas a plazo, asumir sus riesgos, mediante la compra de facturas, créditos, hipotecas, bonos, valores y documentos en general, realizar descuentos de facturas; gestionar su cobro y prestar asistencia técnica administrativa. Así también podrá dar préstamos en moneda nacional y/o extranjera con o sin intereses, financiamiento en general de toda clase de créditos con cualquiera de las seguridades previstas por la legislación, con o sin garantía.</t>
  </si>
  <si>
    <t>Además de actividades de Representación, Leasing, Inmobiliarias, Consultoría y Comerciales en general.</t>
  </si>
  <si>
    <t>Inscripción en el Registro Público de Comercio y Registro de Personas Jurídicas y Asociaciones:</t>
  </si>
  <si>
    <t>Del Estatuto o Contrato Social: 1) Escritura Nº 45 de fecha 06 de Abril de 2010, Inscripto en el Registro de Personas Jurídicas y Asociaciones bajo el Nº 364, folios 3841, Serie D, de fecha 03 de Mayo de 2010 e Inscripta en el Registro Público de Comercio bajo el Nº 369 Serie D y el Folio 3829 de fecha 03 de Junio de 2010.</t>
  </si>
  <si>
    <t>De las modificaciones: 1) Escritura Nº 40 de fecha 06 de Mayo de 2011, Inscripto en el Registro de Personas Jurídicas y Asociaciones bajo el Nº 439, folios 5.283 Serie F, en fecha 07 de Junio de 2011, e Inscripto en los Registros Públicos de Comercio bajo el Nº 492, folios 3739, Serie F, en fecha 07 de Junio de 2011.</t>
  </si>
  <si>
    <t xml:space="preserve">2) Escritura Nº 142 de fecha 25 de Julio 2014, Inscripto en el Registro de Personas Jurídicas y Asociaciones bajo el Nº 745, folio Nº 8637, Serie C, de fecha 01 de Setiembre de 2014. E Inscripta en el Registro Público de Comercio bajo el Nº 597, Serie A, folio Nº 9670 de fecha 12 de setiembre de 2014.  </t>
  </si>
  <si>
    <t>3) Modificación de los Estatutos Sociales, aprobada por Acta de Directorio Nº29 de fecha 06/04/2015, en la que se pone a consideración realizar ajustes al Art. 4º Objeto Social, con el fin de adecuarlo a las necesidades de la compañía. Dicha modificación fue ratificada en la Asamblea General Extraordinaria de Accionistas, que se llevó a cabo en fecha 24/04/2015.-</t>
  </si>
  <si>
    <t>4) Modificación de los Estatutos Sociales, aprobada por Acta de Asamblea General Extraordinaria Nº 12/16 de fecha 29/03/16 y aumento del capital según Escritura Nº 55 de fecha 12 de agosto de 2016, Inscripta en el Registro Público de Comercio bajo el Nº 03, Folio Nº 20-47 y siguiente de fecha 15 de setiembre de 2016.-</t>
  </si>
  <si>
    <t xml:space="preserve">5) Modificación de los Estatutos Sociales, aprobada por Acta de Asamblea General Extraordinaria N° 14/17 de fecha 25/04/17 por la cual se establece el aumento del Capital Social a G. 55.000.000.000 (guaraníes cincuenta y cinco mil millones), según Escritura N° 25 de fecha 02 de marzo de 2018, inscripta en el Registro Público de Comercio bajo el N° 004, Folio 48-60, de fecha 13 de abril de 2018. </t>
  </si>
  <si>
    <t>6) Modificación de los Estatutos Sociales, aprobada por Acta de Asamblea General Extraordinaria N° 22/18 de fecha 19/04/18 por la cual se establece el aumento del Capital Social a G. 100.000.000.000 (guaraníes cien mil millones) según escritura N° 19 de fecha 13/07/2018 Inscripta en el Registro Público de Comercio bajo el N° 05 folio 61 y siguiente de fecha 17/08/2018.</t>
  </si>
  <si>
    <r>
      <t>7) Por Escritura Pública N° 4 de fecha 15/02/19 se realizó la transcripción del Acta de Asamblea Extraordinaria N° 17/2019 de fecha 23/01/19, Modificación de Estatuto Social y Emisión de Acciones, aumentado el capital social a Gs.</t>
    </r>
    <r>
      <rPr>
        <sz val="10"/>
        <color theme="1"/>
        <rFont val="Times New Roman"/>
        <family val="1"/>
      </rPr>
      <t xml:space="preserve"> 250.000.000.000 (guaraníes doscientos cincuenta mil millones) inscripta en el Registro Público de Comercio bajo el N° 06 folio 76-87 de fecha 11/04/19</t>
    </r>
  </si>
  <si>
    <t>ESTADOS FINANCIEROS</t>
  </si>
  <si>
    <t>Inscripción en la Comisión Nacional de Valores:</t>
  </si>
  <si>
    <t>Pasfin se encuentra inscripta y reconocida como S.A.E.C.A. según Resolución Nº 45 E/15, Acta de Directorio Nº 53 de fecha 25/08/2015 de la Comisión Nacional de Valores.</t>
  </si>
  <si>
    <t>Fecha de vencimiento del Estatuto o Contrato Social:</t>
  </si>
  <si>
    <r>
      <t>La duración de la Entidad se fija en noventa y nueve años contados a partir del día en que la modificación de los estatutos sociales sea registrada en los correspondientes Registros Públicos, pudiendo ser prorrogado su término o anticiparse su disolución</t>
    </r>
    <r>
      <rPr>
        <b/>
        <sz val="9"/>
        <color theme="1"/>
        <rFont val="Times New Roman"/>
        <family val="1"/>
      </rPr>
      <t xml:space="preserve"> </t>
    </r>
    <r>
      <rPr>
        <sz val="9"/>
        <color theme="1"/>
        <rFont val="Times New Roman"/>
        <family val="1"/>
      </rPr>
      <t>por resolución de la Asamblea General de Accionistas.</t>
    </r>
  </si>
  <si>
    <t>El Estatuto o Contrato Social vence el 06 de Abril de 2109.</t>
  </si>
  <si>
    <t xml:space="preserve">Composición del Capital:  </t>
  </si>
  <si>
    <t xml:space="preserve">El Capital Social de la Entidad está compuesto de Acciones Ordinarias de Voto Múltiple, con 5 votos por Acción, de Acciones Ordinarias Simples, con 1 voto por Acción y de Acciones Preferidas, sin derecho a voto. </t>
  </si>
  <si>
    <t>Acciones</t>
  </si>
  <si>
    <t>Capital Social Gs.</t>
  </si>
  <si>
    <t>Emitido Gs.</t>
  </si>
  <si>
    <t>Capital Suscripto Gs.</t>
  </si>
  <si>
    <t>Capital Integrado Gs.</t>
  </si>
  <si>
    <t>Acciones Ordinarias de Votos Múltiples</t>
  </si>
  <si>
    <t xml:space="preserve">Acciones Ordinarias Simples </t>
  </si>
  <si>
    <t xml:space="preserve">Acciones Preferidas Clase A </t>
  </si>
  <si>
    <t>Acciones Preferidas Clase B</t>
  </si>
  <si>
    <t>Acciones Preferidas Clase C</t>
  </si>
  <si>
    <t>Acciones Preferidas Clase D</t>
  </si>
  <si>
    <t>Acciones Preferidas Clase E</t>
  </si>
  <si>
    <t>Acciones Preferidas Clase F</t>
  </si>
  <si>
    <t>Acciones Preferidas Clase G</t>
  </si>
  <si>
    <t>Acciones Preferidas sin características</t>
  </si>
  <si>
    <t>La firma del Auditor Externo Independiente es a fines de indentificación con su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</si>
</sst>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_(* \(#,##0\);_(* &quot;-&quot;_);_(@_)"/>
    <numFmt numFmtId="165" formatCode="_(* #,##0.00_);_(* \(#,##0.00\);_(* &quot;-&quot;??_);_(@_)"/>
    <numFmt numFmtId="166" formatCode="_ [$€]\ * #,##0.00_ ;_ [$€]\ * \-#,##0.00_ ;_ [$€]\ * &quot;-&quot;??_ ;_ @_ "/>
    <numFmt numFmtId="167" formatCode="_(* #,##0_);_(* \(#,##0\);_(* &quot;-&quot;??_);_(@_)"/>
    <numFmt numFmtId="168" formatCode="_(* #,##0.00_);_(* \(#,##0.00\);_(* \-??_);_(@_)"/>
    <numFmt numFmtId="169" formatCode="_(* #,##0_);_(* \(#,##0\);_(* \-??_);_(@_)"/>
    <numFmt numFmtId="170" formatCode="#,##0\ ;\(#,##0\)"/>
    <numFmt numFmtId="171" formatCode="_-* #,##0_-;\-* #,##0_-;_-* &quot;-&quot;??_-;_-@_-"/>
    <numFmt numFmtId="172" formatCode="#,##0.000\ ;\(#,##0.000\)"/>
    <numFmt numFmtId="173" formatCode="#,##0.00\ ;\(#,##0.00\)"/>
    <numFmt numFmtId="174" formatCode="0.00_ ;\-0.00\ "/>
    <numFmt numFmtId="175" formatCode="_ * #,##0.00_ ;_ * \-#,##0.00_ ;_ * &quot;-&quot;_ ;_ @_ "/>
    <numFmt numFmtId="176" formatCode="#,##0_);\(#,##0\);\ &quot;-&quot;_)"/>
    <numFmt numFmtId="177" formatCode="#,##0_ ;\-#,##0\ "/>
    <numFmt numFmtId="178" formatCode="General_)"/>
    <numFmt numFmtId="179" formatCode="_ * #,##0_ ;_ * \-#,##0_ ;_ * &quot;-&quot;??_ ;_ @_ "/>
  </numFmts>
  <fonts count="83"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b/>
      <sz val="14"/>
      <color rgb="FF000000"/>
      <name val="Times New Roman"/>
      <family val="1"/>
    </font>
    <font>
      <b/>
      <u/>
      <sz val="10"/>
      <color theme="1"/>
      <name val="Times New Roman"/>
      <family val="1"/>
    </font>
    <font>
      <b/>
      <sz val="10"/>
      <color rgb="FF000000"/>
      <name val="Times New Roman"/>
      <family val="1"/>
    </font>
    <font>
      <sz val="10"/>
      <color rgb="FF000000"/>
      <name val="Times New Roman"/>
      <family val="1"/>
    </font>
    <font>
      <sz val="10"/>
      <color rgb="FFFFFFFF"/>
      <name val="Times New Roman"/>
      <family val="1"/>
    </font>
    <font>
      <sz val="11"/>
      <color theme="1"/>
      <name val="Times New Roman"/>
      <family val="1"/>
    </font>
    <font>
      <b/>
      <sz val="11"/>
      <color theme="1"/>
      <name val="Times New Roman"/>
      <family val="1"/>
    </font>
    <font>
      <sz val="10"/>
      <color rgb="FF000000"/>
      <name val="Arial"/>
      <family val="2"/>
    </font>
    <font>
      <b/>
      <sz val="10"/>
      <color rgb="FFFFFFFF"/>
      <name val="Times New Roman"/>
      <family val="1"/>
    </font>
    <font>
      <b/>
      <sz val="14"/>
      <color theme="1"/>
      <name val="Times New Roman"/>
      <family val="1"/>
    </font>
    <font>
      <b/>
      <sz val="8"/>
      <color rgb="FF000000"/>
      <name val="Times New Roman"/>
      <family val="1"/>
    </font>
    <font>
      <b/>
      <i/>
      <sz val="10"/>
      <color theme="1"/>
      <name val="Times New Roman"/>
      <family val="1"/>
    </font>
    <font>
      <sz val="10"/>
      <name val="Arial"/>
      <family val="2"/>
    </font>
    <font>
      <sz val="10"/>
      <name val="Tahoma"/>
      <family val="2"/>
    </font>
    <font>
      <b/>
      <sz val="10"/>
      <name val="Tahoma"/>
      <family val="2"/>
    </font>
    <font>
      <sz val="14"/>
      <name val="Times New Roman"/>
      <family val="1"/>
    </font>
    <font>
      <sz val="16"/>
      <name val="Times New Roman"/>
      <family val="1"/>
    </font>
    <font>
      <sz val="12"/>
      <name val="Times New Roman"/>
      <family val="1"/>
    </font>
    <font>
      <sz val="10"/>
      <name val="Times New Roman"/>
      <family val="1"/>
    </font>
    <font>
      <b/>
      <sz val="10"/>
      <name val="Times New Roman"/>
      <family val="1"/>
    </font>
    <font>
      <b/>
      <sz val="14"/>
      <name val="Times New Roman"/>
      <family val="1"/>
    </font>
    <font>
      <sz val="10"/>
      <color theme="0"/>
      <name val="Times New Roman"/>
      <family val="1"/>
    </font>
    <font>
      <b/>
      <sz val="8"/>
      <name val="Times New Roman"/>
      <family val="1"/>
    </font>
    <font>
      <b/>
      <sz val="9"/>
      <name val="Times New Roman"/>
      <family val="1"/>
    </font>
    <font>
      <sz val="11"/>
      <name val="Tahoma"/>
      <family val="2"/>
    </font>
    <font>
      <sz val="11"/>
      <color indexed="8"/>
      <name val="Calibri"/>
      <family val="2"/>
    </font>
    <font>
      <sz val="11"/>
      <name val="Calibri"/>
      <family val="2"/>
    </font>
    <font>
      <b/>
      <sz val="11"/>
      <color rgb="FFFF0000"/>
      <name val="Calibri"/>
      <family val="2"/>
    </font>
    <font>
      <b/>
      <sz val="11"/>
      <color theme="1"/>
      <name val="Calibri"/>
      <family val="2"/>
    </font>
    <font>
      <sz val="11"/>
      <name val="Times New Roman"/>
      <family val="1"/>
    </font>
    <font>
      <b/>
      <sz val="11"/>
      <name val="Times New Roman"/>
      <family val="1"/>
    </font>
    <font>
      <b/>
      <sz val="12"/>
      <name val="Times New Roman"/>
      <family val="1"/>
    </font>
    <font>
      <sz val="11"/>
      <color rgb="FFFF0000"/>
      <name val="Times New Roman"/>
      <family val="1"/>
    </font>
    <font>
      <b/>
      <sz val="11"/>
      <color rgb="FFFF0000"/>
      <name val="Times New Roman"/>
      <family val="1"/>
    </font>
    <font>
      <b/>
      <sz val="11"/>
      <color theme="0"/>
      <name val="Times New Roman"/>
      <family val="1"/>
    </font>
    <font>
      <sz val="10"/>
      <color theme="0"/>
      <name val="Tahoma"/>
      <family val="2"/>
    </font>
    <font>
      <b/>
      <sz val="10"/>
      <color theme="0"/>
      <name val="Times New Roman"/>
      <family val="1"/>
    </font>
    <font>
      <sz val="12"/>
      <name val="Tahoma"/>
      <family val="2"/>
    </font>
    <font>
      <sz val="14"/>
      <color theme="0"/>
      <name val="Times New Roman"/>
      <family val="1"/>
    </font>
    <font>
      <sz val="8"/>
      <color indexed="10"/>
      <name val="Tahoma"/>
      <family val="2"/>
    </font>
    <font>
      <sz val="8"/>
      <color indexed="10"/>
      <name val="Times New Roman"/>
      <family val="1"/>
    </font>
    <font>
      <sz val="8"/>
      <color theme="0"/>
      <name val="Times New Roman"/>
      <family val="1"/>
    </font>
    <font>
      <b/>
      <sz val="12"/>
      <color theme="0"/>
      <name val="Times New Roman"/>
      <family val="1"/>
    </font>
    <font>
      <sz val="10"/>
      <color rgb="FFFF0000"/>
      <name val="Times New Roman"/>
      <family val="1"/>
    </font>
    <font>
      <b/>
      <sz val="10"/>
      <color rgb="FFFF0000"/>
      <name val="Times New Roman"/>
      <family val="1"/>
    </font>
    <font>
      <b/>
      <sz val="11"/>
      <color rgb="FF000000"/>
      <name val="Times New Roman"/>
      <family val="1"/>
    </font>
    <font>
      <sz val="11"/>
      <color rgb="FF000000"/>
      <name val="Times New Roman"/>
      <family val="1"/>
    </font>
    <font>
      <sz val="9"/>
      <name val="Times New Roman"/>
      <family val="1"/>
    </font>
    <font>
      <sz val="11"/>
      <color rgb="FF000000"/>
      <name val="Calibri"/>
      <family val="2"/>
      <scheme val="minor"/>
    </font>
    <font>
      <sz val="12"/>
      <color theme="1"/>
      <name val="Calibri"/>
      <family val="2"/>
      <scheme val="minor"/>
    </font>
    <font>
      <sz val="12"/>
      <color theme="1"/>
      <name val="Times New Roman"/>
      <family val="1"/>
    </font>
    <font>
      <b/>
      <sz val="10"/>
      <color indexed="9"/>
      <name val="Arial"/>
      <family val="2"/>
    </font>
    <font>
      <sz val="10"/>
      <color indexed="9"/>
      <name val="Arial"/>
      <family val="2"/>
    </font>
    <font>
      <sz val="10"/>
      <name val="Verdana"/>
      <family val="2"/>
    </font>
    <font>
      <b/>
      <sz val="16"/>
      <color theme="1"/>
      <name val="Times New Roman"/>
      <family val="1"/>
    </font>
    <font>
      <b/>
      <sz val="12"/>
      <color theme="1"/>
      <name val="Times New Roman"/>
      <family val="1"/>
    </font>
    <font>
      <b/>
      <i/>
      <sz val="12"/>
      <color theme="1"/>
      <name val="Times New Roman"/>
      <family val="1"/>
    </font>
    <font>
      <b/>
      <sz val="12"/>
      <color rgb="FF000000"/>
      <name val="Times New Roman"/>
      <family val="1"/>
    </font>
    <font>
      <b/>
      <sz val="12"/>
      <color rgb="FFFF0000"/>
      <name val="Times New Roman"/>
      <family val="1"/>
    </font>
    <font>
      <sz val="12"/>
      <color rgb="FF000000"/>
      <name val="Times New Roman"/>
      <family val="1"/>
    </font>
    <font>
      <b/>
      <u/>
      <sz val="12"/>
      <color rgb="FF000000"/>
      <name val="Times New Roman"/>
      <family val="1"/>
    </font>
    <font>
      <sz val="12"/>
      <color rgb="FFFFFFFF"/>
      <name val="Times New Roman"/>
      <family val="1"/>
    </font>
    <font>
      <sz val="12"/>
      <color theme="0"/>
      <name val="Times New Roman"/>
      <family val="1"/>
    </font>
    <font>
      <sz val="8"/>
      <name val="Verdana"/>
      <family val="2"/>
    </font>
    <font>
      <sz val="10"/>
      <color theme="1"/>
      <name val="Calibri"/>
      <family val="2"/>
      <scheme val="minor"/>
    </font>
    <font>
      <b/>
      <sz val="10"/>
      <color theme="1"/>
      <name val="Calibri"/>
      <family val="2"/>
      <scheme val="minor"/>
    </font>
    <font>
      <b/>
      <sz val="11"/>
      <color theme="1"/>
      <name val="Calibri"/>
      <family val="2"/>
      <scheme val="minor"/>
    </font>
    <font>
      <b/>
      <sz val="13"/>
      <color theme="1"/>
      <name val="Times New Roman"/>
      <family val="1"/>
    </font>
    <font>
      <sz val="11"/>
      <color theme="0"/>
      <name val="Calibri"/>
      <family val="2"/>
      <scheme val="minor"/>
    </font>
    <font>
      <b/>
      <sz val="14"/>
      <color theme="0"/>
      <name val="Times New Roman"/>
      <family val="1"/>
    </font>
    <font>
      <sz val="9"/>
      <color theme="1"/>
      <name val="Times New Roman"/>
      <family val="1"/>
    </font>
    <font>
      <sz val="7"/>
      <color theme="1"/>
      <name val="Times New Roman"/>
      <family val="1"/>
    </font>
    <font>
      <sz val="11"/>
      <name val="Calibri"/>
      <family val="2"/>
      <scheme val="minor"/>
    </font>
    <font>
      <sz val="12"/>
      <color theme="1"/>
      <name val="Wingdings"/>
      <charset val="2"/>
    </font>
    <font>
      <b/>
      <sz val="9"/>
      <color theme="1"/>
      <name val="Times New Roman"/>
      <family val="1"/>
    </font>
    <font>
      <sz val="9"/>
      <color theme="1"/>
      <name val="Wingdings"/>
      <charset val="2"/>
    </font>
    <font>
      <b/>
      <sz val="9"/>
      <color rgb="FFA81B45"/>
      <name val="Times New Roman"/>
      <family val="1"/>
    </font>
    <font>
      <b/>
      <sz val="9"/>
      <color rgb="FF000000"/>
      <name val="Times New Roman"/>
      <family val="1"/>
    </font>
    <font>
      <sz val="9"/>
      <color rgb="FF000000"/>
      <name val="Times New Roman"/>
      <family val="1"/>
    </font>
  </fonts>
  <fills count="10">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8000"/>
        <bgColor indexed="64"/>
      </patternFill>
    </fill>
    <fill>
      <patternFill patternType="solid">
        <fgColor theme="0"/>
        <bgColor indexed="64"/>
      </patternFill>
    </fill>
    <fill>
      <patternFill patternType="solid">
        <fgColor rgb="FF00FF00"/>
        <bgColor indexed="64"/>
      </patternFill>
    </fill>
    <fill>
      <patternFill patternType="solid">
        <fgColor indexed="65"/>
        <bgColor indexed="64"/>
      </patternFill>
    </fill>
    <fill>
      <patternFill patternType="solid">
        <fgColor rgb="FF002060"/>
        <bgColor indexed="64"/>
      </patternFill>
    </fill>
  </fills>
  <borders count="73">
    <border>
      <left/>
      <right/>
      <top/>
      <bottom/>
      <diagonal/>
    </border>
    <border>
      <left/>
      <right/>
      <top style="medium">
        <color indexed="64"/>
      </top>
      <bottom style="medium">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auto="1"/>
      </left>
      <right style="thin">
        <color indexed="8"/>
      </right>
      <top/>
      <bottom style="thin">
        <color indexed="8"/>
      </bottom>
      <diagonal/>
    </border>
    <border>
      <left style="thin">
        <color indexed="8"/>
      </left>
      <right style="thin">
        <color indexed="8"/>
      </right>
      <top style="medium">
        <color auto="1"/>
      </top>
      <bottom style="thin">
        <color indexed="8"/>
      </bottom>
      <diagonal/>
    </border>
    <border>
      <left/>
      <right style="thin">
        <color indexed="8"/>
      </right>
      <top style="medium">
        <color auto="1"/>
      </top>
      <bottom style="thin">
        <color indexed="8"/>
      </bottom>
      <diagonal/>
    </border>
    <border>
      <left style="medium">
        <color auto="1"/>
      </left>
      <right style="thin">
        <color indexed="8"/>
      </right>
      <top style="medium">
        <color auto="1"/>
      </top>
      <bottom style="thin">
        <color indexed="8"/>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style="thin">
        <color auto="1"/>
      </top>
      <bottom/>
      <diagonal/>
    </border>
    <border>
      <left/>
      <right style="medium">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style="double">
        <color auto="1"/>
      </left>
      <right/>
      <top style="thin">
        <color indexed="64"/>
      </top>
      <bottom style="double">
        <color auto="1"/>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double">
        <color indexed="64"/>
      </bottom>
      <diagonal/>
    </border>
    <border>
      <left style="thin">
        <color auto="1"/>
      </left>
      <right style="double">
        <color auto="1"/>
      </right>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thin">
        <color auto="1"/>
      </top>
      <bottom style="thin">
        <color auto="1"/>
      </bottom>
      <diagonal/>
    </border>
    <border>
      <left/>
      <right/>
      <top style="thin">
        <color indexed="64"/>
      </top>
      <bottom style="double">
        <color indexed="64"/>
      </bottom>
      <diagonal/>
    </border>
    <border>
      <left/>
      <right/>
      <top style="medium">
        <color indexed="64"/>
      </top>
      <bottom style="thin">
        <color indexed="64"/>
      </bottom>
      <diagonal/>
    </border>
    <border>
      <left style="medium">
        <color rgb="FF000000"/>
      </left>
      <right style="medium">
        <color rgb="FF000000"/>
      </right>
      <top style="medium">
        <color rgb="FF000000"/>
      </top>
      <bottom/>
      <diagonal/>
    </border>
  </borders>
  <cellStyleXfs count="17">
    <xf numFmtId="0" fontId="0" fillId="0" borderId="0"/>
    <xf numFmtId="41" fontId="1" fillId="0" borderId="0" applyFont="0" applyFill="0" applyBorder="0" applyAlignment="0" applyProtection="0"/>
    <xf numFmtId="9" fontId="1" fillId="0" borderId="0" applyFont="0" applyFill="0" applyBorder="0" applyAlignment="0" applyProtection="0"/>
    <xf numFmtId="166" fontId="16" fillId="0" borderId="0"/>
    <xf numFmtId="166" fontId="1" fillId="0" borderId="0"/>
    <xf numFmtId="168" fontId="29" fillId="0" borderId="0" applyFill="0" applyBorder="0" applyAlignment="0" applyProtection="0"/>
    <xf numFmtId="166" fontId="29" fillId="0" borderId="0"/>
    <xf numFmtId="165" fontId="16" fillId="0" borderId="0" applyFont="0" applyFill="0" applyBorder="0" applyAlignment="0" applyProtection="0"/>
    <xf numFmtId="165" fontId="1" fillId="0" borderId="0" applyFont="0" applyFill="0" applyBorder="0" applyAlignment="0" applyProtection="0"/>
    <xf numFmtId="166" fontId="16" fillId="0" borderId="0"/>
    <xf numFmtId="166" fontId="57" fillId="0" borderId="0"/>
    <xf numFmtId="166" fontId="16" fillId="0" borderId="0"/>
    <xf numFmtId="166" fontId="16" fillId="0" borderId="0"/>
    <xf numFmtId="9" fontId="67" fillId="0" borderId="0" applyFont="0" applyFill="0" applyBorder="0" applyAlignment="0" applyProtection="0"/>
    <xf numFmtId="41" fontId="57" fillId="0" borderId="0" applyFont="0" applyFill="0" applyBorder="0" applyAlignment="0" applyProtection="0"/>
    <xf numFmtId="178" fontId="16" fillId="0" borderId="0"/>
    <xf numFmtId="43" fontId="1" fillId="0" borderId="0" applyFont="0" applyFill="0" applyBorder="0" applyAlignment="0" applyProtection="0"/>
  </cellStyleXfs>
  <cellXfs count="1155">
    <xf numFmtId="0" fontId="0" fillId="0" borderId="0" xfId="0"/>
    <xf numFmtId="17" fontId="3" fillId="0" borderId="1" xfId="0" applyNumberFormat="1" applyFont="1" applyBorder="1" applyAlignment="1">
      <alignment horizontal="center" vertical="center" wrapText="1"/>
    </xf>
    <xf numFmtId="0" fontId="2" fillId="0" borderId="0" xfId="0" applyFont="1" applyAlignment="1">
      <alignment vertical="center"/>
    </xf>
    <xf numFmtId="3" fontId="3" fillId="0" borderId="2" xfId="0" applyNumberFormat="1" applyFont="1" applyBorder="1" applyAlignment="1">
      <alignment horizontal="right" vertical="center"/>
    </xf>
    <xf numFmtId="0" fontId="7" fillId="0" borderId="0" xfId="0" applyFont="1" applyAlignment="1">
      <alignment horizontal="justify" vertical="center"/>
    </xf>
    <xf numFmtId="3" fontId="2" fillId="0" borderId="3" xfId="0" applyNumberFormat="1" applyFont="1" applyBorder="1" applyAlignment="1">
      <alignment horizontal="right" vertical="center" wrapText="1"/>
    </xf>
    <xf numFmtId="3" fontId="3" fillId="0" borderId="1" xfId="0" applyNumberFormat="1" applyFont="1" applyBorder="1" applyAlignment="1">
      <alignment horizontal="right" vertical="center"/>
    </xf>
    <xf numFmtId="166" fontId="17" fillId="0" borderId="0" xfId="3" applyFont="1"/>
    <xf numFmtId="166" fontId="19" fillId="0" borderId="0" xfId="3" applyFont="1"/>
    <xf numFmtId="166" fontId="19" fillId="0" borderId="0" xfId="3" applyFont="1" applyAlignment="1">
      <alignment horizontal="center"/>
    </xf>
    <xf numFmtId="166" fontId="21" fillId="0" borderId="0" xfId="3" applyFont="1"/>
    <xf numFmtId="167" fontId="21" fillId="0" borderId="0" xfId="3" applyNumberFormat="1" applyFont="1"/>
    <xf numFmtId="166" fontId="22" fillId="0" borderId="0" xfId="3" applyFont="1"/>
    <xf numFmtId="166" fontId="23" fillId="0" borderId="0" xfId="3" applyFont="1"/>
    <xf numFmtId="41" fontId="20" fillId="0" borderId="0" xfId="1" applyFont="1" applyAlignment="1">
      <alignment horizontal="left"/>
    </xf>
    <xf numFmtId="41" fontId="20" fillId="0" borderId="0" xfId="1" applyFont="1"/>
    <xf numFmtId="166" fontId="22" fillId="5" borderId="0" xfId="3" applyFont="1" applyFill="1"/>
    <xf numFmtId="166" fontId="21" fillId="0" borderId="0" xfId="3" applyFont="1" applyAlignment="1">
      <alignment horizontal="center"/>
    </xf>
    <xf numFmtId="166" fontId="22" fillId="3" borderId="0" xfId="3" applyFont="1" applyFill="1"/>
    <xf numFmtId="164" fontId="22" fillId="3" borderId="0" xfId="3" applyNumberFormat="1" applyFont="1" applyFill="1"/>
    <xf numFmtId="166" fontId="24" fillId="0" borderId="0" xfId="3" applyFont="1"/>
    <xf numFmtId="41" fontId="20" fillId="0" borderId="0" xfId="1" applyFont="1" applyAlignment="1">
      <alignment horizontal="left" vertical="center" wrapText="1"/>
    </xf>
    <xf numFmtId="166" fontId="18" fillId="0" borderId="0" xfId="3" applyFont="1"/>
    <xf numFmtId="3" fontId="23" fillId="0" borderId="0" xfId="3" applyNumberFormat="1" applyFont="1"/>
    <xf numFmtId="166" fontId="21" fillId="0" borderId="0" xfId="3" applyFont="1" applyAlignment="1">
      <alignment horizontal="left"/>
    </xf>
    <xf numFmtId="166" fontId="23" fillId="0" borderId="11" xfId="3" applyFont="1" applyBorder="1"/>
    <xf numFmtId="3" fontId="22" fillId="0" borderId="13" xfId="3" applyNumberFormat="1" applyFont="1" applyBorder="1"/>
    <xf numFmtId="166" fontId="22" fillId="0" borderId="11" xfId="3" applyFont="1" applyBorder="1"/>
    <xf numFmtId="166" fontId="22" fillId="0" borderId="18" xfId="3" applyFont="1" applyBorder="1"/>
    <xf numFmtId="166" fontId="22" fillId="0" borderId="12" xfId="3" applyFont="1" applyBorder="1"/>
    <xf numFmtId="166" fontId="22" fillId="0" borderId="13" xfId="4" applyFont="1" applyBorder="1" applyAlignment="1">
      <alignment horizontal="right"/>
    </xf>
    <xf numFmtId="166" fontId="22" fillId="0" borderId="13" xfId="3" applyFont="1" applyBorder="1"/>
    <xf numFmtId="166" fontId="23" fillId="0" borderId="11" xfId="3" applyFont="1" applyBorder="1" applyAlignment="1">
      <alignment horizontal="center"/>
    </xf>
    <xf numFmtId="166" fontId="23" fillId="0" borderId="13" xfId="3" applyFont="1" applyBorder="1" applyAlignment="1">
      <alignment horizontal="center"/>
    </xf>
    <xf numFmtId="166" fontId="27" fillId="0" borderId="13" xfId="3" applyFont="1" applyBorder="1" applyAlignment="1">
      <alignment horizontal="center"/>
    </xf>
    <xf numFmtId="166" fontId="27" fillId="0" borderId="11" xfId="3" applyFont="1" applyBorder="1" applyAlignment="1">
      <alignment horizontal="center"/>
    </xf>
    <xf numFmtId="166" fontId="1" fillId="0" borderId="0" xfId="4"/>
    <xf numFmtId="166" fontId="28" fillId="0" borderId="0" xfId="3" applyFont="1"/>
    <xf numFmtId="169" fontId="30" fillId="0" borderId="19" xfId="5" applyNumberFormat="1" applyFont="1" applyBorder="1" applyAlignment="1">
      <alignment horizontal="center"/>
    </xf>
    <xf numFmtId="169" fontId="30" fillId="6" borderId="19" xfId="5" applyNumberFormat="1" applyFont="1" applyFill="1" applyBorder="1"/>
    <xf numFmtId="14" fontId="31" fillId="6" borderId="19" xfId="6" applyNumberFormat="1" applyFont="1" applyFill="1" applyBorder="1" applyAlignment="1">
      <alignment horizontal="center"/>
    </xf>
    <xf numFmtId="14" fontId="30" fillId="0" borderId="19" xfId="6" applyNumberFormat="1" applyFont="1" applyBorder="1" applyAlignment="1">
      <alignment horizontal="center"/>
    </xf>
    <xf numFmtId="166" fontId="30" fillId="0" borderId="19" xfId="6" applyFont="1" applyBorder="1"/>
    <xf numFmtId="166" fontId="30" fillId="0" borderId="20" xfId="6" applyFont="1" applyBorder="1"/>
    <xf numFmtId="166" fontId="30" fillId="0" borderId="21" xfId="6" applyFont="1" applyBorder="1"/>
    <xf numFmtId="169" fontId="30" fillId="0" borderId="19" xfId="5" applyNumberFormat="1" applyFont="1" applyBorder="1"/>
    <xf numFmtId="14" fontId="31" fillId="0" borderId="19" xfId="6" applyNumberFormat="1" applyFont="1" applyBorder="1" applyAlignment="1">
      <alignment horizontal="center"/>
    </xf>
    <xf numFmtId="169" fontId="30" fillId="0" borderId="22" xfId="5" applyNumberFormat="1" applyFont="1" applyBorder="1" applyAlignment="1">
      <alignment horizontal="center"/>
    </xf>
    <xf numFmtId="169" fontId="30" fillId="6" borderId="22" xfId="5" applyNumberFormat="1" applyFont="1" applyFill="1" applyBorder="1"/>
    <xf numFmtId="14" fontId="31" fillId="6" borderId="22" xfId="6" applyNumberFormat="1" applyFont="1" applyFill="1" applyBorder="1" applyAlignment="1">
      <alignment horizontal="center"/>
    </xf>
    <xf numFmtId="14" fontId="30" fillId="0" borderId="22" xfId="6" applyNumberFormat="1" applyFont="1" applyBorder="1" applyAlignment="1">
      <alignment horizontal="center"/>
    </xf>
    <xf numFmtId="166" fontId="30" fillId="0" borderId="22" xfId="6" applyFont="1" applyBorder="1"/>
    <xf numFmtId="166" fontId="30" fillId="0" borderId="23" xfId="6" applyFont="1" applyBorder="1"/>
    <xf numFmtId="166" fontId="30" fillId="0" borderId="24" xfId="6" applyFont="1" applyBorder="1"/>
    <xf numFmtId="169" fontId="30" fillId="0" borderId="25" xfId="5" applyNumberFormat="1" applyFont="1" applyBorder="1" applyAlignment="1">
      <alignment horizontal="center"/>
    </xf>
    <xf numFmtId="169" fontId="30" fillId="0" borderId="25" xfId="5" applyNumberFormat="1" applyFont="1" applyBorder="1"/>
    <xf numFmtId="14" fontId="31" fillId="0" borderId="25" xfId="6" applyNumberFormat="1" applyFont="1" applyBorder="1" applyAlignment="1">
      <alignment horizontal="center"/>
    </xf>
    <xf numFmtId="14" fontId="30" fillId="0" borderId="25" xfId="6" applyNumberFormat="1" applyFont="1" applyBorder="1" applyAlignment="1">
      <alignment horizontal="center"/>
    </xf>
    <xf numFmtId="166" fontId="30" fillId="0" borderId="25" xfId="6" applyFont="1" applyBorder="1"/>
    <xf numFmtId="166" fontId="30" fillId="0" borderId="26" xfId="6" applyFont="1" applyBorder="1"/>
    <xf numFmtId="166" fontId="30" fillId="0" borderId="27" xfId="6" applyFont="1" applyBorder="1"/>
    <xf numFmtId="166" fontId="32" fillId="4" borderId="7" xfId="4" applyFont="1" applyFill="1" applyBorder="1" applyAlignment="1">
      <alignment horizontal="center" vertical="center" wrapText="1"/>
    </xf>
    <xf numFmtId="166" fontId="32" fillId="4" borderId="1" xfId="4" applyFont="1" applyFill="1" applyBorder="1" applyAlignment="1">
      <alignment horizontal="center" vertical="center" wrapText="1"/>
    </xf>
    <xf numFmtId="166" fontId="31" fillId="4" borderId="7" xfId="4" applyFont="1" applyFill="1" applyBorder="1" applyAlignment="1">
      <alignment horizontal="center" vertical="center" wrapText="1"/>
    </xf>
    <xf numFmtId="166" fontId="32" fillId="4" borderId="7" xfId="4" applyFont="1" applyFill="1" applyBorder="1" applyAlignment="1">
      <alignment vertical="center" wrapText="1"/>
    </xf>
    <xf numFmtId="166" fontId="33" fillId="0" borderId="0" xfId="3" applyFont="1"/>
    <xf numFmtId="3" fontId="34" fillId="0" borderId="0" xfId="3" applyNumberFormat="1" applyFont="1"/>
    <xf numFmtId="166" fontId="34" fillId="0" borderId="0" xfId="3" applyFont="1"/>
    <xf numFmtId="166" fontId="33" fillId="0" borderId="0" xfId="3" applyFont="1" applyAlignment="1">
      <alignment horizontal="center"/>
    </xf>
    <xf numFmtId="166" fontId="33" fillId="0" borderId="0" xfId="3" applyFont="1" applyAlignment="1">
      <alignment horizontal="left"/>
    </xf>
    <xf numFmtId="166" fontId="33" fillId="0" borderId="14" xfId="3" applyFont="1" applyBorder="1"/>
    <xf numFmtId="170" fontId="33" fillId="0" borderId="13" xfId="3" applyNumberFormat="1" applyFont="1" applyBorder="1"/>
    <xf numFmtId="170" fontId="33" fillId="0" borderId="18" xfId="3" applyNumberFormat="1" applyFont="1" applyBorder="1"/>
    <xf numFmtId="1" fontId="33" fillId="0" borderId="13" xfId="3" applyNumberFormat="1" applyFont="1" applyBorder="1"/>
    <xf numFmtId="166" fontId="33" fillId="0" borderId="13" xfId="3" applyFont="1" applyBorder="1"/>
    <xf numFmtId="170" fontId="33" fillId="0" borderId="13" xfId="3" applyNumberFormat="1" applyFont="1" applyBorder="1" applyAlignment="1">
      <alignment horizontal="center"/>
    </xf>
    <xf numFmtId="166" fontId="33" fillId="0" borderId="18" xfId="3" applyFont="1" applyBorder="1" applyAlignment="1">
      <alignment vertical="center"/>
    </xf>
    <xf numFmtId="170" fontId="33" fillId="0" borderId="11" xfId="3" applyNumberFormat="1" applyFont="1" applyBorder="1"/>
    <xf numFmtId="166" fontId="33" fillId="0" borderId="12" xfId="3" applyFont="1" applyBorder="1" applyAlignment="1">
      <alignment vertical="center"/>
    </xf>
    <xf numFmtId="166" fontId="34" fillId="0" borderId="15" xfId="3" applyFont="1" applyBorder="1" applyAlignment="1">
      <alignment vertical="center"/>
    </xf>
    <xf numFmtId="166" fontId="35" fillId="0" borderId="13" xfId="3" applyFont="1" applyBorder="1" applyAlignment="1">
      <alignment horizontal="center"/>
    </xf>
    <xf numFmtId="166" fontId="35" fillId="0" borderId="11" xfId="3" applyFont="1" applyBorder="1" applyAlignment="1">
      <alignment horizontal="center"/>
    </xf>
    <xf numFmtId="164" fontId="39" fillId="5" borderId="0" xfId="3" applyNumberFormat="1" applyFont="1" applyFill="1"/>
    <xf numFmtId="166" fontId="39" fillId="5" borderId="0" xfId="3" applyFont="1" applyFill="1"/>
    <xf numFmtId="166" fontId="40" fillId="5" borderId="0" xfId="3" applyFont="1" applyFill="1"/>
    <xf numFmtId="164" fontId="33" fillId="0" borderId="13" xfId="7" applyNumberFormat="1" applyFont="1" applyBorder="1"/>
    <xf numFmtId="164" fontId="33" fillId="0" borderId="13" xfId="7" applyNumberFormat="1" applyFont="1" applyBorder="1" applyAlignment="1">
      <alignment horizontal="right"/>
    </xf>
    <xf numFmtId="166" fontId="33" fillId="0" borderId="13" xfId="3" applyFont="1" applyBorder="1" applyAlignment="1">
      <alignment horizontal="left"/>
    </xf>
    <xf numFmtId="166" fontId="33" fillId="0" borderId="11" xfId="3" applyFont="1" applyBorder="1"/>
    <xf numFmtId="171" fontId="17" fillId="0" borderId="0" xfId="3" applyNumberFormat="1" applyFont="1"/>
    <xf numFmtId="41" fontId="39" fillId="5" borderId="0" xfId="1" applyFont="1" applyFill="1"/>
    <xf numFmtId="170" fontId="41" fillId="0" borderId="0" xfId="3" applyNumberFormat="1" applyFont="1"/>
    <xf numFmtId="166" fontId="22" fillId="0" borderId="0" xfId="3" applyFont="1" applyAlignment="1">
      <alignment horizontal="left"/>
    </xf>
    <xf numFmtId="171" fontId="22" fillId="0" borderId="11" xfId="7" applyNumberFormat="1" applyFont="1" applyBorder="1"/>
    <xf numFmtId="171" fontId="22" fillId="0" borderId="13" xfId="7" applyNumberFormat="1" applyFont="1" applyBorder="1"/>
    <xf numFmtId="166" fontId="27" fillId="0" borderId="13" xfId="3" applyFont="1" applyBorder="1"/>
    <xf numFmtId="166" fontId="22" fillId="0" borderId="13" xfId="3" applyFont="1" applyBorder="1" applyAlignment="1">
      <alignment horizontal="left" indent="1"/>
    </xf>
    <xf numFmtId="171" fontId="22" fillId="0" borderId="0" xfId="3" applyNumberFormat="1" applyFont="1"/>
    <xf numFmtId="171" fontId="23" fillId="0" borderId="13" xfId="7" applyNumberFormat="1" applyFont="1" applyBorder="1"/>
    <xf numFmtId="166" fontId="23" fillId="0" borderId="13" xfId="3" applyFont="1" applyBorder="1"/>
    <xf numFmtId="165" fontId="17" fillId="0" borderId="0" xfId="7" applyFont="1"/>
    <xf numFmtId="165" fontId="19" fillId="0" borderId="0" xfId="7" applyFont="1"/>
    <xf numFmtId="43" fontId="19" fillId="0" borderId="0" xfId="3" applyNumberFormat="1" applyFont="1"/>
    <xf numFmtId="4" fontId="19" fillId="0" borderId="0" xfId="3" applyNumberFormat="1" applyFont="1" applyAlignment="1">
      <alignment horizontal="right" vertical="top" wrapText="1"/>
    </xf>
    <xf numFmtId="166" fontId="19" fillId="0" borderId="0" xfId="3" applyFont="1" applyAlignment="1">
      <alignment horizontal="right" vertical="top" wrapText="1"/>
    </xf>
    <xf numFmtId="166" fontId="19" fillId="0" borderId="0" xfId="3" applyFont="1" applyAlignment="1">
      <alignment horizontal="center" vertical="top" wrapText="1"/>
    </xf>
    <xf numFmtId="3" fontId="42" fillId="0" borderId="0" xfId="3" applyNumberFormat="1" applyFont="1" applyAlignment="1">
      <alignment horizontal="right" vertical="top" wrapText="1"/>
    </xf>
    <xf numFmtId="4" fontId="42" fillId="0" borderId="0" xfId="3" applyNumberFormat="1" applyFont="1"/>
    <xf numFmtId="167" fontId="19" fillId="0" borderId="13" xfId="7" applyNumberFormat="1" applyFont="1" applyBorder="1" applyAlignment="1">
      <alignment horizontal="right"/>
    </xf>
    <xf numFmtId="167" fontId="19" fillId="0" borderId="13" xfId="7" applyNumberFormat="1" applyFont="1" applyBorder="1"/>
    <xf numFmtId="37" fontId="19" fillId="0" borderId="13" xfId="7" applyNumberFormat="1" applyFont="1" applyBorder="1"/>
    <xf numFmtId="167" fontId="19" fillId="0" borderId="13" xfId="1" applyNumberFormat="1" applyFont="1" applyBorder="1"/>
    <xf numFmtId="166" fontId="19" fillId="0" borderId="13" xfId="3" applyFont="1" applyBorder="1" applyAlignment="1">
      <alignment horizontal="center"/>
    </xf>
    <xf numFmtId="166" fontId="19" fillId="0" borderId="13" xfId="3" applyFont="1" applyBorder="1"/>
    <xf numFmtId="171" fontId="19" fillId="0" borderId="13" xfId="7" applyNumberFormat="1" applyFont="1" applyBorder="1"/>
    <xf numFmtId="166" fontId="24" fillId="0" borderId="13" xfId="3" applyFont="1" applyBorder="1"/>
    <xf numFmtId="3" fontId="19" fillId="0" borderId="0" xfId="3" applyNumberFormat="1" applyFont="1" applyAlignment="1">
      <alignment horizontal="right" vertical="top" wrapText="1"/>
    </xf>
    <xf numFmtId="173" fontId="19" fillId="0" borderId="13" xfId="7" applyNumberFormat="1" applyFont="1" applyBorder="1"/>
    <xf numFmtId="166" fontId="24" fillId="0" borderId="13" xfId="3" applyFont="1" applyBorder="1" applyAlignment="1">
      <alignment horizontal="center"/>
    </xf>
    <xf numFmtId="4" fontId="19" fillId="0" borderId="0" xfId="3" applyNumberFormat="1" applyFont="1" applyAlignment="1">
      <alignment horizontal="center" vertical="top" wrapText="1"/>
    </xf>
    <xf numFmtId="4" fontId="19" fillId="0" borderId="0" xfId="3" applyNumberFormat="1" applyFont="1"/>
    <xf numFmtId="167" fontId="19" fillId="0" borderId="11" xfId="7" applyNumberFormat="1" applyFont="1" applyBorder="1"/>
    <xf numFmtId="171" fontId="19" fillId="0" borderId="11" xfId="7" applyNumberFormat="1" applyFont="1" applyBorder="1"/>
    <xf numFmtId="167" fontId="19" fillId="0" borderId="11" xfId="1" applyNumberFormat="1" applyFont="1" applyBorder="1"/>
    <xf numFmtId="166" fontId="19" fillId="0" borderId="11" xfId="3" applyFont="1" applyBorder="1" applyAlignment="1">
      <alignment horizontal="center"/>
    </xf>
    <xf numFmtId="166" fontId="19" fillId="0" borderId="11" xfId="3" applyFont="1" applyBorder="1"/>
    <xf numFmtId="165" fontId="19" fillId="0" borderId="13" xfId="7" applyFont="1" applyBorder="1"/>
    <xf numFmtId="166" fontId="24" fillId="0" borderId="16" xfId="3" applyFont="1" applyBorder="1" applyAlignment="1">
      <alignment horizontal="center" vertical="center" wrapText="1"/>
    </xf>
    <xf numFmtId="2" fontId="17" fillId="0" borderId="0" xfId="3" applyNumberFormat="1" applyFont="1"/>
    <xf numFmtId="166" fontId="43" fillId="0" borderId="0" xfId="3" applyFont="1" applyAlignment="1">
      <alignment horizontal="right" wrapText="1"/>
    </xf>
    <xf numFmtId="166" fontId="44" fillId="0" borderId="0" xfId="3" applyFont="1" applyAlignment="1">
      <alignment horizontal="right" wrapText="1"/>
    </xf>
    <xf numFmtId="166" fontId="25" fillId="5" borderId="0" xfId="3" applyFont="1" applyFill="1"/>
    <xf numFmtId="171" fontId="25" fillId="5" borderId="0" xfId="3" applyNumberFormat="1" applyFont="1" applyFill="1"/>
    <xf numFmtId="171" fontId="45" fillId="5" borderId="0" xfId="3" applyNumberFormat="1" applyFont="1" applyFill="1" applyAlignment="1">
      <alignment horizontal="right" wrapText="1"/>
    </xf>
    <xf numFmtId="171" fontId="22" fillId="5" borderId="0" xfId="3" applyNumberFormat="1" applyFont="1" applyFill="1"/>
    <xf numFmtId="41" fontId="46" fillId="5" borderId="0" xfId="1" applyFont="1" applyFill="1"/>
    <xf numFmtId="171" fontId="46" fillId="5" borderId="0" xfId="3" applyNumberFormat="1" applyFont="1" applyFill="1"/>
    <xf numFmtId="171" fontId="46" fillId="5" borderId="0" xfId="3" applyNumberFormat="1" applyFont="1" applyFill="1" applyAlignment="1">
      <alignment horizontal="right" wrapText="1"/>
    </xf>
    <xf numFmtId="166" fontId="46" fillId="5" borderId="0" xfId="3" applyFont="1" applyFill="1"/>
    <xf numFmtId="166" fontId="47" fillId="0" borderId="0" xfId="3" applyFont="1"/>
    <xf numFmtId="171" fontId="22" fillId="0" borderId="0" xfId="7" applyNumberFormat="1" applyFont="1"/>
    <xf numFmtId="166" fontId="33" fillId="0" borderId="28" xfId="4" applyFont="1" applyBorder="1" applyAlignment="1">
      <alignment vertical="center" wrapText="1"/>
    </xf>
    <xf numFmtId="166" fontId="33" fillId="0" borderId="3" xfId="4" applyFont="1" applyBorder="1" applyAlignment="1">
      <alignment vertical="center" wrapText="1"/>
    </xf>
    <xf numFmtId="166" fontId="33" fillId="0" borderId="29" xfId="4" applyFont="1" applyBorder="1" applyAlignment="1">
      <alignment vertical="center" wrapText="1"/>
    </xf>
    <xf numFmtId="166" fontId="33" fillId="0" borderId="30" xfId="4" applyFont="1" applyBorder="1" applyAlignment="1">
      <alignment vertical="center" wrapText="1"/>
    </xf>
    <xf numFmtId="0" fontId="21" fillId="0" borderId="31" xfId="4" applyNumberFormat="1" applyFont="1" applyBorder="1" applyAlignment="1">
      <alignment horizontal="right" vertical="center" wrapText="1"/>
    </xf>
    <xf numFmtId="166" fontId="21" fillId="0" borderId="32" xfId="4" applyFont="1" applyBorder="1" applyAlignment="1">
      <alignment vertical="center" wrapText="1"/>
    </xf>
    <xf numFmtId="166" fontId="21" fillId="0" borderId="33" xfId="4" applyFont="1" applyBorder="1" applyAlignment="1">
      <alignment vertical="center" wrapText="1"/>
    </xf>
    <xf numFmtId="41" fontId="21" fillId="0" borderId="31" xfId="1" applyFont="1" applyBorder="1" applyAlignment="1">
      <alignment horizontal="left" vertical="top" wrapText="1"/>
    </xf>
    <xf numFmtId="17" fontId="35" fillId="0" borderId="29" xfId="4" applyNumberFormat="1" applyFont="1" applyBorder="1" applyAlignment="1">
      <alignment horizontal="center" vertical="center" wrapText="1"/>
    </xf>
    <xf numFmtId="166" fontId="53" fillId="0" borderId="29" xfId="4" applyFont="1" applyBorder="1"/>
    <xf numFmtId="166" fontId="53" fillId="0" borderId="3" xfId="4" applyFont="1" applyBorder="1"/>
    <xf numFmtId="166" fontId="53" fillId="0" borderId="30" xfId="4" applyFont="1" applyBorder="1"/>
    <xf numFmtId="166" fontId="54" fillId="0" borderId="33" xfId="4" applyFont="1" applyBorder="1" applyAlignment="1">
      <alignment vertical="center" wrapText="1"/>
    </xf>
    <xf numFmtId="0" fontId="54" fillId="0" borderId="33" xfId="4" applyNumberFormat="1" applyFont="1" applyBorder="1" applyAlignment="1">
      <alignment vertical="center" wrapText="1"/>
    </xf>
    <xf numFmtId="166" fontId="54" fillId="0" borderId="32" xfId="4" applyFont="1" applyBorder="1" applyAlignment="1">
      <alignment vertical="center" wrapText="1"/>
    </xf>
    <xf numFmtId="166" fontId="54" fillId="0" borderId="35" xfId="4" applyFont="1" applyBorder="1" applyAlignment="1">
      <alignment vertical="center" wrapText="1"/>
    </xf>
    <xf numFmtId="166" fontId="54" fillId="0" borderId="36" xfId="4" applyFont="1" applyBorder="1" applyAlignment="1">
      <alignment vertical="center" wrapText="1"/>
    </xf>
    <xf numFmtId="9" fontId="21" fillId="0" borderId="29" xfId="2" applyFont="1" applyBorder="1" applyAlignment="1">
      <alignment vertical="center" wrapText="1"/>
    </xf>
    <xf numFmtId="9" fontId="21" fillId="0" borderId="30" xfId="2" applyFont="1" applyBorder="1" applyAlignment="1">
      <alignment vertical="center" wrapText="1"/>
    </xf>
    <xf numFmtId="2" fontId="21" fillId="0" borderId="32" xfId="4" applyNumberFormat="1" applyFont="1" applyBorder="1" applyAlignment="1">
      <alignment vertical="center" wrapText="1"/>
    </xf>
    <xf numFmtId="2" fontId="21" fillId="0" borderId="33" xfId="4" applyNumberFormat="1" applyFont="1" applyBorder="1" applyAlignment="1">
      <alignment vertical="center" wrapText="1"/>
    </xf>
    <xf numFmtId="41" fontId="21" fillId="0" borderId="35" xfId="1" applyFont="1" applyBorder="1" applyAlignment="1">
      <alignment vertical="top" wrapText="1"/>
    </xf>
    <xf numFmtId="174" fontId="21" fillId="0" borderId="36" xfId="1" applyNumberFormat="1" applyFont="1" applyBorder="1" applyAlignment="1">
      <alignment vertical="center" wrapText="1"/>
    </xf>
    <xf numFmtId="0" fontId="54" fillId="0" borderId="0" xfId="0" applyFont="1"/>
    <xf numFmtId="0" fontId="54" fillId="0" borderId="0" xfId="0" applyFont="1" applyAlignment="1">
      <alignment horizontal="justify" vertical="center"/>
    </xf>
    <xf numFmtId="0" fontId="54" fillId="0" borderId="0" xfId="0" applyFont="1" applyAlignment="1">
      <alignment vertical="center"/>
    </xf>
    <xf numFmtId="0" fontId="59" fillId="0" borderId="3" xfId="0" applyFont="1" applyBorder="1" applyAlignment="1">
      <alignment horizontal="center" vertical="center" wrapText="1"/>
    </xf>
    <xf numFmtId="0" fontId="54" fillId="0" borderId="0" xfId="0" applyFont="1" applyAlignment="1">
      <alignment vertical="center" wrapText="1"/>
    </xf>
    <xf numFmtId="3" fontId="54" fillId="0" borderId="0" xfId="0" applyNumberFormat="1" applyFont="1" applyAlignment="1">
      <alignment vertical="center"/>
    </xf>
    <xf numFmtId="0" fontId="54" fillId="0" borderId="39" xfId="0" applyFont="1" applyBorder="1" applyAlignment="1">
      <alignment horizontal="center" vertical="center" wrapText="1"/>
    </xf>
    <xf numFmtId="0" fontId="54" fillId="0" borderId="41" xfId="0" applyFont="1" applyBorder="1" applyAlignment="1">
      <alignment horizontal="center" vertical="center" wrapText="1"/>
    </xf>
    <xf numFmtId="9" fontId="54" fillId="0" borderId="42" xfId="0" applyNumberFormat="1" applyFont="1" applyBorder="1" applyAlignment="1">
      <alignment horizontal="right" vertical="center" wrapText="1"/>
    </xf>
    <xf numFmtId="10" fontId="54" fillId="0" borderId="42" xfId="0" applyNumberFormat="1" applyFont="1" applyBorder="1" applyAlignment="1">
      <alignment horizontal="right" vertical="center" wrapText="1"/>
    </xf>
    <xf numFmtId="17" fontId="61" fillId="0" borderId="1" xfId="0" applyNumberFormat="1" applyFont="1" applyBorder="1" applyAlignment="1">
      <alignment horizontal="center" vertical="center" wrapText="1"/>
    </xf>
    <xf numFmtId="17" fontId="61" fillId="2" borderId="1" xfId="0" applyNumberFormat="1" applyFont="1" applyFill="1" applyBorder="1" applyAlignment="1">
      <alignment horizontal="center" vertical="center" wrapText="1"/>
    </xf>
    <xf numFmtId="3" fontId="59" fillId="2" borderId="2" xfId="0" applyNumberFormat="1" applyFont="1" applyFill="1" applyBorder="1" applyAlignment="1">
      <alignment horizontal="right" vertical="center"/>
    </xf>
    <xf numFmtId="3" fontId="59" fillId="0" borderId="2" xfId="0" applyNumberFormat="1" applyFont="1" applyBorder="1" applyAlignment="1">
      <alignment horizontal="right" vertical="center"/>
    </xf>
    <xf numFmtId="0" fontId="61" fillId="0" borderId="3" xfId="0" applyFont="1" applyBorder="1" applyAlignment="1">
      <alignment vertical="center" wrapText="1"/>
    </xf>
    <xf numFmtId="3" fontId="54" fillId="0" borderId="0" xfId="0" applyNumberFormat="1" applyFont="1" applyAlignment="1">
      <alignment horizontal="right" vertical="center" wrapText="1"/>
    </xf>
    <xf numFmtId="17" fontId="59" fillId="2" borderId="1" xfId="0" applyNumberFormat="1" applyFont="1" applyFill="1" applyBorder="1" applyAlignment="1">
      <alignment horizontal="center" vertical="center"/>
    </xf>
    <xf numFmtId="0" fontId="59" fillId="2" borderId="3" xfId="0" applyFont="1" applyFill="1" applyBorder="1" applyAlignment="1">
      <alignment horizontal="center" vertical="center"/>
    </xf>
    <xf numFmtId="0" fontId="59" fillId="2" borderId="3"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9" fillId="0" borderId="3" xfId="0" applyFont="1" applyBorder="1" applyAlignment="1">
      <alignment horizontal="center" vertical="center"/>
    </xf>
    <xf numFmtId="0" fontId="54" fillId="0" borderId="0" xfId="0" applyFont="1" applyAlignment="1">
      <alignment wrapText="1"/>
    </xf>
    <xf numFmtId="0" fontId="59" fillId="0" borderId="1" xfId="0" applyFont="1" applyBorder="1" applyAlignment="1">
      <alignment horizontal="center" vertical="center"/>
    </xf>
    <xf numFmtId="0" fontId="54" fillId="0" borderId="0" xfId="0" applyFont="1" applyAlignment="1">
      <alignment horizontal="right" vertical="center" wrapText="1"/>
    </xf>
    <xf numFmtId="0" fontId="54" fillId="0" borderId="4" xfId="0" applyFont="1" applyBorder="1" applyAlignment="1">
      <alignment vertical="center" wrapText="1"/>
    </xf>
    <xf numFmtId="0" fontId="54" fillId="0" borderId="0" xfId="0" applyFont="1" applyAlignment="1">
      <alignment horizontal="left" wrapText="1"/>
    </xf>
    <xf numFmtId="0" fontId="59" fillId="2" borderId="1" xfId="0" applyFont="1" applyFill="1" applyBorder="1" applyAlignment="1">
      <alignment horizontal="center" vertical="center" wrapText="1"/>
    </xf>
    <xf numFmtId="3" fontId="54" fillId="0" borderId="4" xfId="0" applyNumberFormat="1" applyFont="1" applyBorder="1" applyAlignment="1">
      <alignment vertical="center"/>
    </xf>
    <xf numFmtId="3" fontId="54" fillId="0" borderId="0" xfId="0" applyNumberFormat="1" applyFont="1" applyAlignment="1">
      <alignment vertical="center" wrapText="1"/>
    </xf>
    <xf numFmtId="0" fontId="0" fillId="0" borderId="0" xfId="0"/>
    <xf numFmtId="17" fontId="6" fillId="0" borderId="1" xfId="0" applyNumberFormat="1" applyFont="1" applyBorder="1" applyAlignment="1">
      <alignment horizontal="center" vertical="center" wrapText="1"/>
    </xf>
    <xf numFmtId="0" fontId="0" fillId="0" borderId="4" xfId="0" applyBorder="1" applyAlignment="1">
      <alignment vertical="center"/>
    </xf>
    <xf numFmtId="0" fontId="54" fillId="0" borderId="0" xfId="0" applyFont="1"/>
    <xf numFmtId="3" fontId="0" fillId="0" borderId="0" xfId="0" applyNumberFormat="1"/>
    <xf numFmtId="0" fontId="0" fillId="0" borderId="0" xfId="0"/>
    <xf numFmtId="0" fontId="66" fillId="0" borderId="0" xfId="0" applyFont="1" applyFill="1"/>
    <xf numFmtId="176" fontId="0" fillId="0" borderId="0" xfId="0" applyNumberFormat="1"/>
    <xf numFmtId="0" fontId="68" fillId="0" borderId="0" xfId="0" applyFont="1"/>
    <xf numFmtId="166" fontId="22" fillId="0" borderId="0" xfId="11" applyFont="1" applyAlignment="1">
      <alignment horizontal="center" vertical="top" wrapText="1"/>
    </xf>
    <xf numFmtId="176" fontId="22" fillId="0" borderId="47" xfId="12" applyNumberFormat="1" applyFont="1" applyBorder="1" applyAlignment="1">
      <alignment horizontal="right" vertical="center"/>
    </xf>
    <xf numFmtId="166" fontId="22" fillId="0" borderId="47" xfId="3" applyFont="1" applyBorder="1"/>
    <xf numFmtId="166" fontId="23" fillId="0" borderId="47" xfId="11" applyFont="1" applyBorder="1" applyAlignment="1">
      <alignment horizontal="center" vertical="center" wrapText="1"/>
    </xf>
    <xf numFmtId="14" fontId="23" fillId="0" borderId="47" xfId="11" applyNumberFormat="1" applyFont="1" applyBorder="1" applyAlignment="1">
      <alignment horizontal="center" vertical="center" wrapText="1"/>
    </xf>
    <xf numFmtId="3" fontId="7" fillId="0" borderId="0" xfId="0" applyNumberFormat="1" applyFont="1" applyBorder="1" applyAlignment="1">
      <alignment horizontal="right" vertical="center"/>
    </xf>
    <xf numFmtId="0" fontId="0" fillId="0" borderId="0" xfId="0"/>
    <xf numFmtId="3" fontId="3" fillId="0" borderId="8" xfId="0" applyNumberFormat="1" applyFont="1" applyBorder="1" applyAlignment="1">
      <alignment vertical="center"/>
    </xf>
    <xf numFmtId="3" fontId="63" fillId="0" borderId="0" xfId="0" applyNumberFormat="1" applyFont="1" applyBorder="1" applyAlignment="1">
      <alignment horizontal="right" vertical="center" wrapText="1"/>
    </xf>
    <xf numFmtId="0" fontId="54" fillId="0" borderId="0" xfId="0" applyFont="1" applyBorder="1" applyAlignment="1">
      <alignment vertical="center"/>
    </xf>
    <xf numFmtId="177" fontId="21" fillId="0" borderId="34" xfId="4" applyNumberFormat="1" applyFont="1" applyBorder="1" applyAlignment="1">
      <alignment horizontal="right" vertical="center" wrapText="1"/>
    </xf>
    <xf numFmtId="0" fontId="54" fillId="0" borderId="0" xfId="0" applyFont="1"/>
    <xf numFmtId="0" fontId="63" fillId="0" borderId="0" xfId="0" applyFont="1" applyBorder="1" applyAlignment="1">
      <alignment horizontal="right" vertical="center" wrapText="1"/>
    </xf>
    <xf numFmtId="0" fontId="54" fillId="0" borderId="0" xfId="0" applyFont="1" applyBorder="1" applyAlignment="1">
      <alignment vertical="center" wrapText="1"/>
    </xf>
    <xf numFmtId="0" fontId="54" fillId="0" borderId="0" xfId="0" applyFont="1" applyBorder="1"/>
    <xf numFmtId="166" fontId="34" fillId="0" borderId="47" xfId="3" applyFont="1" applyBorder="1" applyAlignment="1">
      <alignment horizontal="center" vertical="center"/>
    </xf>
    <xf numFmtId="166" fontId="34" fillId="0" borderId="47" xfId="3" applyFont="1" applyBorder="1" applyAlignment="1">
      <alignment horizontal="center" wrapText="1"/>
    </xf>
    <xf numFmtId="166" fontId="34" fillId="0" borderId="47" xfId="3" applyFont="1" applyBorder="1" applyAlignment="1">
      <alignment horizontal="center" vertical="center" wrapText="1"/>
    </xf>
    <xf numFmtId="0" fontId="0" fillId="0" borderId="0" xfId="0"/>
    <xf numFmtId="171" fontId="33" fillId="0" borderId="47" xfId="7" applyNumberFormat="1" applyFont="1" applyBorder="1"/>
    <xf numFmtId="0" fontId="0" fillId="0" borderId="0" xfId="0"/>
    <xf numFmtId="3" fontId="3" fillId="0" borderId="8" xfId="0" applyNumberFormat="1" applyFont="1" applyBorder="1" applyAlignment="1">
      <alignment horizontal="right" vertical="center"/>
    </xf>
    <xf numFmtId="0" fontId="2" fillId="0" borderId="10" xfId="0" applyFont="1" applyBorder="1" applyAlignment="1">
      <alignment horizontal="right"/>
    </xf>
    <xf numFmtId="0" fontId="59" fillId="2" borderId="1" xfId="0" applyFont="1" applyFill="1" applyBorder="1" applyAlignment="1">
      <alignment horizontal="center" vertical="center"/>
    </xf>
    <xf numFmtId="0" fontId="54" fillId="0" borderId="0" xfId="0" applyFont="1"/>
    <xf numFmtId="166" fontId="22" fillId="0" borderId="0" xfId="3" applyFont="1" applyBorder="1" applyAlignment="1">
      <alignment horizontal="center"/>
    </xf>
    <xf numFmtId="166" fontId="35" fillId="0" borderId="32" xfId="4" applyFont="1" applyBorder="1" applyAlignment="1">
      <alignment horizontal="center" vertical="center" wrapText="1"/>
    </xf>
    <xf numFmtId="16" fontId="0" fillId="0" borderId="0" xfId="0" applyNumberFormat="1"/>
    <xf numFmtId="166" fontId="34" fillId="0" borderId="47" xfId="3" applyFont="1" applyBorder="1"/>
    <xf numFmtId="164" fontId="34" fillId="0" borderId="47" xfId="7" applyNumberFormat="1" applyFont="1" applyBorder="1"/>
    <xf numFmtId="166" fontId="23" fillId="0" borderId="11" xfId="3" applyFont="1" applyFill="1" applyBorder="1"/>
    <xf numFmtId="171" fontId="22" fillId="0" borderId="11" xfId="7" applyNumberFormat="1" applyFont="1" applyFill="1" applyBorder="1"/>
    <xf numFmtId="171" fontId="33" fillId="0" borderId="47" xfId="7" applyNumberFormat="1" applyFont="1" applyBorder="1" applyAlignment="1">
      <alignment horizontal="center" wrapText="1"/>
    </xf>
    <xf numFmtId="171" fontId="34" fillId="0" borderId="47" xfId="7" applyNumberFormat="1" applyFont="1" applyBorder="1"/>
    <xf numFmtId="1" fontId="61" fillId="2" borderId="1" xfId="0" applyNumberFormat="1" applyFont="1" applyFill="1" applyBorder="1" applyAlignment="1">
      <alignment horizontal="center" vertical="center" wrapText="1"/>
    </xf>
    <xf numFmtId="17" fontId="61" fillId="0" borderId="0" xfId="0" applyNumberFormat="1" applyFont="1" applyBorder="1" applyAlignment="1">
      <alignment horizontal="center" vertical="center" wrapText="1"/>
    </xf>
    <xf numFmtId="0" fontId="54" fillId="0" borderId="0" xfId="0" applyFont="1" applyBorder="1" applyAlignment="1">
      <alignment horizontal="justify" vertical="center"/>
    </xf>
    <xf numFmtId="0" fontId="0" fillId="0" borderId="0" xfId="0" applyBorder="1"/>
    <xf numFmtId="0" fontId="5" fillId="0" borderId="0" xfId="0" applyFont="1" applyBorder="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3" fontId="2" fillId="0" borderId="0" xfId="0" applyNumberFormat="1" applyFont="1" applyBorder="1" applyAlignment="1">
      <alignment horizontal="right"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right"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0" fillId="0" borderId="52" xfId="0" applyBorder="1"/>
    <xf numFmtId="0" fontId="0" fillId="0" borderId="10" xfId="0" applyBorder="1"/>
    <xf numFmtId="0" fontId="0" fillId="0" borderId="53" xfId="0" applyBorder="1"/>
    <xf numFmtId="0" fontId="0" fillId="0" borderId="54" xfId="0" applyBorder="1"/>
    <xf numFmtId="0" fontId="0" fillId="0" borderId="55" xfId="0" applyBorder="1"/>
    <xf numFmtId="0" fontId="4" fillId="0" borderId="54" xfId="0" applyFont="1" applyBorder="1" applyAlignment="1">
      <alignment vertical="center"/>
    </xf>
    <xf numFmtId="0" fontId="0" fillId="0" borderId="54" xfId="0" applyBorder="1" applyAlignment="1">
      <alignment vertical="center" wrapText="1"/>
    </xf>
    <xf numFmtId="0" fontId="6" fillId="0" borderId="54" xfId="0" applyFont="1" applyBorder="1" applyAlignment="1">
      <alignment vertical="center" wrapText="1"/>
    </xf>
    <xf numFmtId="0" fontId="7" fillId="0" borderId="54" xfId="0" applyFont="1" applyBorder="1" applyAlignment="1">
      <alignment vertical="center" wrapText="1"/>
    </xf>
    <xf numFmtId="0" fontId="2" fillId="0" borderId="54" xfId="0" applyFont="1" applyBorder="1" applyAlignment="1">
      <alignment vertical="center" wrapText="1"/>
    </xf>
    <xf numFmtId="0" fontId="7" fillId="0" borderId="54" xfId="0" applyFont="1" applyBorder="1" applyAlignment="1">
      <alignment vertical="center"/>
    </xf>
    <xf numFmtId="0" fontId="2" fillId="0" borderId="54" xfId="0" applyFont="1" applyBorder="1" applyAlignment="1">
      <alignment vertical="center"/>
    </xf>
    <xf numFmtId="0" fontId="6" fillId="0" borderId="54"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4" xfId="0" applyFont="1" applyBorder="1" applyAlignment="1">
      <alignment horizontal="justify" vertical="center"/>
    </xf>
    <xf numFmtId="0" fontId="4" fillId="0" borderId="56" xfId="0" applyFont="1" applyBorder="1" applyAlignment="1">
      <alignment vertical="center"/>
    </xf>
    <xf numFmtId="0" fontId="0" fillId="0" borderId="2" xfId="0" applyBorder="1"/>
    <xf numFmtId="0" fontId="0" fillId="0" borderId="57" xfId="0" applyBorder="1"/>
    <xf numFmtId="0" fontId="0" fillId="0" borderId="0" xfId="0" applyBorder="1" applyAlignment="1">
      <alignment wrapText="1"/>
    </xf>
    <xf numFmtId="0" fontId="7" fillId="0" borderId="0" xfId="0" applyFont="1" applyBorder="1" applyAlignment="1">
      <alignment horizontal="right" vertical="center"/>
    </xf>
    <xf numFmtId="3" fontId="2" fillId="0" borderId="0" xfId="0" applyNumberFormat="1" applyFont="1" applyFill="1" applyBorder="1" applyAlignment="1">
      <alignment horizontal="right" vertical="center"/>
    </xf>
    <xf numFmtId="0" fontId="3" fillId="0" borderId="0" xfId="0" applyFont="1" applyBorder="1" applyAlignment="1">
      <alignment horizontal="right" vertical="center"/>
    </xf>
    <xf numFmtId="0" fontId="12" fillId="0" borderId="0" xfId="0" applyFont="1" applyBorder="1" applyAlignment="1">
      <alignment vertical="center"/>
    </xf>
    <xf numFmtId="0" fontId="3" fillId="0" borderId="54" xfId="0" applyFont="1" applyBorder="1" applyAlignment="1">
      <alignment vertical="center"/>
    </xf>
    <xf numFmtId="0" fontId="6" fillId="0" borderId="54" xfId="0" applyFont="1" applyBorder="1" applyAlignment="1">
      <alignment vertical="center"/>
    </xf>
    <xf numFmtId="0" fontId="0" fillId="0" borderId="54" xfId="0" applyBorder="1" applyAlignment="1">
      <alignment vertical="center"/>
    </xf>
    <xf numFmtId="0" fontId="3" fillId="0" borderId="54" xfId="0" applyFont="1" applyBorder="1" applyAlignment="1">
      <alignment horizontal="right" vertical="center"/>
    </xf>
    <xf numFmtId="0" fontId="3" fillId="0" borderId="0" xfId="0" applyFont="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41" fontId="0" fillId="0" borderId="0" xfId="1" applyFont="1" applyFill="1" applyBorder="1" applyAlignment="1">
      <alignment vertical="center"/>
    </xf>
    <xf numFmtId="41" fontId="7" fillId="0" borderId="0" xfId="1" applyFont="1" applyFill="1" applyBorder="1" applyAlignment="1">
      <alignment vertical="center"/>
    </xf>
    <xf numFmtId="0" fontId="2" fillId="0" borderId="0" xfId="0" applyFont="1" applyBorder="1" applyAlignment="1">
      <alignment vertical="center"/>
    </xf>
    <xf numFmtId="0" fontId="15"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applyAlignment="1">
      <alignment vertical="center" wrapText="1"/>
    </xf>
    <xf numFmtId="41" fontId="48" fillId="0" borderId="0" xfId="1" applyFont="1" applyBorder="1" applyAlignment="1">
      <alignment horizontal="right" vertical="center"/>
    </xf>
    <xf numFmtId="41" fontId="0" fillId="0" borderId="0" xfId="1" applyFont="1" applyBorder="1"/>
    <xf numFmtId="0" fontId="3" fillId="0" borderId="0" xfId="0" applyFont="1" applyBorder="1" applyAlignment="1">
      <alignment vertical="center" wrapText="1"/>
    </xf>
    <xf numFmtId="41" fontId="3" fillId="0" borderId="0" xfId="1" applyFont="1" applyBorder="1" applyAlignment="1">
      <alignment horizontal="right" vertical="center"/>
    </xf>
    <xf numFmtId="41" fontId="0" fillId="0" borderId="0" xfId="1" applyFont="1" applyBorder="1" applyAlignment="1">
      <alignment vertical="top" wrapText="1"/>
    </xf>
    <xf numFmtId="0" fontId="0" fillId="0" borderId="56" xfId="0" applyBorder="1"/>
    <xf numFmtId="0" fontId="72" fillId="0" borderId="55" xfId="0" applyFont="1" applyFill="1" applyBorder="1"/>
    <xf numFmtId="0" fontId="0" fillId="0" borderId="55" xfId="0" applyFill="1" applyBorder="1"/>
    <xf numFmtId="0" fontId="13" fillId="0" borderId="54" xfId="0" applyFont="1" applyBorder="1" applyAlignment="1">
      <alignment vertical="center"/>
    </xf>
    <xf numFmtId="0" fontId="2" fillId="0" borderId="55" xfId="0" applyFont="1" applyBorder="1" applyAlignment="1">
      <alignment vertical="center" wrapText="1"/>
    </xf>
    <xf numFmtId="0" fontId="2" fillId="0" borderId="54" xfId="0" applyFont="1" applyBorder="1"/>
    <xf numFmtId="0" fontId="2" fillId="0" borderId="0" xfId="0" applyFont="1" applyBorder="1" applyAlignment="1">
      <alignment horizontal="right"/>
    </xf>
    <xf numFmtId="0" fontId="2" fillId="0" borderId="0" xfId="0" applyFont="1" applyBorder="1"/>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4" fillId="0" borderId="36" xfId="0" applyFont="1" applyBorder="1" applyAlignment="1">
      <alignment vertical="center"/>
    </xf>
    <xf numFmtId="0" fontId="2" fillId="0" borderId="30" xfId="0" applyFont="1" applyBorder="1"/>
    <xf numFmtId="0" fontId="68" fillId="0" borderId="54" xfId="0" applyFont="1" applyBorder="1"/>
    <xf numFmtId="0" fontId="68" fillId="0" borderId="0" xfId="0" applyFont="1" applyBorder="1"/>
    <xf numFmtId="166" fontId="23" fillId="0" borderId="62" xfId="11" applyFont="1" applyBorder="1" applyAlignment="1">
      <alignment horizontal="center" vertical="center" wrapText="1"/>
    </xf>
    <xf numFmtId="14" fontId="23" fillId="0" borderId="62" xfId="11" applyNumberFormat="1" applyFont="1" applyBorder="1" applyAlignment="1">
      <alignment horizontal="center" vertical="center" wrapText="1"/>
    </xf>
    <xf numFmtId="166" fontId="23" fillId="0" borderId="63" xfId="12" applyFont="1" applyBorder="1" applyAlignment="1">
      <alignment vertical="center"/>
    </xf>
    <xf numFmtId="166" fontId="22" fillId="0" borderId="63" xfId="3" applyFont="1" applyBorder="1"/>
    <xf numFmtId="166" fontId="23" fillId="0" borderId="54" xfId="12" applyFont="1" applyBorder="1" applyAlignment="1">
      <alignment vertical="center"/>
    </xf>
    <xf numFmtId="176" fontId="23" fillId="0" borderId="0" xfId="12" applyNumberFormat="1" applyFont="1" applyBorder="1" applyAlignment="1">
      <alignment horizontal="right" vertical="center"/>
    </xf>
    <xf numFmtId="176" fontId="23" fillId="0" borderId="55" xfId="12" applyNumberFormat="1" applyFont="1" applyBorder="1" applyAlignment="1">
      <alignment horizontal="right" vertical="center"/>
    </xf>
    <xf numFmtId="176" fontId="68" fillId="0" borderId="0" xfId="0" applyNumberFormat="1" applyFont="1" applyBorder="1"/>
    <xf numFmtId="0" fontId="68" fillId="0" borderId="55" xfId="0" applyFont="1" applyBorder="1"/>
    <xf numFmtId="176" fontId="0" fillId="0" borderId="2" xfId="0" applyNumberFormat="1" applyBorder="1"/>
    <xf numFmtId="176" fontId="0" fillId="0" borderId="57" xfId="0" applyNumberFormat="1" applyBorder="1"/>
    <xf numFmtId="0" fontId="54" fillId="0" borderId="52" xfId="0" applyFont="1" applyBorder="1"/>
    <xf numFmtId="0" fontId="54" fillId="0" borderId="10" xfId="0" applyFont="1" applyBorder="1"/>
    <xf numFmtId="0" fontId="54" fillId="0" borderId="53" xfId="0" applyFont="1" applyBorder="1"/>
    <xf numFmtId="0" fontId="54" fillId="0" borderId="54" xfId="0" applyFont="1" applyBorder="1"/>
    <xf numFmtId="0" fontId="54" fillId="0" borderId="55" xfId="0" applyFont="1" applyBorder="1"/>
    <xf numFmtId="0" fontId="59" fillId="0" borderId="54" xfId="0" applyFont="1" applyBorder="1"/>
    <xf numFmtId="0" fontId="59" fillId="0" borderId="54" xfId="0" applyFont="1" applyBorder="1" applyAlignment="1">
      <alignment vertical="center"/>
    </xf>
    <xf numFmtId="0" fontId="59" fillId="0" borderId="54" xfId="0" applyFont="1" applyBorder="1" applyAlignment="1">
      <alignment horizontal="justify" vertical="center"/>
    </xf>
    <xf numFmtId="0" fontId="59" fillId="0" borderId="0" xfId="0" applyFont="1" applyBorder="1" applyAlignment="1">
      <alignment horizontal="justify" vertical="center"/>
    </xf>
    <xf numFmtId="0" fontId="54" fillId="0" borderId="54" xfId="0" applyFont="1" applyBorder="1" applyAlignment="1">
      <alignment horizontal="justify" vertical="center"/>
    </xf>
    <xf numFmtId="0" fontId="54" fillId="0" borderId="54" xfId="0" applyFont="1" applyBorder="1" applyAlignment="1">
      <alignment vertical="center"/>
    </xf>
    <xf numFmtId="0" fontId="54" fillId="0" borderId="0" xfId="0" applyFont="1" applyBorder="1" applyAlignment="1">
      <alignment vertical="top" wrapText="1"/>
    </xf>
    <xf numFmtId="0" fontId="59" fillId="0" borderId="0" xfId="0" applyFont="1" applyBorder="1" applyAlignment="1">
      <alignment horizontal="center" vertical="center" wrapText="1"/>
    </xf>
    <xf numFmtId="0" fontId="54" fillId="0" borderId="54" xfId="0" applyFont="1" applyBorder="1" applyAlignment="1">
      <alignment vertical="center" wrapText="1"/>
    </xf>
    <xf numFmtId="3" fontId="54" fillId="0" borderId="0" xfId="0" applyNumberFormat="1" applyFont="1" applyBorder="1" applyAlignment="1">
      <alignment horizontal="center" vertical="center"/>
    </xf>
    <xf numFmtId="0" fontId="59" fillId="0" borderId="0" xfId="0" applyFont="1" applyBorder="1" applyAlignment="1">
      <alignment vertical="center"/>
    </xf>
    <xf numFmtId="0" fontId="59" fillId="0" borderId="0" xfId="0" applyFont="1" applyBorder="1"/>
    <xf numFmtId="0" fontId="54" fillId="0" borderId="54" xfId="0" applyFont="1" applyBorder="1" applyAlignment="1">
      <alignment horizontal="left" vertical="center" wrapText="1"/>
    </xf>
    <xf numFmtId="0" fontId="54" fillId="0" borderId="0" xfId="0" applyFont="1" applyBorder="1" applyAlignment="1">
      <alignment horizontal="left" vertical="center" wrapText="1"/>
    </xf>
    <xf numFmtId="0" fontId="54" fillId="0" borderId="55" xfId="0" applyFont="1" applyBorder="1" applyAlignment="1">
      <alignment horizontal="left" vertical="center" wrapText="1"/>
    </xf>
    <xf numFmtId="0" fontId="59" fillId="0" borderId="54" xfId="0" applyFont="1" applyBorder="1" applyAlignment="1">
      <alignment horizontal="left" vertical="center"/>
    </xf>
    <xf numFmtId="0" fontId="59" fillId="0" borderId="0" xfId="0" applyFont="1" applyBorder="1" applyAlignment="1">
      <alignment horizontal="left" vertical="center"/>
    </xf>
    <xf numFmtId="0" fontId="61" fillId="0" borderId="54" xfId="0" applyFont="1" applyBorder="1" applyAlignment="1">
      <alignment vertical="center" wrapText="1"/>
    </xf>
    <xf numFmtId="0" fontId="61" fillId="0" borderId="0" xfId="0" applyFont="1" applyBorder="1" applyAlignment="1">
      <alignment vertical="center" wrapText="1"/>
    </xf>
    <xf numFmtId="0" fontId="63" fillId="0" borderId="54" xfId="0" applyFont="1" applyBorder="1" applyAlignment="1">
      <alignment vertical="center"/>
    </xf>
    <xf numFmtId="0" fontId="63" fillId="0" borderId="0" xfId="0" applyFont="1" applyBorder="1" applyAlignment="1">
      <alignment vertical="center"/>
    </xf>
    <xf numFmtId="3" fontId="63" fillId="0" borderId="0" xfId="0" applyNumberFormat="1" applyFont="1" applyBorder="1" applyAlignment="1">
      <alignment vertical="center" wrapText="1"/>
    </xf>
    <xf numFmtId="3" fontId="59" fillId="0" borderId="0" xfId="0" applyNumberFormat="1" applyFont="1" applyBorder="1" applyAlignment="1">
      <alignment horizontal="right" vertical="center"/>
    </xf>
    <xf numFmtId="0" fontId="54" fillId="0" borderId="54" xfId="0" applyFont="1" applyBorder="1" applyAlignment="1">
      <alignment horizontal="left" vertical="center"/>
    </xf>
    <xf numFmtId="0" fontId="54" fillId="0" borderId="0" xfId="0" applyFont="1" applyBorder="1" applyAlignment="1">
      <alignment horizontal="left" vertical="center"/>
    </xf>
    <xf numFmtId="0" fontId="54" fillId="0" borderId="55" xfId="0" applyFont="1" applyBorder="1" applyAlignment="1">
      <alignment horizontal="left" vertical="center"/>
    </xf>
    <xf numFmtId="0" fontId="61" fillId="0" borderId="0" xfId="0" applyFont="1" applyBorder="1" applyAlignment="1">
      <alignment horizontal="center" vertical="center" wrapText="1"/>
    </xf>
    <xf numFmtId="3" fontId="54" fillId="0" borderId="0" xfId="0" applyNumberFormat="1" applyFont="1" applyBorder="1" applyAlignment="1">
      <alignment horizontal="right" vertical="center"/>
    </xf>
    <xf numFmtId="0" fontId="59" fillId="0" borderId="54" xfId="0" applyFont="1" applyBorder="1" applyAlignment="1">
      <alignment horizontal="right" vertical="center"/>
    </xf>
    <xf numFmtId="0" fontId="54" fillId="0" borderId="0" xfId="0" applyFont="1" applyFill="1" applyBorder="1"/>
    <xf numFmtId="0" fontId="59" fillId="0" borderId="55" xfId="0" applyFont="1" applyBorder="1" applyAlignment="1">
      <alignment horizontal="left" vertical="center"/>
    </xf>
    <xf numFmtId="0" fontId="61" fillId="0" borderId="54" xfId="0" applyFont="1" applyBorder="1" applyAlignment="1">
      <alignment horizontal="left" vertical="center"/>
    </xf>
    <xf numFmtId="0" fontId="61" fillId="0" borderId="0" xfId="0" applyFont="1" applyBorder="1" applyAlignment="1">
      <alignment horizontal="left" vertical="center"/>
    </xf>
    <xf numFmtId="0" fontId="61" fillId="0" borderId="55" xfId="0" applyFont="1" applyBorder="1" applyAlignment="1">
      <alignment horizontal="left" vertical="center"/>
    </xf>
    <xf numFmtId="0" fontId="61" fillId="0" borderId="54" xfId="0" applyFont="1" applyBorder="1" applyAlignment="1">
      <alignment horizontal="justify" vertical="center" wrapText="1"/>
    </xf>
    <xf numFmtId="0" fontId="61" fillId="0" borderId="0" xfId="0" applyFont="1" applyBorder="1" applyAlignment="1">
      <alignment horizontal="justify" vertical="center" wrapText="1"/>
    </xf>
    <xf numFmtId="0" fontId="54" fillId="0" borderId="55" xfId="0" applyFont="1" applyBorder="1" applyAlignment="1">
      <alignment vertical="center"/>
    </xf>
    <xf numFmtId="17" fontId="61" fillId="0" borderId="0" xfId="0" applyNumberFormat="1" applyFont="1" applyBorder="1" applyAlignment="1">
      <alignment vertical="center" wrapText="1"/>
    </xf>
    <xf numFmtId="3" fontId="59" fillId="0" borderId="0" xfId="0" applyNumberFormat="1" applyFont="1" applyBorder="1" applyAlignment="1">
      <alignment vertical="center"/>
    </xf>
    <xf numFmtId="0" fontId="63" fillId="0" borderId="54" xfId="0" applyFont="1" applyBorder="1" applyAlignment="1">
      <alignment horizontal="justify" vertical="center" wrapTex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4" fillId="0" borderId="54" xfId="0" applyFont="1" applyBorder="1" applyAlignment="1">
      <alignment horizontal="justify" vertical="center"/>
    </xf>
    <xf numFmtId="0" fontId="63" fillId="0" borderId="54" xfId="0" applyFont="1" applyBorder="1" applyAlignment="1">
      <alignment vertical="center" wrapText="1"/>
    </xf>
    <xf numFmtId="3" fontId="54" fillId="0" borderId="0" xfId="0" applyNumberFormat="1" applyFont="1" applyBorder="1"/>
    <xf numFmtId="0" fontId="61" fillId="0" borderId="54" xfId="0" applyFont="1" applyBorder="1" applyAlignment="1">
      <alignment vertical="center"/>
    </xf>
    <xf numFmtId="0" fontId="61" fillId="0" borderId="0" xfId="0" applyFont="1" applyBorder="1" applyAlignment="1">
      <alignment vertical="center"/>
    </xf>
    <xf numFmtId="0" fontId="61" fillId="0" borderId="55" xfId="0" applyFont="1" applyBorder="1" applyAlignment="1">
      <alignment vertical="center"/>
    </xf>
    <xf numFmtId="0" fontId="63" fillId="0" borderId="55" xfId="0" applyFont="1" applyBorder="1" applyAlignment="1">
      <alignment vertical="center"/>
    </xf>
    <xf numFmtId="0" fontId="63" fillId="0" borderId="54" xfId="0" applyFont="1" applyBorder="1" applyAlignment="1">
      <alignment horizontal="left" vertical="center"/>
    </xf>
    <xf numFmtId="0" fontId="63" fillId="0" borderId="0" xfId="0" applyFont="1" applyBorder="1" applyAlignment="1">
      <alignment horizontal="left" vertical="center"/>
    </xf>
    <xf numFmtId="0" fontId="63" fillId="0" borderId="55" xfId="0" applyFont="1" applyBorder="1" applyAlignment="1">
      <alignment horizontal="left" vertical="center"/>
    </xf>
    <xf numFmtId="0" fontId="54" fillId="0" borderId="0" xfId="0" applyFont="1" applyBorder="1" applyAlignment="1">
      <alignment horizontal="center" vertical="center" wrapText="1"/>
    </xf>
    <xf numFmtId="0" fontId="63" fillId="0" borderId="54" xfId="0" applyFont="1" applyBorder="1" applyAlignment="1">
      <alignment horizontal="justify" vertical="center"/>
    </xf>
    <xf numFmtId="0" fontId="61" fillId="0" borderId="54" xfId="0" applyFont="1" applyBorder="1" applyAlignment="1">
      <alignment horizontal="justify" vertical="center"/>
    </xf>
    <xf numFmtId="17" fontId="59" fillId="0" borderId="0" xfId="0" applyNumberFormat="1" applyFont="1" applyBorder="1" applyAlignment="1">
      <alignment horizontal="center" vertical="center" wrapText="1"/>
    </xf>
    <xf numFmtId="0" fontId="59" fillId="0" borderId="54" xfId="0" applyFont="1" applyBorder="1" applyAlignment="1">
      <alignment vertical="center" wrapText="1"/>
    </xf>
    <xf numFmtId="0" fontId="59" fillId="0" borderId="0" xfId="0" applyFont="1" applyBorder="1" applyAlignment="1">
      <alignment horizontal="right" vertical="center" wrapText="1"/>
    </xf>
    <xf numFmtId="0" fontId="46" fillId="0" borderId="54" xfId="0" applyFont="1" applyFill="1" applyBorder="1" applyAlignment="1">
      <alignment horizontal="justify" vertical="center"/>
    </xf>
    <xf numFmtId="0" fontId="66" fillId="0" borderId="0" xfId="0" applyFont="1" applyFill="1" applyBorder="1"/>
    <xf numFmtId="0" fontId="66" fillId="0" borderId="55" xfId="0" applyFont="1" applyFill="1" applyBorder="1"/>
    <xf numFmtId="0" fontId="62" fillId="0" borderId="54" xfId="0" applyFont="1" applyBorder="1" applyAlignment="1">
      <alignment horizontal="justify" vertical="center"/>
    </xf>
    <xf numFmtId="0" fontId="61" fillId="0" borderId="0" xfId="0" applyFont="1" applyBorder="1" applyAlignment="1">
      <alignment horizontal="right" vertical="center" wrapText="1"/>
    </xf>
    <xf numFmtId="0" fontId="59" fillId="0" borderId="54" xfId="0" applyFont="1" applyBorder="1" applyAlignment="1">
      <alignment horizontal="center" vertical="center"/>
    </xf>
    <xf numFmtId="0" fontId="54" fillId="0" borderId="54" xfId="0" applyFont="1" applyBorder="1" applyAlignment="1">
      <alignment horizontal="left" vertical="center" indent="3"/>
    </xf>
    <xf numFmtId="0" fontId="54" fillId="0" borderId="0" xfId="0" applyFont="1" applyBorder="1" applyAlignment="1">
      <alignment horizontal="right" vertical="center"/>
    </xf>
    <xf numFmtId="0" fontId="59" fillId="0" borderId="54" xfId="0" applyFont="1" applyBorder="1" applyAlignment="1">
      <alignment horizontal="left" vertical="center" indent="3"/>
    </xf>
    <xf numFmtId="0" fontId="59" fillId="0" borderId="0" xfId="0" applyFont="1" applyBorder="1" applyAlignment="1">
      <alignment horizontal="center" vertical="center"/>
    </xf>
    <xf numFmtId="0" fontId="59" fillId="0" borderId="0" xfId="0" applyFont="1" applyBorder="1" applyAlignment="1">
      <alignment horizontal="right" vertical="center"/>
    </xf>
    <xf numFmtId="0" fontId="59" fillId="0" borderId="55" xfId="0" applyFont="1" applyBorder="1" applyAlignment="1">
      <alignment vertical="center"/>
    </xf>
    <xf numFmtId="0" fontId="60" fillId="0" borderId="0" xfId="0" applyFont="1" applyBorder="1" applyAlignment="1">
      <alignment horizontal="justify" vertical="center"/>
    </xf>
    <xf numFmtId="0" fontId="60" fillId="0" borderId="0" xfId="0" applyFont="1" applyBorder="1" applyAlignment="1">
      <alignment vertical="center"/>
    </xf>
    <xf numFmtId="0" fontId="59" fillId="0" borderId="0" xfId="0" applyFont="1" applyBorder="1" applyAlignment="1">
      <alignment horizontal="left" vertical="center" wrapText="1" indent="3"/>
    </xf>
    <xf numFmtId="0" fontId="54" fillId="0" borderId="0" xfId="0" applyFont="1" applyBorder="1" applyAlignment="1">
      <alignment wrapText="1"/>
    </xf>
    <xf numFmtId="0" fontId="63" fillId="0" borderId="54" xfId="0" applyFont="1" applyBorder="1" applyAlignment="1">
      <alignment horizontal="left" vertical="center" wrapText="1" indent="3"/>
    </xf>
    <xf numFmtId="3" fontId="54" fillId="0" borderId="0" xfId="0" applyNumberFormat="1" applyFont="1" applyBorder="1" applyAlignment="1">
      <alignment vertical="center"/>
    </xf>
    <xf numFmtId="3" fontId="63" fillId="0" borderId="0" xfId="0" applyNumberFormat="1" applyFont="1" applyBorder="1" applyAlignment="1">
      <alignment vertical="center"/>
    </xf>
    <xf numFmtId="0" fontId="54" fillId="0" borderId="0" xfId="0" applyFont="1" applyBorder="1" applyAlignment="1">
      <alignment horizontal="right" vertical="center" wrapText="1"/>
    </xf>
    <xf numFmtId="0" fontId="54" fillId="0" borderId="0" xfId="0" applyFont="1" applyBorder="1" applyAlignment="1">
      <alignment horizontal="right"/>
    </xf>
    <xf numFmtId="3" fontId="61" fillId="0" borderId="0" xfId="0" applyNumberFormat="1" applyFont="1" applyBorder="1" applyAlignment="1">
      <alignment horizontal="right" vertical="center" indent="3"/>
    </xf>
    <xf numFmtId="0" fontId="59" fillId="0" borderId="0" xfId="0" applyFont="1" applyBorder="1" applyAlignment="1">
      <alignment horizontal="right"/>
    </xf>
    <xf numFmtId="0" fontId="54" fillId="0" borderId="0" xfId="0" applyFont="1" applyBorder="1" applyAlignment="1">
      <alignment horizontal="left" vertical="center" indent="3"/>
    </xf>
    <xf numFmtId="3" fontId="61" fillId="0" borderId="0" xfId="0" applyNumberFormat="1" applyFont="1" applyBorder="1" applyAlignment="1">
      <alignment vertical="center"/>
    </xf>
    <xf numFmtId="3" fontId="54" fillId="0" borderId="0" xfId="0" applyNumberFormat="1" applyFont="1" applyBorder="1" applyAlignment="1">
      <alignment vertical="center" wrapText="1"/>
    </xf>
    <xf numFmtId="3" fontId="54" fillId="0" borderId="55" xfId="0" applyNumberFormat="1" applyFont="1" applyBorder="1" applyAlignment="1">
      <alignment vertical="center" wrapText="1"/>
    </xf>
    <xf numFmtId="3" fontId="54" fillId="0" borderId="0" xfId="0" applyNumberFormat="1" applyFont="1" applyBorder="1" applyAlignment="1">
      <alignment horizontal="center" vertical="center" wrapText="1"/>
    </xf>
    <xf numFmtId="0" fontId="54" fillId="0" borderId="55" xfId="0" applyFont="1" applyBorder="1" applyAlignment="1">
      <alignment vertical="center" wrapText="1"/>
    </xf>
    <xf numFmtId="0" fontId="54" fillId="0" borderId="55" xfId="0" applyFont="1" applyBorder="1" applyAlignment="1">
      <alignment wrapText="1"/>
    </xf>
    <xf numFmtId="3" fontId="54" fillId="0" borderId="0" xfId="0" applyNumberFormat="1" applyFont="1" applyBorder="1" applyAlignment="1">
      <alignment horizontal="right" vertical="center" wrapText="1"/>
    </xf>
    <xf numFmtId="3" fontId="54" fillId="0" borderId="55" xfId="0" applyNumberFormat="1" applyFont="1" applyBorder="1" applyAlignment="1">
      <alignment vertical="center"/>
    </xf>
    <xf numFmtId="0" fontId="59" fillId="0" borderId="0" xfId="0" applyFont="1" applyBorder="1" applyAlignment="1">
      <alignment vertical="center" wrapText="1"/>
    </xf>
    <xf numFmtId="3" fontId="59" fillId="0" borderId="0" xfId="0" applyNumberFormat="1" applyFont="1" applyBorder="1" applyAlignment="1">
      <alignment vertical="center" wrapText="1"/>
    </xf>
    <xf numFmtId="3" fontId="59" fillId="0" borderId="0" xfId="0" applyNumberFormat="1" applyFont="1" applyBorder="1" applyAlignment="1">
      <alignment horizontal="center" vertical="center" wrapText="1"/>
    </xf>
    <xf numFmtId="0" fontId="54" fillId="0" borderId="54" xfId="0" applyFont="1" applyBorder="1" applyAlignment="1">
      <alignment horizontal="left" vertical="center" indent="2"/>
    </xf>
    <xf numFmtId="3" fontId="22" fillId="0" borderId="47" xfId="3" applyNumberFormat="1" applyFont="1" applyBorder="1"/>
    <xf numFmtId="166" fontId="17" fillId="0" borderId="52" xfId="3" applyFont="1" applyBorder="1"/>
    <xf numFmtId="166" fontId="17" fillId="0" borderId="10" xfId="3" applyFont="1" applyBorder="1"/>
    <xf numFmtId="166" fontId="17" fillId="0" borderId="53" xfId="3" applyFont="1" applyBorder="1"/>
    <xf numFmtId="166" fontId="17" fillId="0" borderId="54" xfId="3" applyFont="1" applyBorder="1"/>
    <xf numFmtId="166" fontId="17" fillId="0" borderId="0" xfId="3" applyFont="1" applyBorder="1"/>
    <xf numFmtId="166" fontId="17" fillId="0" borderId="55" xfId="3" applyFont="1" applyBorder="1"/>
    <xf numFmtId="166" fontId="24" fillId="0" borderId="0" xfId="3" applyFont="1" applyBorder="1" applyAlignment="1">
      <alignment horizontal="right"/>
    </xf>
    <xf numFmtId="166" fontId="24" fillId="0" borderId="55" xfId="3" applyFont="1" applyBorder="1" applyAlignment="1">
      <alignment horizontal="right"/>
    </xf>
    <xf numFmtId="166" fontId="22" fillId="0" borderId="54" xfId="3" applyFont="1" applyBorder="1"/>
    <xf numFmtId="166" fontId="22" fillId="0" borderId="0" xfId="3" applyFont="1" applyBorder="1"/>
    <xf numFmtId="166" fontId="22" fillId="0" borderId="55" xfId="3" applyFont="1" applyBorder="1"/>
    <xf numFmtId="166" fontId="23" fillId="0" borderId="54" xfId="3" applyFont="1" applyBorder="1"/>
    <xf numFmtId="166" fontId="23" fillId="0" borderId="0" xfId="3" applyFont="1" applyBorder="1"/>
    <xf numFmtId="3" fontId="22" fillId="0" borderId="0" xfId="3" applyNumberFormat="1" applyFont="1" applyBorder="1"/>
    <xf numFmtId="166" fontId="21" fillId="0" borderId="54" xfId="3" applyFont="1" applyBorder="1"/>
    <xf numFmtId="166" fontId="19" fillId="0" borderId="54" xfId="3" applyFont="1" applyBorder="1"/>
    <xf numFmtId="166" fontId="19" fillId="0" borderId="0" xfId="3" applyFont="1" applyBorder="1"/>
    <xf numFmtId="166" fontId="19" fillId="0" borderId="55" xfId="3" applyFont="1" applyBorder="1"/>
    <xf numFmtId="166" fontId="24" fillId="0" borderId="0" xfId="3" applyFont="1" applyBorder="1"/>
    <xf numFmtId="166" fontId="24" fillId="0" borderId="0" xfId="3" applyFont="1" applyBorder="1" applyAlignment="1">
      <alignment horizontal="center"/>
    </xf>
    <xf numFmtId="166" fontId="22" fillId="3" borderId="0" xfId="3" applyFont="1" applyFill="1" applyBorder="1"/>
    <xf numFmtId="164" fontId="22" fillId="3" borderId="0" xfId="3" applyNumberFormat="1" applyFont="1" applyFill="1" applyBorder="1"/>
    <xf numFmtId="166" fontId="22" fillId="0" borderId="45" xfId="3" applyFont="1" applyBorder="1"/>
    <xf numFmtId="166" fontId="22" fillId="0" borderId="56" xfId="3" applyFont="1" applyBorder="1"/>
    <xf numFmtId="166" fontId="22" fillId="0" borderId="2" xfId="3" applyFont="1" applyBorder="1"/>
    <xf numFmtId="166" fontId="22" fillId="0" borderId="57" xfId="3" applyFont="1" applyBorder="1"/>
    <xf numFmtId="15" fontId="24" fillId="0" borderId="54" xfId="3" applyNumberFormat="1" applyFont="1" applyBorder="1" applyAlignment="1">
      <alignment horizontal="center"/>
    </xf>
    <xf numFmtId="166" fontId="23" fillId="0" borderId="66" xfId="3" applyFont="1" applyBorder="1" applyAlignment="1">
      <alignment horizontal="center"/>
    </xf>
    <xf numFmtId="166" fontId="23" fillId="0" borderId="67" xfId="3" applyFont="1" applyBorder="1" applyAlignment="1">
      <alignment horizontal="center"/>
    </xf>
    <xf numFmtId="166" fontId="23" fillId="0" borderId="68" xfId="3" applyFont="1" applyBorder="1" applyAlignment="1">
      <alignment horizontal="center"/>
    </xf>
    <xf numFmtId="166" fontId="23" fillId="0" borderId="51" xfId="3" applyFont="1" applyBorder="1" applyAlignment="1">
      <alignment horizontal="center"/>
    </xf>
    <xf numFmtId="166" fontId="27" fillId="0" borderId="51" xfId="3" applyFont="1" applyBorder="1" applyAlignment="1">
      <alignment horizontal="center"/>
    </xf>
    <xf numFmtId="166" fontId="26" fillId="0" borderId="47" xfId="3" applyFont="1" applyBorder="1" applyAlignment="1">
      <alignment horizontal="center"/>
    </xf>
    <xf numFmtId="166" fontId="22" fillId="0" borderId="66" xfId="3" applyFont="1" applyBorder="1"/>
    <xf numFmtId="166" fontId="22" fillId="0" borderId="67" xfId="3" applyFont="1" applyBorder="1"/>
    <xf numFmtId="166" fontId="22" fillId="0" borderId="68" xfId="3" applyFont="1" applyBorder="1"/>
    <xf numFmtId="166" fontId="22" fillId="0" borderId="51" xfId="3" applyFont="1" applyBorder="1"/>
    <xf numFmtId="166" fontId="23" fillId="0" borderId="68" xfId="3" applyFont="1" applyBorder="1"/>
    <xf numFmtId="166" fontId="22" fillId="0" borderId="69" xfId="3" applyFont="1" applyBorder="1"/>
    <xf numFmtId="0" fontId="22" fillId="0" borderId="47" xfId="3" applyNumberFormat="1" applyFont="1" applyBorder="1"/>
    <xf numFmtId="166" fontId="22" fillId="0" borderId="47" xfId="3" applyFont="1" applyBorder="1" applyAlignment="1">
      <alignment horizontal="right"/>
    </xf>
    <xf numFmtId="166" fontId="22" fillId="0" borderId="47" xfId="3" applyFont="1" applyBorder="1" applyAlignment="1">
      <alignment horizontal="center"/>
    </xf>
    <xf numFmtId="0" fontId="22" fillId="0" borderId="0" xfId="3" applyNumberFormat="1" applyFont="1" applyBorder="1"/>
    <xf numFmtId="166" fontId="22" fillId="0" borderId="0" xfId="3" applyFont="1" applyBorder="1" applyAlignment="1">
      <alignment horizontal="right"/>
    </xf>
    <xf numFmtId="166" fontId="23" fillId="0" borderId="68" xfId="3" applyFont="1" applyBorder="1" applyAlignment="1">
      <alignment horizontal="right"/>
    </xf>
    <xf numFmtId="3" fontId="23" fillId="0" borderId="51" xfId="3" applyNumberFormat="1" applyFont="1" applyBorder="1" applyAlignment="1">
      <alignment horizontal="right"/>
    </xf>
    <xf numFmtId="166" fontId="23" fillId="0" borderId="55" xfId="3" applyFont="1" applyBorder="1"/>
    <xf numFmtId="166" fontId="23" fillId="0" borderId="66" xfId="3" applyFont="1" applyBorder="1"/>
    <xf numFmtId="3" fontId="23" fillId="0" borderId="0" xfId="3" applyNumberFormat="1" applyFont="1" applyBorder="1"/>
    <xf numFmtId="166" fontId="23" fillId="0" borderId="56" xfId="3" applyFont="1" applyBorder="1"/>
    <xf numFmtId="166" fontId="23" fillId="0" borderId="2" xfId="3" applyFont="1" applyBorder="1"/>
    <xf numFmtId="3" fontId="23" fillId="0" borderId="2" xfId="3" applyNumberFormat="1" applyFont="1" applyBorder="1"/>
    <xf numFmtId="166" fontId="23" fillId="0" borderId="57" xfId="3" applyFont="1" applyBorder="1"/>
    <xf numFmtId="166" fontId="1" fillId="0" borderId="52" xfId="4" applyBorder="1"/>
    <xf numFmtId="166" fontId="1" fillId="0" borderId="10" xfId="4" applyBorder="1"/>
    <xf numFmtId="166" fontId="1" fillId="0" borderId="53" xfId="4" applyBorder="1"/>
    <xf numFmtId="166" fontId="1" fillId="0" borderId="54" xfId="4" applyBorder="1"/>
    <xf numFmtId="166" fontId="1" fillId="0" borderId="0" xfId="4" applyBorder="1"/>
    <xf numFmtId="166" fontId="1" fillId="0" borderId="55" xfId="4" applyBorder="1"/>
    <xf numFmtId="166" fontId="33" fillId="0" borderId="0" xfId="3" applyFont="1" applyBorder="1"/>
    <xf numFmtId="166" fontId="34" fillId="0" borderId="0" xfId="3" applyFont="1" applyBorder="1" applyAlignment="1">
      <alignment horizontal="right"/>
    </xf>
    <xf numFmtId="166" fontId="33" fillId="0" borderId="55" xfId="3" applyFont="1" applyBorder="1"/>
    <xf numFmtId="166" fontId="34" fillId="0" borderId="0" xfId="3" applyFont="1" applyBorder="1" applyAlignment="1">
      <alignment horizontal="center"/>
    </xf>
    <xf numFmtId="166" fontId="34" fillId="0" borderId="0" xfId="3" applyFont="1" applyBorder="1"/>
    <xf numFmtId="14" fontId="38" fillId="0" borderId="0" xfId="3" applyNumberFormat="1" applyFont="1" applyBorder="1" applyAlignment="1">
      <alignment horizontal="center"/>
    </xf>
    <xf numFmtId="166" fontId="37" fillId="0" borderId="0" xfId="3" applyFont="1" applyBorder="1" applyAlignment="1">
      <alignment horizontal="center"/>
    </xf>
    <xf numFmtId="166" fontId="36" fillId="0" borderId="0" xfId="3" applyFont="1" applyBorder="1"/>
    <xf numFmtId="166" fontId="21" fillId="0" borderId="55" xfId="3" applyFont="1" applyBorder="1"/>
    <xf numFmtId="166" fontId="35" fillId="0" borderId="51" xfId="3" applyFont="1" applyBorder="1" applyAlignment="1">
      <alignment horizontal="center"/>
    </xf>
    <xf numFmtId="166" fontId="33" fillId="0" borderId="43" xfId="3" applyFont="1" applyBorder="1" applyAlignment="1">
      <alignment vertical="center"/>
    </xf>
    <xf numFmtId="170" fontId="33" fillId="0" borderId="47" xfId="3" applyNumberFormat="1" applyFont="1" applyBorder="1"/>
    <xf numFmtId="170" fontId="34" fillId="0" borderId="47" xfId="3" applyNumberFormat="1" applyFont="1" applyBorder="1" applyAlignment="1">
      <alignment horizontal="right"/>
    </xf>
    <xf numFmtId="166" fontId="34" fillId="0" borderId="45" xfId="3" applyFont="1" applyBorder="1" applyAlignment="1">
      <alignment horizontal="left"/>
    </xf>
    <xf numFmtId="170" fontId="33" fillId="0" borderId="47" xfId="3" applyNumberFormat="1" applyFont="1" applyBorder="1" applyAlignment="1">
      <alignment horizontal="right"/>
    </xf>
    <xf numFmtId="41" fontId="34" fillId="0" borderId="47" xfId="1" applyFont="1" applyBorder="1" applyAlignment="1">
      <alignment horizontal="right"/>
    </xf>
    <xf numFmtId="166" fontId="19" fillId="0" borderId="56" xfId="3" applyFont="1" applyBorder="1"/>
    <xf numFmtId="166" fontId="33" fillId="0" borderId="57" xfId="3" applyFont="1" applyBorder="1"/>
    <xf numFmtId="17" fontId="22" fillId="0" borderId="0" xfId="3" applyNumberFormat="1" applyFont="1" applyBorder="1"/>
    <xf numFmtId="164" fontId="22" fillId="0" borderId="55" xfId="3" applyNumberFormat="1" applyFont="1" applyBorder="1"/>
    <xf numFmtId="166" fontId="33" fillId="7" borderId="0" xfId="3" applyFont="1" applyFill="1" applyBorder="1"/>
    <xf numFmtId="164" fontId="34" fillId="7" borderId="47" xfId="7" applyNumberFormat="1" applyFont="1" applyFill="1" applyBorder="1"/>
    <xf numFmtId="166" fontId="35" fillId="0" borderId="0" xfId="3" applyFont="1" applyBorder="1"/>
    <xf numFmtId="164" fontId="22" fillId="0" borderId="0" xfId="3" applyNumberFormat="1" applyFont="1" applyBorder="1"/>
    <xf numFmtId="171" fontId="22" fillId="0" borderId="55" xfId="3" applyNumberFormat="1" applyFont="1" applyBorder="1"/>
    <xf numFmtId="166" fontId="27" fillId="0" borderId="51" xfId="3" applyFont="1" applyFill="1" applyBorder="1"/>
    <xf numFmtId="171" fontId="23" fillId="0" borderId="51" xfId="7" applyNumberFormat="1" applyFont="1" applyFill="1" applyBorder="1"/>
    <xf numFmtId="166" fontId="23" fillId="0" borderId="51" xfId="3" applyFont="1" applyFill="1" applyBorder="1"/>
    <xf numFmtId="165" fontId="22" fillId="3" borderId="0" xfId="7" applyFont="1" applyFill="1" applyBorder="1"/>
    <xf numFmtId="171" fontId="22" fillId="3" borderId="0" xfId="3" applyNumberFormat="1" applyFont="1" applyFill="1" applyBorder="1"/>
    <xf numFmtId="165" fontId="17" fillId="0" borderId="53" xfId="7" applyFont="1" applyBorder="1"/>
    <xf numFmtId="165" fontId="17" fillId="0" borderId="55" xfId="7" applyFont="1" applyBorder="1"/>
    <xf numFmtId="165" fontId="19" fillId="0" borderId="55" xfId="7" applyFont="1" applyBorder="1"/>
    <xf numFmtId="166" fontId="24" fillId="0" borderId="47" xfId="3" applyFont="1" applyBorder="1" applyAlignment="1">
      <alignment horizontal="center"/>
    </xf>
    <xf numFmtId="166" fontId="24" fillId="0" borderId="51" xfId="3" applyFont="1" applyBorder="1" applyAlignment="1">
      <alignment horizontal="center" vertical="center" wrapText="1"/>
    </xf>
    <xf numFmtId="166" fontId="24" fillId="0" borderId="47" xfId="3" applyFont="1" applyBorder="1" applyAlignment="1">
      <alignment horizontal="center" vertical="center" wrapText="1"/>
    </xf>
    <xf numFmtId="165" fontId="24" fillId="0" borderId="55" xfId="7" applyFont="1" applyBorder="1"/>
    <xf numFmtId="167" fontId="19" fillId="0" borderId="47" xfId="1" applyNumberFormat="1" applyFont="1" applyBorder="1"/>
    <xf numFmtId="172" fontId="19" fillId="0" borderId="47" xfId="7" applyNumberFormat="1" applyFont="1" applyBorder="1"/>
    <xf numFmtId="167" fontId="19" fillId="0" borderId="47" xfId="7" applyNumberFormat="1" applyFont="1" applyBorder="1"/>
    <xf numFmtId="4" fontId="19" fillId="0" borderId="55" xfId="3" applyNumberFormat="1" applyFont="1" applyBorder="1" applyAlignment="1">
      <alignment horizontal="right" vertical="top" wrapText="1"/>
    </xf>
    <xf numFmtId="167" fontId="19" fillId="0" borderId="0" xfId="1" applyNumberFormat="1" applyFont="1" applyBorder="1" applyAlignment="1">
      <alignment horizontal="right"/>
    </xf>
    <xf numFmtId="171" fontId="19" fillId="0" borderId="47" xfId="7" applyNumberFormat="1" applyFont="1" applyBorder="1"/>
    <xf numFmtId="166" fontId="24" fillId="0" borderId="49" xfId="3" applyFont="1" applyBorder="1" applyAlignment="1">
      <alignment horizontal="left"/>
    </xf>
    <xf numFmtId="166" fontId="24" fillId="0" borderId="50" xfId="3" applyFont="1" applyBorder="1" applyAlignment="1">
      <alignment horizontal="left"/>
    </xf>
    <xf numFmtId="167" fontId="24" fillId="0" borderId="51" xfId="1" applyNumberFormat="1" applyFont="1" applyBorder="1"/>
    <xf numFmtId="172" fontId="24" fillId="0" borderId="51" xfId="7" applyNumberFormat="1" applyFont="1" applyBorder="1"/>
    <xf numFmtId="167" fontId="24" fillId="0" borderId="51" xfId="7" applyNumberFormat="1" applyFont="1" applyBorder="1"/>
    <xf numFmtId="166" fontId="19" fillId="0" borderId="55" xfId="3" applyFont="1" applyBorder="1" applyAlignment="1">
      <alignment horizontal="center" vertical="top" wrapText="1"/>
    </xf>
    <xf numFmtId="171" fontId="19" fillId="0" borderId="65" xfId="3" applyNumberFormat="1" applyFont="1" applyBorder="1"/>
    <xf numFmtId="164" fontId="19" fillId="0" borderId="47" xfId="7" applyNumberFormat="1" applyFont="1" applyBorder="1"/>
    <xf numFmtId="164" fontId="24" fillId="0" borderId="51" xfId="7" applyNumberFormat="1" applyFont="1" applyBorder="1"/>
    <xf numFmtId="166" fontId="19" fillId="0" borderId="2" xfId="3" applyFont="1" applyBorder="1"/>
    <xf numFmtId="165" fontId="19" fillId="0" borderId="57" xfId="7" applyFont="1" applyBorder="1"/>
    <xf numFmtId="166" fontId="33" fillId="0" borderId="47" xfId="3" applyFont="1" applyBorder="1" applyAlignment="1">
      <alignment wrapText="1"/>
    </xf>
    <xf numFmtId="41" fontId="33" fillId="0" borderId="47" xfId="7" applyNumberFormat="1" applyFont="1" applyBorder="1"/>
    <xf numFmtId="171" fontId="22" fillId="0" borderId="55" xfId="7" applyNumberFormat="1" applyFont="1" applyBorder="1"/>
    <xf numFmtId="41" fontId="50" fillId="0" borderId="55" xfId="4" applyNumberFormat="1" applyFont="1" applyBorder="1" applyAlignment="1">
      <alignment horizontal="center" vertical="center" wrapText="1"/>
    </xf>
    <xf numFmtId="167" fontId="33" fillId="0" borderId="0" xfId="8" applyNumberFormat="1" applyFont="1" applyBorder="1" applyAlignment="1">
      <alignment vertical="center"/>
    </xf>
    <xf numFmtId="41" fontId="49" fillId="0" borderId="55" xfId="4" applyNumberFormat="1" applyFont="1" applyBorder="1" applyAlignment="1">
      <alignment horizontal="center" vertical="center" wrapText="1"/>
    </xf>
    <xf numFmtId="166" fontId="34" fillId="0" borderId="47" xfId="3" applyFont="1" applyBorder="1" applyAlignment="1">
      <alignment vertical="top" wrapText="1"/>
    </xf>
    <xf numFmtId="166" fontId="34" fillId="0" borderId="47" xfId="3" applyFont="1" applyBorder="1" applyAlignment="1">
      <alignment horizontal="left" wrapText="1"/>
    </xf>
    <xf numFmtId="171" fontId="23" fillId="0" borderId="55" xfId="7" applyNumberFormat="1" applyFont="1" applyBorder="1"/>
    <xf numFmtId="166" fontId="47" fillId="0" borderId="54" xfId="3" applyFont="1" applyBorder="1"/>
    <xf numFmtId="166" fontId="47" fillId="0" borderId="0" xfId="3" applyFont="1" applyBorder="1"/>
    <xf numFmtId="171" fontId="47" fillId="0" borderId="0" xfId="3" applyNumberFormat="1" applyFont="1" applyBorder="1"/>
    <xf numFmtId="166" fontId="48" fillId="0" borderId="0" xfId="3" applyFont="1" applyBorder="1"/>
    <xf numFmtId="166" fontId="47" fillId="0" borderId="55" xfId="3" applyFont="1" applyBorder="1"/>
    <xf numFmtId="166" fontId="4" fillId="0" borderId="0" xfId="4" applyFont="1" applyBorder="1" applyAlignment="1">
      <alignment horizontal="center" vertical="center"/>
    </xf>
    <xf numFmtId="166" fontId="4" fillId="0" borderId="0" xfId="4" applyFont="1" applyBorder="1" applyAlignment="1">
      <alignment horizontal="right" vertical="center"/>
    </xf>
    <xf numFmtId="17" fontId="22" fillId="0" borderId="55" xfId="3" applyNumberFormat="1" applyFont="1" applyBorder="1"/>
    <xf numFmtId="166" fontId="27" fillId="0" borderId="54" xfId="3" applyFont="1" applyBorder="1" applyAlignment="1">
      <alignment horizontal="center" vertical="center"/>
    </xf>
    <xf numFmtId="166" fontId="13" fillId="0" borderId="0" xfId="4" applyFont="1" applyBorder="1" applyAlignment="1">
      <alignment horizontal="right" vertical="center"/>
    </xf>
    <xf numFmtId="166" fontId="27" fillId="0" borderId="0" xfId="3" applyFont="1" applyBorder="1" applyAlignment="1">
      <alignment horizontal="center" vertical="center" wrapText="1"/>
    </xf>
    <xf numFmtId="166" fontId="27" fillId="0" borderId="55" xfId="3" applyFont="1" applyBorder="1" applyAlignment="1">
      <alignment horizontal="center" vertical="center" wrapText="1"/>
    </xf>
    <xf numFmtId="166" fontId="51" fillId="0" borderId="54" xfId="3" applyFont="1" applyBorder="1" applyAlignment="1">
      <alignment horizontal="left"/>
    </xf>
    <xf numFmtId="166" fontId="2" fillId="0" borderId="0" xfId="4" applyFont="1" applyBorder="1" applyAlignment="1">
      <alignment horizontal="right" vertical="center"/>
    </xf>
    <xf numFmtId="171" fontId="51" fillId="0" borderId="0" xfId="7" applyNumberFormat="1" applyFont="1" applyBorder="1" applyAlignment="1">
      <alignment horizontal="center" wrapText="1"/>
    </xf>
    <xf numFmtId="171" fontId="51" fillId="0" borderId="0" xfId="7" applyNumberFormat="1" applyFont="1" applyBorder="1"/>
    <xf numFmtId="171" fontId="51" fillId="0" borderId="55" xfId="7" applyNumberFormat="1" applyFont="1" applyBorder="1" applyAlignment="1">
      <alignment horizontal="center" wrapText="1"/>
    </xf>
    <xf numFmtId="166" fontId="51" fillId="0" borderId="54" xfId="3" applyFont="1" applyBorder="1" applyAlignment="1">
      <alignment wrapText="1"/>
    </xf>
    <xf numFmtId="166" fontId="3" fillId="0" borderId="0" xfId="4" applyFont="1" applyBorder="1" applyAlignment="1">
      <alignment horizontal="right" vertical="center"/>
    </xf>
    <xf numFmtId="171" fontId="51" fillId="0" borderId="55" xfId="7" applyNumberFormat="1" applyFont="1" applyBorder="1"/>
    <xf numFmtId="166" fontId="51" fillId="0" borderId="54" xfId="3" applyFont="1" applyBorder="1" applyAlignment="1">
      <alignment horizontal="left" vertical="top" wrapText="1"/>
    </xf>
    <xf numFmtId="166" fontId="51" fillId="0" borderId="54" xfId="3" applyFont="1" applyBorder="1" applyAlignment="1">
      <alignment vertical="top" wrapText="1"/>
    </xf>
    <xf numFmtId="166" fontId="2" fillId="0" borderId="0" xfId="4" applyFont="1" applyBorder="1" applyAlignment="1">
      <alignment vertical="center"/>
    </xf>
    <xf numFmtId="0" fontId="21" fillId="0" borderId="0" xfId="4" applyNumberFormat="1" applyFont="1" applyFill="1" applyBorder="1" applyAlignment="1">
      <alignment horizontal="right" vertical="center" wrapText="1"/>
    </xf>
    <xf numFmtId="171" fontId="22" fillId="0" borderId="0" xfId="3" applyNumberFormat="1" applyFont="1" applyBorder="1"/>
    <xf numFmtId="166" fontId="21" fillId="0" borderId="2" xfId="3" applyFont="1" applyBorder="1" applyAlignment="1">
      <alignment horizontal="center"/>
    </xf>
    <xf numFmtId="166" fontId="21" fillId="0" borderId="2" xfId="3" applyFont="1" applyBorder="1" applyAlignment="1">
      <alignment horizontal="left"/>
    </xf>
    <xf numFmtId="166" fontId="57" fillId="0" borderId="10" xfId="10" applyBorder="1"/>
    <xf numFmtId="166" fontId="3" fillId="0" borderId="10" xfId="4" applyFont="1" applyBorder="1" applyAlignment="1">
      <alignment horizontal="right" vertical="center"/>
    </xf>
    <xf numFmtId="41" fontId="0" fillId="0" borderId="10" xfId="1" applyFont="1" applyBorder="1"/>
    <xf numFmtId="175" fontId="0" fillId="0" borderId="10" xfId="1" applyNumberFormat="1" applyFont="1" applyBorder="1"/>
    <xf numFmtId="166" fontId="57" fillId="0" borderId="0" xfId="10" applyBorder="1"/>
    <xf numFmtId="166" fontId="13" fillId="0" borderId="0" xfId="4" applyFont="1" applyBorder="1" applyAlignment="1">
      <alignment horizontal="left" vertical="center"/>
    </xf>
    <xf numFmtId="166" fontId="33" fillId="0" borderId="0" xfId="10" applyFont="1" applyBorder="1"/>
    <xf numFmtId="166" fontId="55" fillId="0" borderId="0" xfId="9" applyFont="1" applyBorder="1" applyAlignment="1">
      <alignment horizontal="center" vertical="center"/>
    </xf>
    <xf numFmtId="166" fontId="54" fillId="0" borderId="0" xfId="4" applyFont="1" applyBorder="1" applyAlignment="1">
      <alignment vertical="center" wrapText="1"/>
    </xf>
    <xf numFmtId="166" fontId="53" fillId="0" borderId="0" xfId="4" applyFont="1" applyBorder="1"/>
    <xf numFmtId="166" fontId="52" fillId="0" borderId="0" xfId="4" applyFont="1" applyBorder="1"/>
    <xf numFmtId="166" fontId="54" fillId="0" borderId="44" xfId="4" applyFont="1" applyBorder="1" applyAlignment="1">
      <alignment vertical="center" wrapText="1"/>
    </xf>
    <xf numFmtId="0" fontId="54" fillId="0" borderId="0" xfId="4" applyNumberFormat="1" applyFont="1" applyBorder="1" applyAlignment="1">
      <alignment vertical="center" wrapText="1"/>
    </xf>
    <xf numFmtId="166" fontId="54" fillId="0" borderId="44" xfId="4" applyFont="1" applyBorder="1" applyAlignment="1">
      <alignment horizontal="center" vertical="center" wrapText="1"/>
    </xf>
    <xf numFmtId="0" fontId="54" fillId="0" borderId="0" xfId="4" applyNumberFormat="1" applyFont="1" applyBorder="1"/>
    <xf numFmtId="166" fontId="54" fillId="0" borderId="43" xfId="4" applyFont="1" applyBorder="1" applyAlignment="1">
      <alignment vertical="center" wrapText="1"/>
    </xf>
    <xf numFmtId="166" fontId="54" fillId="0" borderId="0" xfId="4" applyFont="1" applyBorder="1" applyAlignment="1">
      <alignment horizontal="left" vertical="center" wrapText="1"/>
    </xf>
    <xf numFmtId="166" fontId="1" fillId="0" borderId="56" xfId="4" applyBorder="1"/>
    <xf numFmtId="166" fontId="1" fillId="0" borderId="2" xfId="4" applyBorder="1"/>
    <xf numFmtId="166" fontId="1" fillId="0" borderId="57" xfId="4" applyBorder="1"/>
    <xf numFmtId="3" fontId="63" fillId="0" borderId="44" xfId="0" applyNumberFormat="1" applyFont="1" applyBorder="1" applyAlignment="1">
      <alignment vertical="center" wrapText="1"/>
    </xf>
    <xf numFmtId="3" fontId="61" fillId="2" borderId="2" xfId="0" applyNumberFormat="1" applyFont="1" applyFill="1" applyBorder="1" applyAlignment="1">
      <alignment vertical="center"/>
    </xf>
    <xf numFmtId="3" fontId="54" fillId="0" borderId="44" xfId="0" applyNumberFormat="1" applyFont="1" applyBorder="1" applyAlignment="1">
      <alignment horizontal="right" vertical="center"/>
    </xf>
    <xf numFmtId="3" fontId="63" fillId="0" borderId="44" xfId="0" applyNumberFormat="1" applyFont="1" applyBorder="1" applyAlignment="1">
      <alignment horizontal="right" vertical="center" wrapText="1"/>
    </xf>
    <xf numFmtId="3" fontId="63" fillId="0" borderId="70" xfId="0" applyNumberFormat="1" applyFont="1" applyBorder="1" applyAlignment="1">
      <alignment horizontal="right" vertical="center" wrapText="1"/>
    </xf>
    <xf numFmtId="3" fontId="59" fillId="0" borderId="70" xfId="0" applyNumberFormat="1" applyFont="1" applyBorder="1" applyAlignment="1">
      <alignment vertical="center"/>
    </xf>
    <xf numFmtId="3" fontId="59" fillId="0" borderId="70" xfId="0" applyNumberFormat="1" applyFont="1" applyBorder="1" applyAlignment="1">
      <alignment horizontal="right" vertical="center"/>
    </xf>
    <xf numFmtId="3" fontId="59" fillId="2" borderId="70" xfId="0" applyNumberFormat="1" applyFont="1" applyFill="1" applyBorder="1" applyAlignment="1">
      <alignment horizontal="right" vertical="center"/>
    </xf>
    <xf numFmtId="3" fontId="54" fillId="2" borderId="70" xfId="0" applyNumberFormat="1" applyFont="1" applyFill="1" applyBorder="1" applyAlignment="1">
      <alignment horizontal="center" vertical="center"/>
    </xf>
    <xf numFmtId="3" fontId="54" fillId="0" borderId="44" xfId="0" applyNumberFormat="1" applyFont="1" applyBorder="1" applyAlignment="1">
      <alignment vertical="center"/>
    </xf>
    <xf numFmtId="3" fontId="63" fillId="0" borderId="44" xfId="0" applyNumberFormat="1" applyFont="1" applyBorder="1" applyAlignment="1">
      <alignment vertical="center"/>
    </xf>
    <xf numFmtId="3" fontId="61" fillId="0" borderId="70" xfId="0" applyNumberFormat="1" applyFont="1" applyBorder="1" applyAlignment="1">
      <alignment vertical="center"/>
    </xf>
    <xf numFmtId="3" fontId="54" fillId="2" borderId="0" xfId="0" applyNumberFormat="1" applyFont="1" applyFill="1" applyBorder="1" applyAlignment="1">
      <alignment vertical="center"/>
    </xf>
    <xf numFmtId="3" fontId="59" fillId="2" borderId="0" xfId="0" applyNumberFormat="1" applyFont="1" applyFill="1" applyBorder="1" applyAlignment="1">
      <alignment vertical="center"/>
    </xf>
    <xf numFmtId="3" fontId="59" fillId="2" borderId="70" xfId="0" applyNumberFormat="1" applyFont="1" applyFill="1" applyBorder="1" applyAlignment="1">
      <alignment vertical="center"/>
    </xf>
    <xf numFmtId="3" fontId="61" fillId="2" borderId="70" xfId="0" applyNumberFormat="1" applyFont="1" applyFill="1" applyBorder="1" applyAlignment="1">
      <alignment vertical="center"/>
    </xf>
    <xf numFmtId="0" fontId="2" fillId="0" borderId="0" xfId="0" applyFont="1" applyFill="1" applyBorder="1" applyAlignment="1">
      <alignment horizontal="right" vertical="center"/>
    </xf>
    <xf numFmtId="0" fontId="54" fillId="0" borderId="0" xfId="0" applyFont="1" applyBorder="1"/>
    <xf numFmtId="0" fontId="63" fillId="0" borderId="0" xfId="0" applyFont="1" applyBorder="1" applyAlignment="1">
      <alignment vertical="center"/>
    </xf>
    <xf numFmtId="0" fontId="63" fillId="0" borderId="0" xfId="0" applyFont="1" applyBorder="1" applyAlignment="1">
      <alignment vertical="center" wrapText="1"/>
    </xf>
    <xf numFmtId="0" fontId="61" fillId="0" borderId="0" xfId="0" applyFont="1" applyBorder="1" applyAlignment="1">
      <alignment vertical="center" wrapText="1"/>
    </xf>
    <xf numFmtId="0" fontId="54" fillId="0" borderId="0" xfId="0" applyFont="1" applyAlignment="1">
      <alignment wrapText="1"/>
    </xf>
    <xf numFmtId="0" fontId="54" fillId="0" borderId="0" xfId="0" applyFont="1" applyAlignment="1">
      <alignment horizontal="right" vertical="center" wrapText="1"/>
    </xf>
    <xf numFmtId="0" fontId="54" fillId="0" borderId="0" xfId="0" applyFont="1" applyBorder="1" applyAlignment="1">
      <alignment vertical="center" wrapText="1"/>
    </xf>
    <xf numFmtId="0" fontId="59" fillId="0" borderId="55" xfId="0" applyFont="1" applyBorder="1" applyAlignment="1">
      <alignment wrapText="1"/>
    </xf>
    <xf numFmtId="0" fontId="59" fillId="0" borderId="0" xfId="0" applyFont="1" applyAlignment="1">
      <alignment wrapText="1"/>
    </xf>
    <xf numFmtId="3" fontId="59" fillId="0" borderId="0" xfId="0" applyNumberFormat="1" applyFont="1" applyAlignment="1">
      <alignment vertical="center" wrapText="1"/>
    </xf>
    <xf numFmtId="0" fontId="59" fillId="0" borderId="0" xfId="0" applyFont="1" applyAlignment="1">
      <alignment vertical="center" wrapText="1"/>
    </xf>
    <xf numFmtId="0" fontId="59" fillId="0" borderId="0" xfId="0" applyFont="1"/>
    <xf numFmtId="3" fontId="59" fillId="0" borderId="55" xfId="0" applyNumberFormat="1" applyFont="1" applyBorder="1" applyAlignment="1">
      <alignment vertical="center"/>
    </xf>
    <xf numFmtId="0" fontId="59" fillId="0" borderId="0" xfId="0" applyFont="1" applyAlignment="1">
      <alignment horizontal="right" vertical="center" wrapText="1"/>
    </xf>
    <xf numFmtId="3" fontId="59" fillId="0" borderId="0" xfId="0" applyNumberFormat="1" applyFont="1" applyAlignment="1">
      <alignment vertical="center"/>
    </xf>
    <xf numFmtId="3" fontId="21" fillId="0" borderId="0" xfId="0" applyNumberFormat="1" applyFont="1" applyBorder="1" applyAlignment="1">
      <alignment vertical="center"/>
    </xf>
    <xf numFmtId="3" fontId="59" fillId="0" borderId="17" xfId="0" applyNumberFormat="1" applyFont="1" applyBorder="1" applyAlignment="1">
      <alignment vertical="center"/>
    </xf>
    <xf numFmtId="0" fontId="54" fillId="0" borderId="0" xfId="0" applyFont="1" applyBorder="1"/>
    <xf numFmtId="0" fontId="63" fillId="0" borderId="0" xfId="0" applyFont="1" applyBorder="1" applyAlignment="1">
      <alignment vertical="center" wrapText="1"/>
    </xf>
    <xf numFmtId="0" fontId="54" fillId="0" borderId="0" xfId="0" applyFont="1" applyBorder="1" applyAlignment="1">
      <alignment vertical="center" wrapText="1"/>
    </xf>
    <xf numFmtId="3" fontId="54" fillId="0" borderId="0" xfId="0" applyNumberFormat="1" applyFont="1" applyBorder="1" applyAlignment="1">
      <alignment horizontal="right" vertical="center" wrapText="1"/>
    </xf>
    <xf numFmtId="0" fontId="54" fillId="0" borderId="0" xfId="0" applyFont="1" applyBorder="1"/>
    <xf numFmtId="0" fontId="59" fillId="2" borderId="0" xfId="0" applyFont="1" applyFill="1" applyBorder="1" applyAlignment="1">
      <alignment vertical="center"/>
    </xf>
    <xf numFmtId="3" fontId="59" fillId="0" borderId="44" xfId="0" applyNumberFormat="1" applyFont="1" applyBorder="1" applyAlignment="1">
      <alignment horizontal="right" vertical="center" wrapText="1"/>
    </xf>
    <xf numFmtId="3" fontId="59" fillId="0" borderId="17" xfId="0" applyNumberFormat="1" applyFont="1" applyBorder="1" applyAlignment="1">
      <alignment horizontal="right" vertical="center" wrapText="1"/>
    </xf>
    <xf numFmtId="0" fontId="54" fillId="0" borderId="0" xfId="0" applyFont="1" applyBorder="1"/>
    <xf numFmtId="0" fontId="63" fillId="0" borderId="0" xfId="0" applyFont="1" applyBorder="1" applyAlignment="1">
      <alignment vertical="center"/>
    </xf>
    <xf numFmtId="0" fontId="61" fillId="0" borderId="0" xfId="0" applyFont="1" applyBorder="1" applyAlignment="1">
      <alignment vertical="center" wrapText="1"/>
    </xf>
    <xf numFmtId="41" fontId="63" fillId="0" borderId="44" xfId="1" applyFont="1" applyBorder="1" applyAlignment="1">
      <alignment vertical="center" wrapText="1"/>
    </xf>
    <xf numFmtId="41" fontId="63" fillId="0" borderId="0" xfId="1" applyFont="1" applyBorder="1" applyAlignment="1">
      <alignment vertical="center" wrapText="1"/>
    </xf>
    <xf numFmtId="41" fontId="63" fillId="0" borderId="0" xfId="1" applyFont="1" applyBorder="1" applyAlignment="1">
      <alignment horizontal="right" vertical="center" wrapText="1"/>
    </xf>
    <xf numFmtId="41" fontId="54" fillId="0" borderId="0" xfId="1" applyFont="1" applyBorder="1"/>
    <xf numFmtId="41" fontId="59" fillId="0" borderId="70" xfId="1" applyFont="1" applyBorder="1" applyAlignment="1">
      <alignment horizontal="right" vertical="center"/>
    </xf>
    <xf numFmtId="41" fontId="59" fillId="2" borderId="4" xfId="1" applyFont="1" applyFill="1" applyBorder="1" applyAlignment="1">
      <alignment horizontal="center" vertical="center" wrapText="1"/>
    </xf>
    <xf numFmtId="41" fontId="54" fillId="0" borderId="0" xfId="1" applyFont="1" applyBorder="1" applyAlignment="1">
      <alignment horizontal="left" vertical="center"/>
    </xf>
    <xf numFmtId="41" fontId="54" fillId="0" borderId="0" xfId="1" applyFont="1" applyBorder="1" applyAlignment="1">
      <alignment horizontal="right" vertical="center" wrapText="1"/>
    </xf>
    <xf numFmtId="41" fontId="54" fillId="0" borderId="0" xfId="1" applyFont="1" applyBorder="1" applyAlignment="1">
      <alignment horizontal="right" vertical="center"/>
    </xf>
    <xf numFmtId="41" fontId="54" fillId="0" borderId="44" xfId="1" applyFont="1" applyBorder="1" applyAlignment="1">
      <alignment horizontal="right" vertical="center" wrapText="1"/>
    </xf>
    <xf numFmtId="41" fontId="54" fillId="0" borderId="0" xfId="1" applyFont="1" applyBorder="1" applyAlignment="1">
      <alignment vertical="center" wrapText="1"/>
    </xf>
    <xf numFmtId="41" fontId="54" fillId="0" borderId="44" xfId="1" applyFont="1" applyBorder="1" applyAlignment="1">
      <alignment horizontal="right" vertical="center"/>
    </xf>
    <xf numFmtId="41" fontId="54" fillId="0" borderId="0" xfId="1" applyFont="1" applyBorder="1" applyAlignment="1">
      <alignment wrapText="1"/>
    </xf>
    <xf numFmtId="41" fontId="54" fillId="0" borderId="0" xfId="1" applyFont="1" applyBorder="1" applyAlignment="1">
      <alignment vertical="center"/>
    </xf>
    <xf numFmtId="41" fontId="54" fillId="0" borderId="0" xfId="1" applyFont="1" applyBorder="1" applyAlignment="1">
      <alignment horizontal="center" vertical="center" wrapText="1"/>
    </xf>
    <xf numFmtId="41" fontId="54" fillId="0" borderId="44" xfId="1" applyFont="1" applyBorder="1" applyAlignment="1">
      <alignment vertical="center"/>
    </xf>
    <xf numFmtId="41" fontId="59" fillId="0" borderId="0" xfId="1" applyFont="1" applyBorder="1"/>
    <xf numFmtId="41" fontId="59" fillId="0" borderId="17" xfId="1" applyFont="1" applyBorder="1" applyAlignment="1">
      <alignment horizontal="right" vertical="center" wrapText="1"/>
    </xf>
    <xf numFmtId="41" fontId="59" fillId="0" borderId="0" xfId="1" applyFont="1" applyBorder="1" applyAlignment="1">
      <alignment vertical="center" wrapText="1"/>
    </xf>
    <xf numFmtId="41" fontId="59" fillId="0" borderId="0" xfId="1" applyFont="1" applyBorder="1" applyAlignment="1">
      <alignment vertical="center"/>
    </xf>
    <xf numFmtId="41" fontId="59" fillId="0" borderId="0" xfId="1" applyFont="1" applyBorder="1" applyAlignment="1">
      <alignment horizontal="center" vertical="center" wrapText="1"/>
    </xf>
    <xf numFmtId="41" fontId="59" fillId="0" borderId="17" xfId="1" applyFont="1" applyBorder="1" applyAlignment="1">
      <alignment vertical="center"/>
    </xf>
    <xf numFmtId="41" fontId="59" fillId="0" borderId="70" xfId="1" applyFont="1" applyBorder="1" applyAlignment="1">
      <alignment vertical="center" wrapText="1"/>
    </xf>
    <xf numFmtId="3" fontId="35" fillId="0" borderId="17" xfId="0" applyNumberFormat="1" applyFont="1" applyBorder="1" applyAlignment="1">
      <alignment vertical="center" wrapText="1"/>
    </xf>
    <xf numFmtId="41" fontId="21" fillId="0" borderId="0" xfId="1" applyFont="1" applyBorder="1" applyAlignment="1">
      <alignment horizontal="right" vertical="center"/>
    </xf>
    <xf numFmtId="41" fontId="59" fillId="0" borderId="44" xfId="1" applyFont="1" applyBorder="1" applyAlignment="1">
      <alignment vertical="center"/>
    </xf>
    <xf numFmtId="41" fontId="59" fillId="2" borderId="70" xfId="1" applyFont="1" applyFill="1" applyBorder="1" applyAlignment="1">
      <alignment vertical="center"/>
    </xf>
    <xf numFmtId="41" fontId="59" fillId="0" borderId="0" xfId="1" applyFont="1" applyBorder="1" applyAlignment="1">
      <alignment horizontal="right" vertical="center"/>
    </xf>
    <xf numFmtId="0" fontId="3" fillId="0" borderId="0" xfId="0" applyFont="1" applyBorder="1" applyAlignment="1">
      <alignment horizontal="center" vertical="center" wrapText="1"/>
    </xf>
    <xf numFmtId="0" fontId="0" fillId="0" borderId="0" xfId="0" applyBorder="1" applyAlignment="1">
      <alignment vertical="center" wrapText="1"/>
    </xf>
    <xf numFmtId="3" fontId="2" fillId="0" borderId="0" xfId="0" applyNumberFormat="1" applyFont="1" applyAlignment="1">
      <alignment horizontal="right" vertical="center"/>
    </xf>
    <xf numFmtId="0" fontId="50" fillId="0" borderId="3" xfId="0" applyFont="1" applyBorder="1" applyAlignment="1">
      <alignment horizontal="right" vertical="center" wrapText="1"/>
    </xf>
    <xf numFmtId="3" fontId="63" fillId="0" borderId="0" xfId="0" applyNumberFormat="1" applyFont="1" applyFill="1" applyBorder="1" applyAlignment="1">
      <alignment vertical="center" wrapText="1"/>
    </xf>
    <xf numFmtId="3" fontId="3" fillId="0" borderId="0" xfId="0" applyNumberFormat="1" applyFont="1"/>
    <xf numFmtId="167" fontId="33" fillId="0" borderId="47" xfId="8" applyNumberFormat="1" applyFont="1" applyBorder="1" applyAlignment="1">
      <alignment vertical="center"/>
    </xf>
    <xf numFmtId="3" fontId="2" fillId="0" borderId="1" xfId="0" applyNumberFormat="1" applyFont="1" applyFill="1" applyBorder="1" applyAlignment="1">
      <alignment horizontal="right" vertical="center"/>
    </xf>
    <xf numFmtId="0" fontId="0" fillId="0" borderId="0" xfId="0" applyFill="1" applyBorder="1" applyAlignment="1">
      <alignment vertical="center" wrapText="1"/>
    </xf>
    <xf numFmtId="0" fontId="3" fillId="0" borderId="0" xfId="0" applyFont="1" applyFill="1" applyBorder="1" applyAlignment="1">
      <alignment horizontal="center" vertical="center"/>
    </xf>
    <xf numFmtId="3" fontId="3" fillId="0" borderId="2" xfId="0" applyNumberFormat="1" applyFont="1" applyFill="1" applyBorder="1" applyAlignment="1">
      <alignment horizontal="right" vertical="center"/>
    </xf>
    <xf numFmtId="0" fontId="0" fillId="0" borderId="0" xfId="0" applyFill="1" applyBorder="1" applyAlignment="1">
      <alignment horizontal="right" vertical="center" wrapText="1"/>
    </xf>
    <xf numFmtId="3" fontId="3" fillId="0" borderId="3" xfId="0" applyNumberFormat="1" applyFont="1" applyFill="1" applyBorder="1" applyAlignment="1">
      <alignment horizontal="right" vertical="center"/>
    </xf>
    <xf numFmtId="0" fontId="7" fillId="0" borderId="0" xfId="0" applyFont="1" applyFill="1" applyBorder="1" applyAlignment="1">
      <alignment horizontal="right" vertical="center"/>
    </xf>
    <xf numFmtId="3" fontId="2" fillId="0" borderId="4" xfId="0" applyNumberFormat="1" applyFont="1" applyFill="1" applyBorder="1" applyAlignment="1">
      <alignment horizontal="right" vertical="center"/>
    </xf>
    <xf numFmtId="0" fontId="11" fillId="0" borderId="0" xfId="0" applyFont="1" applyFill="1" applyBorder="1" applyAlignment="1">
      <alignment vertical="center"/>
    </xf>
    <xf numFmtId="0" fontId="70" fillId="0" borderId="0" xfId="0" applyFont="1" applyFill="1" applyBorder="1" applyAlignment="1">
      <alignment vertical="center"/>
    </xf>
    <xf numFmtId="3" fontId="6" fillId="0" borderId="4" xfId="0" applyNumberFormat="1" applyFont="1" applyFill="1" applyBorder="1" applyAlignment="1">
      <alignment horizontal="right" vertical="center"/>
    </xf>
    <xf numFmtId="41" fontId="2" fillId="0" borderId="1" xfId="1" applyFont="1" applyFill="1" applyBorder="1" applyAlignment="1">
      <alignment horizontal="right" vertical="center"/>
    </xf>
    <xf numFmtId="41" fontId="6" fillId="0" borderId="1" xfId="1" applyFont="1" applyFill="1" applyBorder="1" applyAlignment="1">
      <alignment horizontal="right" vertical="center"/>
    </xf>
    <xf numFmtId="41" fontId="0" fillId="0" borderId="0" xfId="1" applyFont="1" applyFill="1" applyBorder="1" applyAlignment="1">
      <alignment vertical="center" wrapText="1"/>
    </xf>
    <xf numFmtId="41" fontId="3" fillId="0" borderId="1" xfId="1" applyFont="1" applyFill="1" applyBorder="1" applyAlignment="1">
      <alignment horizontal="right" vertical="center"/>
    </xf>
    <xf numFmtId="41" fontId="3" fillId="0" borderId="0" xfId="1" applyFont="1" applyFill="1" applyBorder="1" applyAlignment="1">
      <alignment vertical="center"/>
    </xf>
    <xf numFmtId="41" fontId="2" fillId="0" borderId="0" xfId="1" applyFont="1" applyFill="1" applyBorder="1" applyAlignment="1">
      <alignment vertical="center"/>
    </xf>
    <xf numFmtId="41" fontId="3" fillId="0" borderId="1" xfId="1" applyFont="1" applyFill="1" applyBorder="1" applyAlignment="1">
      <alignment vertical="center"/>
    </xf>
    <xf numFmtId="41" fontId="23" fillId="0" borderId="1" xfId="1" applyFont="1" applyFill="1" applyBorder="1" applyAlignment="1">
      <alignment vertical="center"/>
    </xf>
    <xf numFmtId="41" fontId="6" fillId="0" borderId="0" xfId="1" applyFont="1" applyFill="1" applyBorder="1" applyAlignment="1">
      <alignment horizontal="right" vertical="center"/>
    </xf>
    <xf numFmtId="41" fontId="23" fillId="0" borderId="0" xfId="1" applyFont="1" applyFill="1" applyBorder="1" applyAlignment="1">
      <alignment horizontal="right" vertical="center"/>
    </xf>
    <xf numFmtId="41" fontId="0" fillId="0" borderId="0" xfId="1" applyFont="1" applyFill="1" applyBorder="1"/>
    <xf numFmtId="41" fontId="3" fillId="0" borderId="0" xfId="1" applyFont="1" applyFill="1" applyBorder="1" applyAlignment="1">
      <alignment horizontal="right" vertical="center"/>
    </xf>
    <xf numFmtId="41" fontId="0" fillId="0" borderId="0" xfId="1" applyFont="1" applyFill="1" applyBorder="1" applyAlignment="1">
      <alignment vertical="top" wrapText="1"/>
    </xf>
    <xf numFmtId="41" fontId="3" fillId="0" borderId="3" xfId="1" applyFont="1" applyFill="1" applyBorder="1" applyAlignment="1">
      <alignment horizontal="right" vertical="center"/>
    </xf>
    <xf numFmtId="41" fontId="3" fillId="0" borderId="0" xfId="1" applyFont="1" applyFill="1" applyBorder="1" applyAlignment="1">
      <alignment vertical="center" wrapText="1"/>
    </xf>
    <xf numFmtId="41" fontId="3" fillId="0" borderId="2" xfId="1" applyFont="1" applyFill="1" applyBorder="1" applyAlignment="1">
      <alignment horizontal="right" vertical="center"/>
    </xf>
    <xf numFmtId="41" fontId="23" fillId="0" borderId="2" xfId="1" applyFont="1" applyFill="1" applyBorder="1" applyAlignment="1">
      <alignment horizontal="right" vertical="center"/>
    </xf>
    <xf numFmtId="166" fontId="22" fillId="0" borderId="63" xfId="3" applyFont="1" applyFill="1" applyBorder="1"/>
    <xf numFmtId="176" fontId="22" fillId="0" borderId="47" xfId="12" applyNumberFormat="1" applyFont="1" applyFill="1" applyBorder="1" applyAlignment="1">
      <alignment horizontal="right" vertical="center"/>
    </xf>
    <xf numFmtId="9" fontId="22" fillId="0" borderId="47" xfId="13" applyFont="1" applyFill="1" applyBorder="1" applyAlignment="1">
      <alignment horizontal="center" vertical="center"/>
    </xf>
    <xf numFmtId="176" fontId="22" fillId="0" borderId="62" xfId="12" applyNumberFormat="1" applyFont="1" applyFill="1" applyBorder="1" applyAlignment="1">
      <alignment horizontal="right" vertical="center"/>
    </xf>
    <xf numFmtId="0" fontId="68" fillId="0" borderId="0" xfId="0" applyFont="1" applyFill="1"/>
    <xf numFmtId="41" fontId="22" fillId="0" borderId="47" xfId="14" applyFont="1" applyFill="1" applyBorder="1" applyAlignment="1">
      <alignment vertical="center"/>
    </xf>
    <xf numFmtId="166" fontId="23" fillId="0" borderId="63" xfId="12" applyFont="1" applyFill="1" applyBorder="1" applyAlignment="1">
      <alignment vertical="center"/>
    </xf>
    <xf numFmtId="176" fontId="23" fillId="0" borderId="47" xfId="12" applyNumberFormat="1" applyFont="1" applyFill="1" applyBorder="1" applyAlignment="1">
      <alignment horizontal="right" vertical="center"/>
    </xf>
    <xf numFmtId="176" fontId="23" fillId="0" borderId="62" xfId="12" applyNumberFormat="1" applyFont="1" applyFill="1" applyBorder="1" applyAlignment="1">
      <alignment horizontal="right" vertical="center"/>
    </xf>
    <xf numFmtId="0" fontId="69" fillId="0" borderId="0" xfId="0" applyFont="1" applyFill="1"/>
    <xf numFmtId="166" fontId="22" fillId="0" borderId="63" xfId="12" applyFont="1" applyFill="1" applyBorder="1" applyAlignment="1">
      <alignment vertical="center"/>
    </xf>
    <xf numFmtId="176" fontId="23" fillId="0" borderId="48" xfId="12" applyNumberFormat="1" applyFont="1" applyFill="1" applyBorder="1" applyAlignment="1">
      <alignment horizontal="right" vertical="center"/>
    </xf>
    <xf numFmtId="176" fontId="23" fillId="0" borderId="64" xfId="12" applyNumberFormat="1" applyFont="1" applyFill="1" applyBorder="1" applyAlignment="1">
      <alignment horizontal="right" vertical="center"/>
    </xf>
    <xf numFmtId="0" fontId="2" fillId="0" borderId="0" xfId="0" applyFont="1" applyAlignment="1">
      <alignment horizontal="right"/>
    </xf>
    <xf numFmtId="0" fontId="50" fillId="0" borderId="0" xfId="0" applyFont="1" applyAlignment="1">
      <alignment horizontal="right"/>
    </xf>
    <xf numFmtId="0" fontId="54" fillId="0" borderId="54" xfId="0" applyFont="1" applyBorder="1" applyAlignment="1">
      <alignment horizontal="left" vertical="center" wrapText="1"/>
    </xf>
    <xf numFmtId="0" fontId="54" fillId="0" borderId="0" xfId="0" applyFont="1" applyBorder="1" applyAlignment="1">
      <alignment horizontal="left" vertical="center" wrapText="1"/>
    </xf>
    <xf numFmtId="0" fontId="54" fillId="0" borderId="55" xfId="0" applyFont="1" applyBorder="1" applyAlignment="1">
      <alignment horizontal="left" vertical="center" wrapText="1"/>
    </xf>
    <xf numFmtId="0" fontId="54" fillId="0" borderId="54" xfId="0" applyFont="1" applyBorder="1" applyAlignment="1">
      <alignment horizontal="left" vertical="center"/>
    </xf>
    <xf numFmtId="0" fontId="54" fillId="0" borderId="0" xfId="0" applyFont="1" applyBorder="1" applyAlignment="1">
      <alignment horizontal="left" vertical="center"/>
    </xf>
    <xf numFmtId="0" fontId="54" fillId="0" borderId="55" xfId="0" applyFont="1" applyBorder="1" applyAlignment="1">
      <alignment horizontal="left" vertical="center"/>
    </xf>
    <xf numFmtId="0" fontId="54" fillId="0" borderId="0" xfId="0" applyFont="1" applyBorder="1"/>
    <xf numFmtId="0" fontId="63" fillId="0" borderId="0" xfId="0" applyFont="1" applyBorder="1" applyAlignment="1">
      <alignment vertical="center"/>
    </xf>
    <xf numFmtId="0" fontId="63" fillId="0" borderId="0" xfId="0" applyFont="1" applyBorder="1" applyAlignment="1">
      <alignment vertical="center" wrapText="1"/>
    </xf>
    <xf numFmtId="0" fontId="61" fillId="0" borderId="0" xfId="0" applyFont="1" applyBorder="1" applyAlignment="1">
      <alignment vertical="center" wrapText="1"/>
    </xf>
    <xf numFmtId="0" fontId="63" fillId="0" borderId="0" xfId="0" applyFont="1" applyBorder="1" applyAlignment="1">
      <alignment horizontal="left" vertical="center" wrapText="1"/>
    </xf>
    <xf numFmtId="0" fontId="54" fillId="0" borderId="0" xfId="0" applyFont="1" applyAlignment="1">
      <alignment wrapText="1"/>
    </xf>
    <xf numFmtId="0" fontId="54" fillId="0" borderId="0" xfId="0" applyFont="1" applyBorder="1" applyAlignment="1">
      <alignment vertical="center" wrapText="1"/>
    </xf>
    <xf numFmtId="0" fontId="54" fillId="0" borderId="40" xfId="0" applyFont="1" applyBorder="1" applyAlignment="1">
      <alignment horizontal="center" vertical="center" wrapText="1"/>
    </xf>
    <xf numFmtId="166" fontId="35" fillId="0" borderId="12" xfId="3" applyFont="1" applyBorder="1" applyAlignment="1">
      <alignment horizontal="center" vertical="center"/>
    </xf>
    <xf numFmtId="166" fontId="35" fillId="0" borderId="18" xfId="3" applyFont="1" applyBorder="1" applyAlignment="1">
      <alignment horizontal="center" vertical="center"/>
    </xf>
    <xf numFmtId="166" fontId="35" fillId="0" borderId="45" xfId="3" applyFont="1" applyBorder="1" applyAlignment="1">
      <alignment horizontal="center" vertical="center"/>
    </xf>
    <xf numFmtId="3" fontId="2" fillId="0" borderId="0" xfId="0" applyNumberFormat="1" applyFont="1"/>
    <xf numFmtId="3" fontId="2" fillId="0" borderId="3" xfId="0" applyNumberFormat="1" applyFont="1" applyBorder="1" applyAlignment="1">
      <alignment horizontal="right" vertical="center"/>
    </xf>
    <xf numFmtId="3" fontId="7" fillId="0" borderId="3" xfId="0" applyNumberFormat="1" applyFont="1" applyBorder="1"/>
    <xf numFmtId="3" fontId="2" fillId="0" borderId="1" xfId="0" applyNumberFormat="1" applyFont="1" applyBorder="1"/>
    <xf numFmtId="3" fontId="7" fillId="0" borderId="1" xfId="0" applyNumberFormat="1" applyFont="1" applyBorder="1"/>
    <xf numFmtId="3" fontId="2" fillId="0" borderId="0" xfId="0" applyNumberFormat="1" applyFont="1" applyAlignment="1">
      <alignment vertical="center"/>
    </xf>
    <xf numFmtId="0" fontId="2" fillId="0" borderId="0" xfId="0" applyFont="1" applyAlignment="1">
      <alignment horizontal="right" vertical="center"/>
    </xf>
    <xf numFmtId="3" fontId="6" fillId="0" borderId="0" xfId="0" applyNumberFormat="1" applyFont="1"/>
    <xf numFmtId="0" fontId="3" fillId="0" borderId="0" xfId="0" applyFont="1" applyBorder="1" applyAlignment="1">
      <alignment horizontal="center" vertical="center" wrapText="1"/>
    </xf>
    <xf numFmtId="0" fontId="54" fillId="0" borderId="54" xfId="0" applyFont="1" applyBorder="1" applyAlignment="1">
      <alignment horizontal="left" vertical="center"/>
    </xf>
    <xf numFmtId="0" fontId="54" fillId="0" borderId="0" xfId="0" applyFont="1" applyBorder="1" applyAlignment="1">
      <alignment horizontal="left" vertical="center"/>
    </xf>
    <xf numFmtId="0" fontId="63" fillId="0" borderId="0" xfId="0" applyFont="1" applyBorder="1" applyAlignment="1">
      <alignment horizontal="left" vertical="center" wrapText="1"/>
    </xf>
    <xf numFmtId="0" fontId="63" fillId="0" borderId="0" xfId="0" applyFont="1" applyBorder="1" applyAlignment="1">
      <alignment vertical="center" wrapText="1"/>
    </xf>
    <xf numFmtId="0" fontId="61" fillId="0" borderId="0" xfId="0" applyFont="1" applyBorder="1" applyAlignment="1">
      <alignment vertical="center" wrapText="1"/>
    </xf>
    <xf numFmtId="0" fontId="54" fillId="0" borderId="0" xfId="0" applyFont="1" applyBorder="1"/>
    <xf numFmtId="0" fontId="63" fillId="0" borderId="0" xfId="0" applyFont="1" applyBorder="1" applyAlignment="1">
      <alignment vertical="center"/>
    </xf>
    <xf numFmtId="9" fontId="22" fillId="0" borderId="11" xfId="13" applyFont="1" applyFill="1" applyBorder="1" applyAlignment="1">
      <alignment horizontal="center" vertical="center"/>
    </xf>
    <xf numFmtId="0" fontId="50" fillId="0" borderId="44" xfId="0" applyFont="1" applyBorder="1" applyAlignment="1">
      <alignment horizontal="right" vertical="center" wrapText="1"/>
    </xf>
    <xf numFmtId="3" fontId="59" fillId="2" borderId="0" xfId="0" applyNumberFormat="1" applyFont="1" applyFill="1" applyBorder="1" applyAlignment="1">
      <alignment horizontal="right" vertical="center"/>
    </xf>
    <xf numFmtId="3" fontId="63" fillId="0" borderId="3" xfId="0" applyNumberFormat="1" applyFont="1" applyBorder="1" applyAlignment="1">
      <alignment horizontal="right" vertical="center" wrapText="1"/>
    </xf>
    <xf numFmtId="0" fontId="50" fillId="0" borderId="71" xfId="0" applyFont="1" applyBorder="1" applyAlignment="1">
      <alignment horizontal="right"/>
    </xf>
    <xf numFmtId="0" fontId="50" fillId="0" borderId="70" xfId="0" applyFont="1" applyBorder="1" applyAlignment="1">
      <alignment horizontal="right"/>
    </xf>
    <xf numFmtId="3" fontId="61" fillId="0" borderId="0" xfId="0" applyNumberFormat="1" applyFont="1" applyBorder="1" applyAlignment="1">
      <alignment horizontal="right" vertical="center" wrapText="1"/>
    </xf>
    <xf numFmtId="0" fontId="0" fillId="2" borderId="0" xfId="0" applyFill="1"/>
    <xf numFmtId="179" fontId="22" fillId="0" borderId="0" xfId="16" applyNumberFormat="1" applyFont="1" applyFill="1"/>
    <xf numFmtId="179" fontId="22" fillId="0" borderId="0" xfId="16" applyNumberFormat="1" applyFont="1" applyFill="1" applyBorder="1"/>
    <xf numFmtId="41" fontId="22" fillId="0" borderId="0" xfId="1" applyFont="1" applyFill="1"/>
    <xf numFmtId="41" fontId="22" fillId="0" borderId="0" xfId="1" applyFont="1" applyFill="1" applyBorder="1"/>
    <xf numFmtId="3" fontId="59" fillId="0" borderId="44" xfId="0" applyNumberFormat="1" applyFont="1" applyBorder="1" applyAlignment="1">
      <alignment vertical="center"/>
    </xf>
    <xf numFmtId="41" fontId="59" fillId="0" borderId="2" xfId="1" applyFont="1" applyBorder="1" applyAlignment="1">
      <alignment horizontal="right" vertical="center"/>
    </xf>
    <xf numFmtId="0" fontId="54" fillId="0" borderId="54" xfId="0" applyFont="1" applyBorder="1" applyAlignment="1">
      <alignment vertical="top" wrapText="1"/>
    </xf>
    <xf numFmtId="0" fontId="54" fillId="0" borderId="55" xfId="0" applyFont="1" applyBorder="1" applyAlignment="1">
      <alignment vertical="top" wrapText="1"/>
    </xf>
    <xf numFmtId="0" fontId="54" fillId="0" borderId="56" xfId="0" applyFont="1" applyBorder="1" applyAlignment="1">
      <alignment vertical="top" wrapText="1"/>
    </xf>
    <xf numFmtId="0" fontId="54" fillId="0" borderId="2" xfId="0" applyFont="1" applyBorder="1" applyAlignment="1">
      <alignment vertical="top" wrapText="1"/>
    </xf>
    <xf numFmtId="0" fontId="54" fillId="0" borderId="57" xfId="0" applyFont="1" applyBorder="1" applyAlignment="1">
      <alignment vertical="top" wrapText="1"/>
    </xf>
    <xf numFmtId="0" fontId="10" fillId="0" borderId="14" xfId="0" applyFont="1" applyBorder="1"/>
    <xf numFmtId="166" fontId="33" fillId="0" borderId="0" xfId="3" applyFont="1" applyAlignment="1">
      <alignment vertical="center"/>
    </xf>
    <xf numFmtId="0" fontId="9" fillId="0" borderId="18" xfId="0" applyFont="1" applyBorder="1" applyAlignment="1">
      <alignment horizontal="left"/>
    </xf>
    <xf numFmtId="0" fontId="10" fillId="0" borderId="49" xfId="0" applyFont="1" applyBorder="1" applyAlignment="1">
      <alignment horizontal="center" wrapText="1"/>
    </xf>
    <xf numFmtId="0" fontId="10" fillId="0" borderId="17" xfId="0" applyFont="1" applyBorder="1" applyAlignment="1">
      <alignment horizontal="center" wrapText="1"/>
    </xf>
    <xf numFmtId="169" fontId="9" fillId="6" borderId="50" xfId="5" applyNumberFormat="1" applyFont="1" applyFill="1" applyBorder="1" applyAlignment="1"/>
    <xf numFmtId="0" fontId="10" fillId="0" borderId="18" xfId="0" applyFont="1" applyBorder="1" applyAlignment="1">
      <alignment horizontal="center" vertical="center" wrapText="1"/>
    </xf>
    <xf numFmtId="166" fontId="9" fillId="0" borderId="0" xfId="6" applyFont="1"/>
    <xf numFmtId="169" fontId="9" fillId="0" borderId="0" xfId="5" applyNumberFormat="1" applyFont="1" applyFill="1" applyAlignment="1">
      <alignment horizontal="center"/>
    </xf>
    <xf numFmtId="14" fontId="9" fillId="0" borderId="0" xfId="6" applyNumberFormat="1" applyFont="1" applyAlignment="1">
      <alignment horizontal="center"/>
    </xf>
    <xf numFmtId="169" fontId="9" fillId="0" borderId="18" xfId="5" applyNumberFormat="1" applyFont="1" applyFill="1" applyBorder="1"/>
    <xf numFmtId="169" fontId="9" fillId="0" borderId="13" xfId="5" applyNumberFormat="1" applyFont="1" applyFill="1" applyBorder="1"/>
    <xf numFmtId="41" fontId="33" fillId="0" borderId="13" xfId="1" applyFont="1" applyFill="1" applyBorder="1"/>
    <xf numFmtId="1" fontId="33" fillId="0" borderId="0" xfId="3" applyNumberFormat="1" applyFont="1"/>
    <xf numFmtId="169" fontId="10" fillId="0" borderId="13" xfId="5" applyNumberFormat="1" applyFont="1" applyFill="1" applyBorder="1"/>
    <xf numFmtId="166" fontId="33" fillId="0" borderId="18" xfId="3" applyFont="1" applyBorder="1" applyAlignment="1">
      <alignment horizontal="left"/>
    </xf>
    <xf numFmtId="170" fontId="33" fillId="0" borderId="13" xfId="3" applyNumberFormat="1" applyFont="1" applyBorder="1" applyAlignment="1">
      <alignment horizontal="right"/>
    </xf>
    <xf numFmtId="170" fontId="34" fillId="0" borderId="13" xfId="3" applyNumberFormat="1" applyFont="1" applyBorder="1" applyAlignment="1">
      <alignment horizontal="right"/>
    </xf>
    <xf numFmtId="166" fontId="34" fillId="0" borderId="18" xfId="3" applyFont="1" applyBorder="1" applyAlignment="1">
      <alignment horizontal="left"/>
    </xf>
    <xf numFmtId="169" fontId="9" fillId="6" borderId="18" xfId="5" applyNumberFormat="1" applyFont="1" applyFill="1" applyBorder="1"/>
    <xf numFmtId="169" fontId="9" fillId="0" borderId="0" xfId="5" applyNumberFormat="1" applyFont="1" applyFill="1"/>
    <xf numFmtId="17" fontId="59" fillId="0" borderId="1" xfId="0" applyNumberFormat="1" applyFont="1" applyFill="1" applyBorder="1" applyAlignment="1">
      <alignment horizontal="center" vertical="center"/>
    </xf>
    <xf numFmtId="0" fontId="61" fillId="0" borderId="1" xfId="0" applyFont="1" applyFill="1" applyBorder="1" applyAlignment="1">
      <alignment horizontal="right" vertical="center" wrapText="1"/>
    </xf>
    <xf numFmtId="0" fontId="0" fillId="0" borderId="0" xfId="0" applyBorder="1" applyAlignment="1">
      <alignment vertical="center"/>
    </xf>
    <xf numFmtId="0" fontId="3" fillId="0" borderId="0" xfId="0" applyFont="1" applyBorder="1" applyAlignment="1">
      <alignment horizontal="center" vertical="center" wrapText="1"/>
    </xf>
    <xf numFmtId="0" fontId="0" fillId="0" borderId="0" xfId="0" applyBorder="1" applyAlignment="1">
      <alignment vertical="center" wrapText="1"/>
    </xf>
    <xf numFmtId="0" fontId="6" fillId="0" borderId="54" xfId="0" applyFont="1" applyBorder="1" applyAlignment="1">
      <alignment vertical="center"/>
    </xf>
    <xf numFmtId="0" fontId="0" fillId="0" borderId="0" xfId="0" applyFill="1" applyBorder="1" applyAlignment="1">
      <alignment vertical="center"/>
    </xf>
    <xf numFmtId="0" fontId="0" fillId="0" borderId="0" xfId="0" applyBorder="1"/>
    <xf numFmtId="0" fontId="4" fillId="0" borderId="54" xfId="0" applyFont="1" applyBorder="1" applyAlignment="1">
      <alignment horizontal="left" vertical="center"/>
    </xf>
    <xf numFmtId="3" fontId="3" fillId="0" borderId="8" xfId="0" applyNumberFormat="1" applyFont="1" applyBorder="1" applyAlignment="1">
      <alignment horizontal="right" vertical="center"/>
    </xf>
    <xf numFmtId="0" fontId="54" fillId="0" borderId="0" xfId="0" applyFont="1" applyBorder="1"/>
    <xf numFmtId="0" fontId="54" fillId="0" borderId="0" xfId="0" applyFont="1" applyBorder="1" applyAlignment="1">
      <alignment vertical="center" wrapText="1"/>
    </xf>
    <xf numFmtId="0" fontId="7" fillId="0" borderId="0" xfId="0" applyFont="1"/>
    <xf numFmtId="3" fontId="63" fillId="0" borderId="71" xfId="0" applyNumberFormat="1" applyFont="1" applyBorder="1" applyAlignment="1">
      <alignment horizontal="right" vertical="center" wrapText="1"/>
    </xf>
    <xf numFmtId="3" fontId="63" fillId="0" borderId="44" xfId="0" applyNumberFormat="1" applyFont="1" applyFill="1" applyBorder="1" applyAlignment="1">
      <alignment vertical="center" wrapText="1"/>
    </xf>
    <xf numFmtId="0" fontId="63" fillId="0" borderId="54" xfId="0" applyFont="1" applyFill="1" applyBorder="1" applyAlignment="1">
      <alignment vertical="center"/>
    </xf>
    <xf numFmtId="0" fontId="63" fillId="0" borderId="0" xfId="0" applyFont="1" applyFill="1" applyBorder="1" applyAlignment="1">
      <alignment vertical="center"/>
    </xf>
    <xf numFmtId="0" fontId="63" fillId="0" borderId="55" xfId="0" applyFont="1" applyFill="1" applyBorder="1" applyAlignment="1">
      <alignment vertical="center"/>
    </xf>
    <xf numFmtId="0" fontId="10" fillId="0" borderId="39" xfId="0" applyFont="1" applyBorder="1" applyAlignment="1">
      <alignment horizontal="justify" vertical="center" wrapText="1"/>
    </xf>
    <xf numFmtId="17" fontId="10" fillId="0" borderId="40" xfId="0" applyNumberFormat="1" applyFont="1" applyBorder="1" applyAlignment="1">
      <alignment horizontal="center" vertical="center" wrapText="1"/>
    </xf>
    <xf numFmtId="0" fontId="10" fillId="0" borderId="0" xfId="0" applyFont="1" applyBorder="1" applyAlignment="1">
      <alignment horizontal="justify" vertical="center" wrapText="1"/>
    </xf>
    <xf numFmtId="3" fontId="10" fillId="0" borderId="0" xfId="0" applyNumberFormat="1" applyFont="1" applyBorder="1" applyAlignment="1">
      <alignment horizontal="right" vertical="center" wrapText="1"/>
    </xf>
    <xf numFmtId="0" fontId="50" fillId="0" borderId="0" xfId="0" applyFont="1" applyAlignment="1">
      <alignment horizontal="left" vertical="center"/>
    </xf>
    <xf numFmtId="0" fontId="2" fillId="0" borderId="54" xfId="0" applyFont="1" applyBorder="1" applyAlignment="1">
      <alignment vertical="center" wrapText="1"/>
    </xf>
    <xf numFmtId="0" fontId="0" fillId="0" borderId="0" xfId="0" applyBorder="1"/>
    <xf numFmtId="166" fontId="23" fillId="8" borderId="47" xfId="11" applyFont="1" applyFill="1" applyBorder="1" applyAlignment="1">
      <alignment horizontal="center" vertical="center" wrapText="1"/>
    </xf>
    <xf numFmtId="0" fontId="54" fillId="0" borderId="0" xfId="0" applyFont="1" applyBorder="1" applyAlignment="1">
      <alignment vertical="center" wrapText="1"/>
    </xf>
    <xf numFmtId="0" fontId="54" fillId="0" borderId="0" xfId="0" applyFont="1" applyBorder="1"/>
    <xf numFmtId="0" fontId="63" fillId="0" borderId="0" xfId="0" applyFont="1" applyBorder="1" applyAlignment="1">
      <alignment vertical="center"/>
    </xf>
    <xf numFmtId="3" fontId="2" fillId="0" borderId="44" xfId="0" applyNumberFormat="1" applyFont="1" applyBorder="1" applyAlignment="1">
      <alignment horizontal="right" vertical="center"/>
    </xf>
    <xf numFmtId="3" fontId="7" fillId="0" borderId="44" xfId="0" applyNumberFormat="1" applyFont="1" applyBorder="1" applyAlignment="1">
      <alignment horizontal="right" vertical="center"/>
    </xf>
    <xf numFmtId="3" fontId="2" fillId="0" borderId="0" xfId="0" applyNumberFormat="1" applyFont="1" applyBorder="1"/>
    <xf numFmtId="0" fontId="15" fillId="0" borderId="0" xfId="0" applyFont="1" applyBorder="1" applyAlignment="1">
      <alignment vertical="center" wrapText="1"/>
    </xf>
    <xf numFmtId="0" fontId="73" fillId="0" borderId="0" xfId="0" applyFont="1" applyFill="1" applyBorder="1" applyAlignment="1">
      <alignment horizontal="center" vertical="center"/>
    </xf>
    <xf numFmtId="41" fontId="3" fillId="0" borderId="8" xfId="1" applyFont="1" applyBorder="1" applyAlignment="1">
      <alignment horizontal="right" vertical="center"/>
    </xf>
    <xf numFmtId="0" fontId="4" fillId="0" borderId="54" xfId="0" applyFont="1" applyFill="1" applyBorder="1" applyAlignment="1">
      <alignment vertical="center"/>
    </xf>
    <xf numFmtId="0" fontId="73" fillId="0" borderId="0" xfId="0" applyFont="1" applyFill="1" applyBorder="1" applyAlignment="1">
      <alignment horizontal="left" vertical="center" wrapText="1"/>
    </xf>
    <xf numFmtId="3" fontId="2" fillId="0" borderId="44" xfId="0" applyNumberFormat="1" applyFont="1" applyBorder="1"/>
    <xf numFmtId="0" fontId="15" fillId="0" borderId="55" xfId="0" applyFont="1" applyBorder="1" applyAlignment="1">
      <alignment vertical="center" wrapText="1"/>
    </xf>
    <xf numFmtId="0" fontId="24" fillId="0" borderId="54" xfId="0" applyFont="1" applyFill="1" applyBorder="1" applyAlignment="1">
      <alignment horizontal="left"/>
    </xf>
    <xf numFmtId="0" fontId="24" fillId="0" borderId="0" xfId="0" applyFont="1" applyFill="1" applyBorder="1" applyAlignment="1">
      <alignment horizontal="left"/>
    </xf>
    <xf numFmtId="0" fontId="21" fillId="0" borderId="0" xfId="0" applyFont="1" applyFill="1" applyBorder="1"/>
    <xf numFmtId="0" fontId="21" fillId="0" borderId="55" xfId="0" applyFont="1" applyFill="1" applyBorder="1"/>
    <xf numFmtId="0" fontId="21" fillId="0" borderId="0" xfId="0" applyFont="1" applyFill="1"/>
    <xf numFmtId="41" fontId="54" fillId="0" borderId="54" xfId="1" applyFont="1" applyBorder="1" applyAlignment="1">
      <alignment vertical="center" wrapText="1"/>
    </xf>
    <xf numFmtId="41" fontId="54" fillId="0" borderId="55" xfId="1" applyFont="1" applyBorder="1" applyAlignment="1">
      <alignment vertical="center" wrapText="1"/>
    </xf>
    <xf numFmtId="41" fontId="54" fillId="0" borderId="0" xfId="1" applyFont="1" applyAlignment="1">
      <alignment vertical="center" wrapText="1"/>
    </xf>
    <xf numFmtId="41" fontId="54" fillId="0" borderId="0" xfId="1" applyFont="1"/>
    <xf numFmtId="0" fontId="59" fillId="0" borderId="55" xfId="0" applyFont="1" applyBorder="1" applyAlignment="1">
      <alignment vertical="center" wrapText="1"/>
    </xf>
    <xf numFmtId="0" fontId="24" fillId="0" borderId="54" xfId="0" applyFont="1" applyFill="1" applyBorder="1" applyAlignment="1">
      <alignment horizontal="center"/>
    </xf>
    <xf numFmtId="0" fontId="24" fillId="0" borderId="0" xfId="0" applyFont="1" applyFill="1" applyBorder="1" applyAlignment="1">
      <alignment horizontal="center"/>
    </xf>
    <xf numFmtId="0" fontId="24" fillId="0" borderId="55" xfId="0" applyFont="1" applyFill="1" applyBorder="1" applyAlignment="1">
      <alignment horizontal="center"/>
    </xf>
    <xf numFmtId="0" fontId="76" fillId="0" borderId="0" xfId="0" applyFont="1" applyFill="1"/>
    <xf numFmtId="3" fontId="9" fillId="0" borderId="14" xfId="0" applyNumberFormat="1" applyFont="1" applyBorder="1"/>
    <xf numFmtId="166" fontId="33" fillId="0" borderId="15" xfId="3" applyFont="1" applyBorder="1"/>
    <xf numFmtId="164" fontId="33" fillId="0" borderId="14" xfId="7" applyNumberFormat="1" applyFont="1" applyBorder="1"/>
    <xf numFmtId="164" fontId="33" fillId="0" borderId="51" xfId="7" applyNumberFormat="1" applyFont="1" applyBorder="1"/>
    <xf numFmtId="164" fontId="33" fillId="0" borderId="16" xfId="7" applyNumberFormat="1" applyFont="1" applyBorder="1"/>
    <xf numFmtId="166" fontId="19" fillId="0" borderId="14" xfId="3" applyFont="1" applyBorder="1"/>
    <xf numFmtId="166" fontId="24" fillId="0" borderId="14" xfId="3" applyFont="1" applyBorder="1" applyAlignment="1">
      <alignment horizontal="center"/>
    </xf>
    <xf numFmtId="166" fontId="24" fillId="0" borderId="14" xfId="3" applyFont="1" applyBorder="1"/>
    <xf numFmtId="166" fontId="19" fillId="0" borderId="51" xfId="3" applyFont="1" applyBorder="1" applyAlignment="1">
      <alignment horizontal="center"/>
    </xf>
    <xf numFmtId="166" fontId="24" fillId="0" borderId="0" xfId="3" applyFont="1" applyBorder="1" applyAlignment="1"/>
    <xf numFmtId="3" fontId="50" fillId="0" borderId="0" xfId="0" applyNumberFormat="1" applyFont="1" applyAlignment="1">
      <alignment horizontal="right" vertical="center" wrapText="1"/>
    </xf>
    <xf numFmtId="3" fontId="3" fillId="0" borderId="0" xfId="0" applyNumberFormat="1" applyFont="1" applyAlignment="1">
      <alignment horizontal="right" vertical="center"/>
    </xf>
    <xf numFmtId="3" fontId="10" fillId="0" borderId="8" xfId="0" applyNumberFormat="1" applyFont="1" applyBorder="1" applyAlignment="1">
      <alignment horizontal="right" vertical="center" wrapText="1"/>
    </xf>
    <xf numFmtId="0" fontId="47" fillId="0" borderId="0" xfId="0" applyFont="1" applyAlignment="1">
      <alignment vertical="center" wrapText="1"/>
    </xf>
    <xf numFmtId="0" fontId="50" fillId="0" borderId="0" xfId="0" applyFont="1" applyAlignment="1">
      <alignment horizontal="right" vertical="center"/>
    </xf>
    <xf numFmtId="0" fontId="71" fillId="0" borderId="53" xfId="0" applyFont="1" applyBorder="1" applyAlignment="1">
      <alignment horizontal="right"/>
    </xf>
    <xf numFmtId="0" fontId="0" fillId="0" borderId="0" xfId="0" applyFill="1"/>
    <xf numFmtId="0" fontId="24" fillId="0" borderId="0" xfId="0" applyFont="1" applyFill="1" applyBorder="1" applyAlignment="1"/>
    <xf numFmtId="0" fontId="24" fillId="0" borderId="55" xfId="0" applyFont="1" applyFill="1" applyBorder="1" applyAlignment="1"/>
    <xf numFmtId="0" fontId="0" fillId="0" borderId="0" xfId="0" applyFill="1" applyBorder="1"/>
    <xf numFmtId="0" fontId="0" fillId="0" borderId="54" xfId="0" applyFill="1" applyBorder="1"/>
    <xf numFmtId="0" fontId="74" fillId="0" borderId="54" xfId="0" applyFont="1" applyBorder="1"/>
    <xf numFmtId="3" fontId="2" fillId="0" borderId="1" xfId="0" applyNumberFormat="1" applyFont="1" applyBorder="1" applyAlignment="1">
      <alignment horizontal="right" vertical="center"/>
    </xf>
    <xf numFmtId="41" fontId="50" fillId="0" borderId="71" xfId="1" applyFont="1" applyBorder="1" applyAlignment="1">
      <alignment horizontal="right" vertical="center" wrapText="1"/>
    </xf>
    <xf numFmtId="175" fontId="0" fillId="0" borderId="0" xfId="1" applyNumberFormat="1" applyFont="1"/>
    <xf numFmtId="3" fontId="3" fillId="0" borderId="8" xfId="0" applyNumberFormat="1" applyFont="1" applyBorder="1" applyAlignment="1">
      <alignment horizontal="right" vertical="center"/>
    </xf>
    <xf numFmtId="3" fontId="7" fillId="0" borderId="0" xfId="0" applyNumberFormat="1" applyFont="1" applyBorder="1" applyAlignment="1">
      <alignment horizontal="right" vertical="center"/>
    </xf>
    <xf numFmtId="0" fontId="3" fillId="0" borderId="10" xfId="0" applyFont="1" applyBorder="1" applyAlignment="1">
      <alignment horizontal="right" vertical="center"/>
    </xf>
    <xf numFmtId="0" fontId="0" fillId="0" borderId="0" xfId="0" applyAlignment="1">
      <alignment horizontal="center"/>
    </xf>
    <xf numFmtId="0" fontId="13" fillId="0" borderId="0" xfId="0" applyFont="1" applyAlignment="1">
      <alignment horizontal="left" vertical="center"/>
    </xf>
    <xf numFmtId="0" fontId="3" fillId="0" borderId="0" xfId="0" applyFont="1" applyAlignment="1">
      <alignment horizontal="right" vertical="center" indent="2"/>
    </xf>
    <xf numFmtId="0" fontId="59" fillId="0" borderId="0" xfId="0" applyFont="1" applyAlignment="1">
      <alignment horizontal="left" vertical="center" indent="3"/>
    </xf>
    <xf numFmtId="0" fontId="77" fillId="0" borderId="0" xfId="0" applyFont="1" applyAlignment="1">
      <alignment horizontal="justify" vertical="center"/>
    </xf>
    <xf numFmtId="0" fontId="9" fillId="0" borderId="0" xfId="0" applyFont="1" applyAlignment="1">
      <alignment horizontal="justify" vertical="center"/>
    </xf>
    <xf numFmtId="0" fontId="54" fillId="0" borderId="0" xfId="0" applyFont="1" applyAlignment="1">
      <alignment horizontal="left" vertical="center" indent="5"/>
    </xf>
    <xf numFmtId="0" fontId="59" fillId="0" borderId="0" xfId="0" applyFont="1" applyAlignment="1">
      <alignment horizontal="justify" vertical="center"/>
    </xf>
    <xf numFmtId="0" fontId="10" fillId="0" borderId="0" xfId="0" applyFont="1" applyAlignment="1">
      <alignment horizontal="justify" vertical="center"/>
    </xf>
    <xf numFmtId="0" fontId="9" fillId="0" borderId="0" xfId="0" applyFont="1" applyAlignment="1">
      <alignment horizontal="left" vertical="center" indent="2"/>
    </xf>
    <xf numFmtId="49" fontId="0" fillId="0" borderId="0" xfId="0" applyNumberFormat="1" applyAlignment="1">
      <alignment horizontal="center"/>
    </xf>
    <xf numFmtId="49" fontId="54" fillId="0" borderId="0" xfId="0" applyNumberFormat="1" applyFont="1" applyAlignment="1">
      <alignment horizontal="center" vertical="center"/>
    </xf>
    <xf numFmtId="0" fontId="78" fillId="0" borderId="31" xfId="0" applyFont="1" applyBorder="1" applyAlignment="1">
      <alignment vertical="center" wrapText="1"/>
    </xf>
    <xf numFmtId="0" fontId="0" fillId="0" borderId="28" xfId="0" applyBorder="1" applyAlignment="1">
      <alignment vertical="top" wrapText="1"/>
    </xf>
    <xf numFmtId="0" fontId="74" fillId="0" borderId="32" xfId="0" applyFont="1" applyBorder="1" applyAlignment="1">
      <alignment vertical="center" wrapText="1"/>
    </xf>
    <xf numFmtId="0" fontId="74" fillId="0" borderId="32" xfId="0" applyFont="1" applyBorder="1" applyAlignment="1">
      <alignment horizontal="justify" vertical="center" wrapText="1"/>
    </xf>
    <xf numFmtId="0" fontId="74" fillId="0" borderId="29" xfId="0" applyFont="1" applyBorder="1" applyAlignment="1">
      <alignment vertical="center" wrapText="1"/>
    </xf>
    <xf numFmtId="0" fontId="78" fillId="0" borderId="28" xfId="0" applyFont="1" applyBorder="1" applyAlignment="1">
      <alignment vertical="center" wrapText="1"/>
    </xf>
    <xf numFmtId="0" fontId="78" fillId="0" borderId="31" xfId="0" applyFont="1" applyBorder="1" applyAlignment="1">
      <alignment horizontal="justify" vertical="center" wrapText="1"/>
    </xf>
    <xf numFmtId="0" fontId="74" fillId="0" borderId="29" xfId="0" applyFont="1" applyBorder="1" applyAlignment="1">
      <alignment horizontal="justify" vertical="center" wrapText="1"/>
    </xf>
    <xf numFmtId="0" fontId="78" fillId="0" borderId="33" xfId="0" applyFont="1" applyBorder="1" applyAlignment="1">
      <alignment vertical="center" wrapText="1"/>
    </xf>
    <xf numFmtId="0" fontId="78" fillId="0" borderId="30" xfId="0" applyFont="1" applyBorder="1" applyAlignment="1">
      <alignment vertical="center" wrapText="1"/>
    </xf>
    <xf numFmtId="0" fontId="81" fillId="0" borderId="28" xfId="0" applyFont="1" applyBorder="1" applyAlignment="1">
      <alignment horizontal="center" vertical="center"/>
    </xf>
    <xf numFmtId="3" fontId="81" fillId="0" borderId="29" xfId="0" applyNumberFormat="1" applyFont="1" applyBorder="1" applyAlignment="1">
      <alignment horizontal="right" vertical="center"/>
    </xf>
    <xf numFmtId="0" fontId="82" fillId="0" borderId="28" xfId="0" applyFont="1" applyBorder="1" applyAlignment="1">
      <alignment vertical="center" wrapText="1"/>
    </xf>
    <xf numFmtId="3" fontId="82" fillId="0" borderId="29" xfId="0" applyNumberFormat="1" applyFont="1" applyBorder="1" applyAlignment="1">
      <alignment horizontal="right" vertical="center"/>
    </xf>
    <xf numFmtId="0" fontId="82" fillId="0" borderId="28" xfId="0" applyFont="1" applyBorder="1" applyAlignment="1">
      <alignment vertical="center"/>
    </xf>
    <xf numFmtId="0" fontId="82" fillId="0" borderId="29" xfId="0" applyFont="1" applyBorder="1" applyAlignment="1">
      <alignment horizontal="right" vertical="center"/>
    </xf>
    <xf numFmtId="0" fontId="78" fillId="0" borderId="36" xfId="0" applyFont="1" applyBorder="1" applyAlignment="1">
      <alignment vertical="center" wrapText="1"/>
    </xf>
    <xf numFmtId="0" fontId="78" fillId="0" borderId="35" xfId="0" applyFont="1" applyBorder="1" applyAlignment="1">
      <alignment vertical="center" wrapText="1"/>
    </xf>
    <xf numFmtId="0" fontId="78" fillId="0" borderId="32" xfId="0" applyFont="1" applyBorder="1" applyAlignment="1">
      <alignment vertical="center" wrapText="1"/>
    </xf>
    <xf numFmtId="0" fontId="78" fillId="0" borderId="29" xfId="0" applyFont="1" applyBorder="1" applyAlignment="1">
      <alignment vertical="center" wrapText="1"/>
    </xf>
    <xf numFmtId="0" fontId="80" fillId="0" borderId="35" xfId="0" applyFont="1" applyBorder="1" applyAlignment="1">
      <alignment vertical="center" wrapText="1"/>
    </xf>
    <xf numFmtId="0" fontId="80" fillId="0" borderId="29" xfId="0" applyFont="1" applyBorder="1" applyAlignment="1">
      <alignment vertical="center" wrapText="1"/>
    </xf>
    <xf numFmtId="0" fontId="81" fillId="0" borderId="34" xfId="0" applyFont="1" applyBorder="1" applyAlignment="1">
      <alignment horizontal="center" vertical="center" wrapText="1"/>
    </xf>
    <xf numFmtId="0" fontId="81" fillId="0" borderId="28" xfId="0" applyFont="1" applyBorder="1" applyAlignment="1">
      <alignment horizontal="center" vertical="center" wrapText="1"/>
    </xf>
    <xf numFmtId="0" fontId="78" fillId="0" borderId="34" xfId="0" applyFont="1" applyBorder="1" applyAlignment="1">
      <alignment vertical="center" wrapText="1"/>
    </xf>
    <xf numFmtId="0" fontId="74" fillId="0" borderId="34" xfId="0" applyFont="1" applyBorder="1" applyAlignment="1">
      <alignment vertical="center" wrapText="1"/>
    </xf>
    <xf numFmtId="0" fontId="74" fillId="0" borderId="31" xfId="0" applyFont="1" applyBorder="1" applyAlignment="1">
      <alignment vertical="center" wrapText="1"/>
    </xf>
    <xf numFmtId="0" fontId="0" fillId="0" borderId="31" xfId="0" applyBorder="1" applyAlignment="1">
      <alignment vertical="top" wrapText="1"/>
    </xf>
    <xf numFmtId="0" fontId="70" fillId="0" borderId="0" xfId="0" applyFont="1" applyAlignment="1">
      <alignment horizontal="center" vertical="center" wrapText="1"/>
    </xf>
    <xf numFmtId="3" fontId="82" fillId="0" borderId="5" xfId="0" applyNumberFormat="1" applyFont="1" applyBorder="1" applyAlignment="1">
      <alignment horizontal="right" vertical="center"/>
    </xf>
    <xf numFmtId="3" fontId="82" fillId="0" borderId="9" xfId="0" applyNumberFormat="1" applyFont="1" applyBorder="1" applyAlignment="1">
      <alignment horizontal="right" vertical="center"/>
    </xf>
    <xf numFmtId="0" fontId="70" fillId="0" borderId="0" xfId="0" applyFont="1" applyAlignment="1">
      <alignment horizontal="center"/>
    </xf>
    <xf numFmtId="0" fontId="81" fillId="0" borderId="36" xfId="0" applyFont="1" applyBorder="1" applyAlignment="1">
      <alignment horizontal="center" vertical="center" wrapText="1"/>
    </xf>
    <xf numFmtId="0" fontId="81" fillId="0" borderId="4"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28" xfId="0" applyFont="1" applyBorder="1" applyAlignment="1">
      <alignment horizontal="center" vertical="center" wrapText="1"/>
    </xf>
    <xf numFmtId="0" fontId="78" fillId="0" borderId="36" xfId="0" applyFont="1" applyBorder="1" applyAlignment="1">
      <alignment horizontal="right" vertical="center" wrapText="1"/>
    </xf>
    <xf numFmtId="0" fontId="78" fillId="0" borderId="35" xfId="0" applyFont="1" applyBorder="1" applyAlignment="1">
      <alignment horizontal="right" vertical="center" wrapText="1"/>
    </xf>
    <xf numFmtId="0" fontId="79" fillId="0" borderId="33" xfId="0" applyFont="1" applyBorder="1" applyAlignment="1">
      <alignment horizontal="left" vertical="center" wrapText="1" indent="8"/>
    </xf>
    <xf numFmtId="0" fontId="79" fillId="0" borderId="32" xfId="0" applyFont="1" applyBorder="1" applyAlignment="1">
      <alignment horizontal="left" vertical="center" wrapText="1" indent="8"/>
    </xf>
    <xf numFmtId="0" fontId="78" fillId="0" borderId="30" xfId="0" applyFont="1" applyBorder="1" applyAlignment="1">
      <alignment horizontal="right" vertical="center" wrapText="1"/>
    </xf>
    <xf numFmtId="0" fontId="78" fillId="0" borderId="29" xfId="0" applyFont="1" applyBorder="1" applyAlignment="1">
      <alignment horizontal="right" vertical="center" wrapText="1"/>
    </xf>
    <xf numFmtId="3" fontId="81" fillId="0" borderId="5" xfId="0" applyNumberFormat="1" applyFont="1" applyBorder="1" applyAlignment="1">
      <alignment horizontal="right" vertical="center"/>
    </xf>
    <xf numFmtId="3" fontId="81" fillId="0" borderId="9" xfId="0" applyNumberFormat="1" applyFont="1" applyBorder="1" applyAlignment="1">
      <alignment horizontal="right" vertical="center"/>
    </xf>
    <xf numFmtId="0" fontId="2" fillId="0" borderId="54" xfId="0" applyFont="1" applyBorder="1" applyAlignment="1">
      <alignment horizontal="left" vertical="center"/>
    </xf>
    <xf numFmtId="0" fontId="2" fillId="0" borderId="0" xfId="0" applyFont="1" applyBorder="1" applyAlignment="1">
      <alignment horizontal="left" vertical="center"/>
    </xf>
    <xf numFmtId="0" fontId="73" fillId="9" borderId="54" xfId="0" applyFont="1" applyFill="1" applyBorder="1" applyAlignment="1">
      <alignment horizontal="left" vertical="center" wrapText="1"/>
    </xf>
    <xf numFmtId="0" fontId="73" fillId="9" borderId="0" xfId="0" applyFont="1" applyFill="1" applyBorder="1" applyAlignment="1">
      <alignment horizontal="left" vertical="center" wrapText="1"/>
    </xf>
    <xf numFmtId="0" fontId="0" fillId="0" borderId="0" xfId="0" applyBorder="1" applyAlignment="1">
      <alignment vertical="center"/>
    </xf>
    <xf numFmtId="0" fontId="5" fillId="0" borderId="0" xfId="0" applyFont="1" applyBorder="1" applyAlignment="1">
      <alignment horizontal="center" vertical="center" wrapText="1"/>
    </xf>
    <xf numFmtId="0" fontId="0" fillId="0" borderId="0" xfId="0" applyBorder="1" applyAlignment="1">
      <alignment vertical="center" wrapText="1"/>
    </xf>
    <xf numFmtId="0" fontId="6" fillId="0" borderId="0" xfId="0" applyFont="1" applyBorder="1" applyAlignment="1">
      <alignment horizontal="center" vertical="center"/>
    </xf>
    <xf numFmtId="0" fontId="6" fillId="0" borderId="54" xfId="0" applyFont="1" applyBorder="1" applyAlignment="1">
      <alignment vertical="center"/>
    </xf>
    <xf numFmtId="3" fontId="3" fillId="0" borderId="4"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0" fillId="0" borderId="0" xfId="0" applyFill="1" applyBorder="1" applyAlignment="1">
      <alignment vertical="center"/>
    </xf>
    <xf numFmtId="3" fontId="7" fillId="0" borderId="0" xfId="0" applyNumberFormat="1" applyFont="1" applyBorder="1" applyAlignment="1">
      <alignment horizontal="center" vertical="center"/>
    </xf>
    <xf numFmtId="0" fontId="2" fillId="0" borderId="54" xfId="0" applyFont="1" applyBorder="1" applyAlignment="1">
      <alignment vertical="center" wrapText="1"/>
    </xf>
    <xf numFmtId="0" fontId="2" fillId="0" borderId="0" xfId="0" applyFont="1" applyBorder="1" applyAlignment="1">
      <alignment vertical="center" wrapText="1"/>
    </xf>
    <xf numFmtId="0" fontId="0" fillId="0" borderId="56" xfId="0" applyBorder="1" applyAlignment="1">
      <alignment vertical="center" wrapText="1"/>
    </xf>
    <xf numFmtId="0" fontId="0" fillId="0" borderId="2" xfId="0" applyBorder="1" applyAlignment="1">
      <alignment vertical="center" wrapText="1"/>
    </xf>
    <xf numFmtId="0" fontId="0" fillId="0" borderId="0" xfId="0" applyBorder="1"/>
    <xf numFmtId="0" fontId="7" fillId="0" borderId="0" xfId="0" applyFont="1" applyBorder="1" applyAlignment="1">
      <alignment horizontal="center" vertical="center" wrapText="1"/>
    </xf>
    <xf numFmtId="0" fontId="3" fillId="0" borderId="0"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3" fontId="3" fillId="0" borderId="2" xfId="0" applyNumberFormat="1" applyFont="1" applyBorder="1" applyAlignment="1">
      <alignment horizontal="right"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3" fontId="3" fillId="0" borderId="8" xfId="0" applyNumberFormat="1" applyFont="1" applyBorder="1" applyAlignment="1">
      <alignment horizontal="right" vertical="center"/>
    </xf>
    <xf numFmtId="0" fontId="2" fillId="0" borderId="10" xfId="0" applyFont="1" applyBorder="1" applyAlignment="1">
      <alignment horizontal="right"/>
    </xf>
    <xf numFmtId="0" fontId="14" fillId="0" borderId="34" xfId="0" applyFont="1" applyBorder="1" applyAlignment="1">
      <alignment horizontal="center" vertical="center"/>
    </xf>
    <xf numFmtId="0" fontId="14" fillId="0" borderId="28" xfId="0" applyFont="1" applyBorder="1" applyAlignment="1">
      <alignment horizontal="center" vertical="center"/>
    </xf>
    <xf numFmtId="0" fontId="3" fillId="0" borderId="10" xfId="0" applyFont="1" applyBorder="1" applyAlignment="1">
      <alignment horizontal="right" vertical="center"/>
    </xf>
    <xf numFmtId="0" fontId="4" fillId="0" borderId="54" xfId="0" applyFont="1" applyBorder="1" applyAlignment="1">
      <alignment horizontal="left" vertical="center"/>
    </xf>
    <xf numFmtId="0" fontId="4" fillId="0" borderId="0" xfId="0" applyFont="1" applyBorder="1" applyAlignment="1">
      <alignment horizontal="left" vertical="center"/>
    </xf>
    <xf numFmtId="0" fontId="73" fillId="9" borderId="54" xfId="0" applyFont="1" applyFill="1" applyBorder="1" applyAlignment="1">
      <alignment horizontal="left"/>
    </xf>
    <xf numFmtId="0" fontId="73" fillId="9" borderId="0" xfId="0" applyFont="1" applyFill="1" applyBorder="1" applyAlignment="1">
      <alignment horizontal="left"/>
    </xf>
    <xf numFmtId="0" fontId="54" fillId="0" borderId="54" xfId="0" applyFont="1" applyBorder="1" applyAlignment="1">
      <alignment horizontal="left" vertical="center" wrapText="1"/>
    </xf>
    <xf numFmtId="0" fontId="54" fillId="0" borderId="0" xfId="0" applyFont="1" applyBorder="1" applyAlignment="1">
      <alignment horizontal="left" vertical="center" wrapText="1"/>
    </xf>
    <xf numFmtId="0" fontId="54" fillId="0" borderId="55" xfId="0" applyFont="1" applyBorder="1" applyAlignment="1">
      <alignment horizontal="left" vertical="center" wrapText="1"/>
    </xf>
    <xf numFmtId="0" fontId="59" fillId="0" borderId="54" xfId="0" applyFont="1" applyBorder="1" applyAlignment="1">
      <alignment horizontal="left" vertical="center"/>
    </xf>
    <xf numFmtId="0" fontId="59" fillId="0" borderId="0" xfId="0" applyFont="1" applyBorder="1" applyAlignment="1">
      <alignment horizontal="left" vertical="center"/>
    </xf>
    <xf numFmtId="0" fontId="54" fillId="0" borderId="54" xfId="0" applyFont="1" applyBorder="1" applyAlignment="1">
      <alignment horizontal="left" vertical="top" wrapText="1"/>
    </xf>
    <xf numFmtId="0" fontId="54" fillId="0" borderId="0" xfId="0" applyFont="1" applyBorder="1" applyAlignment="1">
      <alignment horizontal="left" vertical="top" wrapText="1"/>
    </xf>
    <xf numFmtId="0" fontId="54" fillId="0" borderId="55" xfId="0" applyFont="1" applyBorder="1" applyAlignment="1">
      <alignment horizontal="left" vertical="top" wrapText="1"/>
    </xf>
    <xf numFmtId="0" fontId="54" fillId="0" borderId="54" xfId="0" applyFont="1" applyBorder="1" applyAlignment="1">
      <alignment horizontal="left" vertical="center"/>
    </xf>
    <xf numFmtId="0" fontId="54" fillId="0" borderId="0" xfId="0" applyFont="1" applyBorder="1" applyAlignment="1">
      <alignment horizontal="left" vertical="center"/>
    </xf>
    <xf numFmtId="0" fontId="54" fillId="0" borderId="55" xfId="0" applyFont="1" applyBorder="1" applyAlignment="1">
      <alignment horizontal="left" vertical="center"/>
    </xf>
    <xf numFmtId="0" fontId="63" fillId="0" borderId="0" xfId="0" applyFont="1" applyBorder="1" applyAlignment="1">
      <alignment vertical="center" wrapText="1"/>
    </xf>
    <xf numFmtId="0" fontId="54" fillId="0" borderId="0" xfId="0" applyFont="1" applyBorder="1"/>
    <xf numFmtId="0" fontId="61" fillId="0" borderId="54" xfId="0" applyFont="1" applyBorder="1" applyAlignment="1">
      <alignment horizontal="left" vertical="center" wrapText="1"/>
    </xf>
    <xf numFmtId="0" fontId="61" fillId="0" borderId="0" xfId="0" applyFont="1" applyBorder="1" applyAlignment="1">
      <alignment horizontal="left" vertical="center" wrapText="1"/>
    </xf>
    <xf numFmtId="0" fontId="63" fillId="0" borderId="0" xfId="0" applyFont="1" applyBorder="1" applyAlignment="1">
      <alignment horizontal="justify" vertical="center" wrapText="1"/>
    </xf>
    <xf numFmtId="0" fontId="63" fillId="0" borderId="0" xfId="0" applyFont="1" applyBorder="1" applyAlignment="1">
      <alignment vertical="center"/>
    </xf>
    <xf numFmtId="0" fontId="64" fillId="0" borderId="0" xfId="0" applyFont="1" applyBorder="1" applyAlignment="1">
      <alignment vertical="center"/>
    </xf>
    <xf numFmtId="0" fontId="61" fillId="0" borderId="0" xfId="0" applyFont="1" applyBorder="1" applyAlignment="1">
      <alignment vertical="center" wrapText="1"/>
    </xf>
    <xf numFmtId="0" fontId="54" fillId="0" borderId="54"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55" xfId="0" applyFont="1" applyFill="1" applyBorder="1" applyAlignment="1">
      <alignment horizontal="left" vertical="center" wrapText="1"/>
    </xf>
    <xf numFmtId="0" fontId="54" fillId="0" borderId="54" xfId="0" applyFont="1" applyFill="1" applyBorder="1" applyAlignment="1">
      <alignment horizontal="left" wrapText="1"/>
    </xf>
    <xf numFmtId="0" fontId="54" fillId="0" borderId="0" xfId="0" applyFont="1" applyFill="1" applyBorder="1" applyAlignment="1">
      <alignment horizontal="left" wrapText="1"/>
    </xf>
    <xf numFmtId="0" fontId="54" fillId="0" borderId="55" xfId="0" applyFont="1" applyFill="1" applyBorder="1" applyAlignment="1">
      <alignment horizontal="left" wrapText="1"/>
    </xf>
    <xf numFmtId="0" fontId="21" fillId="0" borderId="5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59" fillId="0" borderId="1" xfId="0" applyFont="1" applyBorder="1" applyAlignment="1">
      <alignment horizontal="center" vertical="center" wrapText="1"/>
    </xf>
    <xf numFmtId="17" fontId="59" fillId="0" borderId="1" xfId="0" applyNumberFormat="1" applyFont="1" applyBorder="1" applyAlignment="1">
      <alignment horizontal="center" vertical="center" wrapText="1"/>
    </xf>
    <xf numFmtId="0" fontId="59" fillId="0" borderId="54" xfId="0" applyFont="1" applyBorder="1" applyAlignment="1">
      <alignment horizontal="left" vertical="center" wrapText="1"/>
    </xf>
    <xf numFmtId="0" fontId="59" fillId="0" borderId="0" xfId="0" applyFont="1" applyBorder="1" applyAlignment="1">
      <alignment horizontal="left" vertical="center" wrapText="1"/>
    </xf>
    <xf numFmtId="0" fontId="59" fillId="0" borderId="55" xfId="0" applyFont="1" applyBorder="1" applyAlignment="1">
      <alignment horizontal="left" vertical="center" wrapText="1"/>
    </xf>
    <xf numFmtId="0" fontId="21" fillId="0" borderId="54" xfId="0" applyFont="1" applyBorder="1" applyAlignment="1">
      <alignment horizontal="left" vertical="center" wrapText="1"/>
    </xf>
    <xf numFmtId="0" fontId="21" fillId="0" borderId="0" xfId="0" applyFont="1" applyBorder="1" applyAlignment="1">
      <alignment horizontal="left" vertical="center" wrapText="1"/>
    </xf>
    <xf numFmtId="0" fontId="21" fillId="0" borderId="55" xfId="0" applyFont="1" applyBorder="1" applyAlignment="1">
      <alignment horizontal="left" vertical="center" wrapText="1"/>
    </xf>
    <xf numFmtId="0" fontId="54" fillId="0" borderId="0" xfId="0" applyFont="1" applyAlignment="1">
      <alignment wrapText="1"/>
    </xf>
    <xf numFmtId="0" fontId="54" fillId="0" borderId="0" xfId="0" applyFont="1" applyAlignment="1">
      <alignment horizontal="right" vertical="center" wrapText="1"/>
    </xf>
    <xf numFmtId="0" fontId="61" fillId="0" borderId="54" xfId="0" applyFont="1" applyBorder="1" applyAlignment="1">
      <alignment horizontal="left" vertical="center"/>
    </xf>
    <xf numFmtId="0" fontId="61" fillId="0" borderId="0" xfId="0" applyFont="1" applyBorder="1" applyAlignment="1">
      <alignment horizontal="left" vertical="center"/>
    </xf>
    <xf numFmtId="0" fontId="61" fillId="0" borderId="55" xfId="0" applyFont="1" applyBorder="1" applyAlignment="1">
      <alignment horizontal="left" vertical="center"/>
    </xf>
    <xf numFmtId="0" fontId="64" fillId="0" borderId="0" xfId="0" applyFont="1" applyBorder="1" applyAlignment="1">
      <alignment horizontal="justify" vertical="center" wrapText="1"/>
    </xf>
    <xf numFmtId="0" fontId="64" fillId="0" borderId="0" xfId="0" applyFont="1" applyBorder="1" applyAlignment="1">
      <alignment horizontal="left" vertical="center" wrapText="1"/>
    </xf>
    <xf numFmtId="0" fontId="59" fillId="0" borderId="54" xfId="0" applyFont="1" applyBorder="1" applyAlignment="1">
      <alignment horizontal="left"/>
    </xf>
    <xf numFmtId="0" fontId="59" fillId="0" borderId="0" xfId="0" applyFont="1" applyBorder="1" applyAlignment="1">
      <alignment horizontal="left"/>
    </xf>
    <xf numFmtId="0" fontId="59" fillId="0" borderId="55" xfId="0" applyFont="1" applyBorder="1" applyAlignment="1">
      <alignment horizontal="left"/>
    </xf>
    <xf numFmtId="0" fontId="59" fillId="0" borderId="55" xfId="0" applyFont="1" applyBorder="1" applyAlignment="1">
      <alignment horizontal="left" vertical="center"/>
    </xf>
    <xf numFmtId="0" fontId="64" fillId="0" borderId="0" xfId="0" applyFont="1" applyBorder="1" applyAlignment="1">
      <alignment vertical="center" wrapText="1"/>
    </xf>
    <xf numFmtId="0" fontId="54" fillId="0" borderId="0" xfId="0" applyFont="1" applyBorder="1" applyAlignment="1">
      <alignment vertical="center" wrapText="1"/>
    </xf>
    <xf numFmtId="0" fontId="61" fillId="0" borderId="54" xfId="0" applyFont="1" applyBorder="1" applyAlignment="1">
      <alignment vertical="center" wrapText="1"/>
    </xf>
    <xf numFmtId="17" fontId="59" fillId="0" borderId="0" xfId="0" applyNumberFormat="1" applyFont="1" applyBorder="1" applyAlignment="1">
      <alignment horizontal="center" vertical="center"/>
    </xf>
    <xf numFmtId="0" fontId="63" fillId="0" borderId="54" xfId="0" applyFont="1" applyBorder="1" applyAlignment="1">
      <alignment horizontal="left" vertical="center"/>
    </xf>
    <xf numFmtId="0" fontId="63" fillId="0" borderId="0" xfId="0" applyFont="1" applyBorder="1" applyAlignment="1">
      <alignment horizontal="left" vertical="center"/>
    </xf>
    <xf numFmtId="0" fontId="63" fillId="0" borderId="55" xfId="0" applyFont="1" applyBorder="1" applyAlignment="1">
      <alignment horizontal="left" vertical="center"/>
    </xf>
    <xf numFmtId="0" fontId="60" fillId="0" borderId="54" xfId="0" applyFont="1" applyBorder="1" applyAlignment="1">
      <alignment horizontal="left" vertical="center"/>
    </xf>
    <xf numFmtId="0" fontId="60" fillId="0" borderId="0" xfId="0" applyFont="1" applyBorder="1" applyAlignment="1">
      <alignment horizontal="left" vertical="center"/>
    </xf>
    <xf numFmtId="0" fontId="59" fillId="0" borderId="0" xfId="0" applyFont="1" applyBorder="1" applyAlignment="1">
      <alignment horizontal="center" vertical="center" wrapText="1"/>
    </xf>
    <xf numFmtId="0" fontId="63" fillId="0" borderId="0" xfId="0" applyFont="1" applyBorder="1" applyAlignment="1">
      <alignment horizontal="left" vertical="center" wrapText="1"/>
    </xf>
    <xf numFmtId="49" fontId="54" fillId="0" borderId="0" xfId="0" applyNumberFormat="1" applyFont="1" applyBorder="1" applyAlignment="1">
      <alignment horizontal="left" vertical="center" wrapText="1"/>
    </xf>
    <xf numFmtId="17" fontId="59" fillId="0" borderId="1" xfId="0" applyNumberFormat="1" applyFont="1" applyBorder="1" applyAlignment="1">
      <alignment horizontal="center" vertical="center"/>
    </xf>
    <xf numFmtId="0" fontId="9" fillId="0" borderId="72" xfId="0" applyFont="1" applyBorder="1" applyAlignment="1">
      <alignment horizontal="justify" vertical="center" wrapText="1"/>
    </xf>
    <xf numFmtId="0" fontId="9" fillId="0" borderId="41" xfId="0" applyFont="1" applyBorder="1" applyAlignment="1">
      <alignment horizontal="justify" vertical="center" wrapText="1"/>
    </xf>
    <xf numFmtId="3" fontId="50" fillId="0" borderId="72" xfId="0" applyNumberFormat="1" applyFont="1" applyBorder="1" applyAlignment="1">
      <alignment horizontal="right" vertical="center" wrapText="1"/>
    </xf>
    <xf numFmtId="3" fontId="50" fillId="0" borderId="41" xfId="0" applyNumberFormat="1" applyFont="1" applyBorder="1" applyAlignment="1">
      <alignment horizontal="right" vertical="center" wrapText="1"/>
    </xf>
    <xf numFmtId="3" fontId="9" fillId="0" borderId="72" xfId="0" applyNumberFormat="1" applyFont="1" applyBorder="1" applyAlignment="1">
      <alignment horizontal="right" vertical="center" wrapText="1"/>
    </xf>
    <xf numFmtId="3" fontId="9" fillId="0" borderId="41" xfId="0" applyNumberFormat="1" applyFont="1" applyBorder="1" applyAlignment="1">
      <alignment horizontal="right" vertical="center" wrapText="1"/>
    </xf>
    <xf numFmtId="0" fontId="9" fillId="0" borderId="72" xfId="0" applyFont="1" applyBorder="1" applyAlignment="1">
      <alignment horizontal="right" vertical="center" wrapText="1"/>
    </xf>
    <xf numFmtId="0" fontId="9" fillId="0" borderId="41" xfId="0" applyFont="1" applyBorder="1" applyAlignment="1">
      <alignment horizontal="right" vertical="center" wrapText="1"/>
    </xf>
    <xf numFmtId="0" fontId="10" fillId="0" borderId="72" xfId="0" applyFont="1" applyBorder="1" applyAlignment="1">
      <alignment horizontal="justify" vertical="center" wrapText="1"/>
    </xf>
    <xf numFmtId="0" fontId="10" fillId="0" borderId="41" xfId="0" applyFont="1" applyBorder="1" applyAlignment="1">
      <alignment horizontal="justify" vertical="center" wrapText="1"/>
    </xf>
    <xf numFmtId="3" fontId="10" fillId="0" borderId="72"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63" fillId="0" borderId="54"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55" xfId="0" applyFont="1" applyFill="1" applyBorder="1" applyAlignment="1">
      <alignment horizontal="left" vertical="center" wrapText="1"/>
    </xf>
    <xf numFmtId="0" fontId="54" fillId="0" borderId="46"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6" xfId="0" applyFont="1" applyBorder="1" applyAlignment="1">
      <alignment horizontal="left" vertical="center" wrapText="1"/>
    </xf>
    <xf numFmtId="0" fontId="54" fillId="0" borderId="40" xfId="0" applyFont="1" applyBorder="1" applyAlignment="1">
      <alignment horizontal="left" vertical="center" wrapText="1"/>
    </xf>
    <xf numFmtId="0" fontId="59" fillId="2" borderId="1" xfId="0" applyFont="1" applyFill="1" applyBorder="1" applyAlignment="1">
      <alignment horizontal="center" vertical="center"/>
    </xf>
    <xf numFmtId="166" fontId="23" fillId="8" borderId="61" xfId="11" applyFont="1" applyFill="1" applyBorder="1" applyAlignment="1">
      <alignment horizontal="center" vertical="center" wrapText="1"/>
    </xf>
    <xf numFmtId="166" fontId="23" fillId="8" borderId="60" xfId="11" applyFont="1" applyFill="1" applyBorder="1" applyAlignment="1">
      <alignment horizontal="center" vertical="center" wrapText="1"/>
    </xf>
    <xf numFmtId="166" fontId="23" fillId="8" borderId="52" xfId="11" applyFont="1" applyFill="1" applyBorder="1" applyAlignment="1">
      <alignment horizontal="center" vertical="center" wrapText="1"/>
    </xf>
    <xf numFmtId="166" fontId="23" fillId="8" borderId="47" xfId="11" applyFont="1" applyFill="1" applyBorder="1" applyAlignment="1">
      <alignment horizontal="center" vertical="top" wrapText="1"/>
    </xf>
    <xf numFmtId="166" fontId="23" fillId="8" borderId="47" xfId="11" applyFont="1" applyFill="1" applyBorder="1" applyAlignment="1">
      <alignment horizontal="center" vertical="center" wrapText="1"/>
    </xf>
    <xf numFmtId="166" fontId="23" fillId="8" borderId="49" xfId="11" applyFont="1" applyFill="1" applyBorder="1" applyAlignment="1">
      <alignment horizontal="center" vertical="top" wrapText="1"/>
    </xf>
    <xf numFmtId="166" fontId="23" fillId="8" borderId="17" xfId="11" applyFont="1" applyFill="1" applyBorder="1" applyAlignment="1">
      <alignment horizontal="center" vertical="top" wrapText="1"/>
    </xf>
    <xf numFmtId="166" fontId="23" fillId="8" borderId="50" xfId="11" applyFont="1" applyFill="1" applyBorder="1" applyAlignment="1">
      <alignment horizontal="center" vertical="top" wrapText="1"/>
    </xf>
    <xf numFmtId="0" fontId="13" fillId="0" borderId="0" xfId="0" applyFont="1" applyBorder="1" applyAlignment="1">
      <alignment horizontal="center"/>
    </xf>
    <xf numFmtId="0" fontId="24" fillId="0" borderId="0" xfId="0" applyFont="1" applyFill="1" applyBorder="1" applyAlignment="1">
      <alignment horizontal="center"/>
    </xf>
    <xf numFmtId="166" fontId="22" fillId="0" borderId="47" xfId="11" applyFont="1" applyBorder="1" applyAlignment="1">
      <alignment horizontal="center" vertical="top" wrapText="1"/>
    </xf>
    <xf numFmtId="166" fontId="22" fillId="0" borderId="62" xfId="11" applyFont="1" applyBorder="1" applyAlignment="1">
      <alignment horizontal="center" vertical="top" wrapText="1"/>
    </xf>
    <xf numFmtId="166" fontId="21" fillId="0" borderId="0" xfId="3" applyFont="1" applyAlignment="1">
      <alignment horizontal="center"/>
    </xf>
    <xf numFmtId="166" fontId="21" fillId="0" borderId="0" xfId="3" applyFont="1" applyAlignment="1">
      <alignment horizontal="center" wrapText="1"/>
    </xf>
    <xf numFmtId="15" fontId="24" fillId="0" borderId="54" xfId="3" applyNumberFormat="1" applyFont="1" applyBorder="1" applyAlignment="1">
      <alignment horizontal="center"/>
    </xf>
    <xf numFmtId="166" fontId="24" fillId="0" borderId="0" xfId="3" applyFont="1" applyBorder="1" applyAlignment="1">
      <alignment horizontal="center"/>
    </xf>
    <xf numFmtId="15" fontId="24" fillId="0" borderId="0" xfId="3" applyNumberFormat="1" applyFont="1" applyBorder="1" applyAlignment="1">
      <alignment horizontal="center"/>
    </xf>
    <xf numFmtId="166" fontId="24" fillId="0" borderId="54" xfId="3" applyFont="1" applyBorder="1" applyAlignment="1">
      <alignment horizontal="center"/>
    </xf>
    <xf numFmtId="166" fontId="23" fillId="0" borderId="11" xfId="3" applyFont="1" applyBorder="1" applyAlignment="1">
      <alignment horizontal="center" vertical="center"/>
    </xf>
    <xf numFmtId="166" fontId="23" fillId="0" borderId="13" xfId="3" applyFont="1" applyBorder="1" applyAlignment="1">
      <alignment horizontal="center" vertical="center"/>
    </xf>
    <xf numFmtId="166" fontId="23" fillId="0" borderId="51" xfId="3" applyFont="1" applyBorder="1" applyAlignment="1">
      <alignment horizontal="center" vertical="center"/>
    </xf>
    <xf numFmtId="166" fontId="23" fillId="0" borderId="49" xfId="3" applyFont="1" applyBorder="1" applyAlignment="1">
      <alignment horizontal="center"/>
    </xf>
    <xf numFmtId="166" fontId="23" fillId="0" borderId="17" xfId="3" applyFont="1" applyBorder="1" applyAlignment="1">
      <alignment horizontal="center"/>
    </xf>
    <xf numFmtId="166" fontId="23" fillId="0" borderId="50" xfId="3" applyFont="1" applyBorder="1" applyAlignment="1">
      <alignment horizontal="center"/>
    </xf>
    <xf numFmtId="0" fontId="9" fillId="0" borderId="14" xfId="0" applyFont="1" applyBorder="1" applyAlignment="1">
      <alignment horizontal="left"/>
    </xf>
    <xf numFmtId="0" fontId="9" fillId="0" borderId="0" xfId="0" applyFont="1" applyAlignment="1">
      <alignment horizontal="left"/>
    </xf>
    <xf numFmtId="0" fontId="9" fillId="0" borderId="18" xfId="0" applyFont="1" applyBorder="1" applyAlignment="1">
      <alignment horizontal="left"/>
    </xf>
    <xf numFmtId="166" fontId="33" fillId="0" borderId="49" xfId="3" applyFont="1" applyBorder="1" applyAlignment="1">
      <alignment horizontal="left"/>
    </xf>
    <xf numFmtId="166" fontId="33" fillId="0" borderId="17" xfId="3" applyFont="1" applyBorder="1" applyAlignment="1">
      <alignment horizontal="left"/>
    </xf>
    <xf numFmtId="166" fontId="33" fillId="0" borderId="50" xfId="3" applyFont="1" applyBorder="1" applyAlignment="1">
      <alignment horizontal="left"/>
    </xf>
    <xf numFmtId="166" fontId="33" fillId="0" borderId="0" xfId="3" applyFont="1" applyAlignment="1">
      <alignment horizontal="center"/>
    </xf>
    <xf numFmtId="166" fontId="33" fillId="0" borderId="47" xfId="3" applyFont="1" applyBorder="1" applyAlignment="1">
      <alignment horizontal="left"/>
    </xf>
    <xf numFmtId="166" fontId="34" fillId="0" borderId="47" xfId="3" applyFont="1" applyBorder="1" applyAlignment="1">
      <alignment horizontal="left"/>
    </xf>
    <xf numFmtId="166" fontId="34" fillId="0" borderId="14" xfId="3" applyFont="1" applyBorder="1" applyAlignment="1">
      <alignment horizontal="left"/>
    </xf>
    <xf numFmtId="166" fontId="34" fillId="0" borderId="0" xfId="3" applyFont="1" applyAlignment="1">
      <alignment horizontal="left"/>
    </xf>
    <xf numFmtId="166" fontId="34" fillId="0" borderId="18" xfId="3" applyFont="1" applyBorder="1" applyAlignment="1">
      <alignment horizontal="left"/>
    </xf>
    <xf numFmtId="166" fontId="34" fillId="0" borderId="0" xfId="3" applyFont="1" applyBorder="1" applyAlignment="1">
      <alignment horizontal="center"/>
    </xf>
    <xf numFmtId="166" fontId="35" fillId="0" borderId="15" xfId="3" applyFont="1" applyBorder="1" applyAlignment="1">
      <alignment horizontal="center" vertical="center"/>
    </xf>
    <xf numFmtId="166" fontId="35" fillId="0" borderId="43" xfId="3" applyFont="1" applyBorder="1" applyAlignment="1">
      <alignment horizontal="center" vertical="center"/>
    </xf>
    <xf numFmtId="166" fontId="35" fillId="0" borderId="12" xfId="3" applyFont="1" applyBorder="1" applyAlignment="1">
      <alignment horizontal="center" vertical="center"/>
    </xf>
    <xf numFmtId="166" fontId="35" fillId="0" borderId="14" xfId="3" applyFont="1" applyBorder="1" applyAlignment="1">
      <alignment horizontal="center" vertical="center"/>
    </xf>
    <xf numFmtId="166" fontId="35" fillId="0" borderId="0" xfId="3" applyFont="1" applyAlignment="1">
      <alignment horizontal="center" vertical="center"/>
    </xf>
    <xf numFmtId="166" fontId="35" fillId="0" borderId="18" xfId="3" applyFont="1" applyBorder="1" applyAlignment="1">
      <alignment horizontal="center" vertical="center"/>
    </xf>
    <xf numFmtId="166" fontId="35" fillId="0" borderId="16" xfId="3" applyFont="1" applyBorder="1" applyAlignment="1">
      <alignment horizontal="center" vertical="center"/>
    </xf>
    <xf numFmtId="166" fontId="35" fillId="0" borderId="44" xfId="3" applyFont="1" applyBorder="1" applyAlignment="1">
      <alignment horizontal="center" vertical="center"/>
    </xf>
    <xf numFmtId="166" fontId="35" fillId="0" borderId="45" xfId="3" applyFont="1" applyBorder="1" applyAlignment="1">
      <alignment horizontal="center" vertical="center"/>
    </xf>
    <xf numFmtId="166" fontId="35" fillId="0" borderId="11" xfId="3" applyFont="1" applyBorder="1" applyAlignment="1">
      <alignment horizontal="center" vertical="center"/>
    </xf>
    <xf numFmtId="166" fontId="35" fillId="0" borderId="13" xfId="3" applyFont="1" applyBorder="1" applyAlignment="1">
      <alignment horizontal="center" vertical="center"/>
    </xf>
    <xf numFmtId="166" fontId="35" fillId="0" borderId="51" xfId="3" applyFont="1" applyBorder="1" applyAlignment="1">
      <alignment horizontal="center" vertical="center"/>
    </xf>
    <xf numFmtId="166" fontId="24" fillId="0" borderId="55" xfId="3" applyFont="1" applyBorder="1" applyAlignment="1">
      <alignment horizontal="center"/>
    </xf>
    <xf numFmtId="166" fontId="34" fillId="0" borderId="55" xfId="3" applyFont="1" applyBorder="1" applyAlignment="1">
      <alignment horizontal="center"/>
    </xf>
    <xf numFmtId="166" fontId="22" fillId="3" borderId="0" xfId="3" applyFont="1" applyFill="1" applyAlignment="1">
      <alignment horizontal="center"/>
    </xf>
    <xf numFmtId="166" fontId="19" fillId="0" borderId="49" xfId="3" applyFont="1" applyBorder="1" applyAlignment="1">
      <alignment horizontal="left"/>
    </xf>
    <xf numFmtId="166" fontId="19" fillId="0" borderId="50" xfId="3" applyFont="1" applyBorder="1" applyAlignment="1">
      <alignment horizontal="left"/>
    </xf>
    <xf numFmtId="166" fontId="24" fillId="0" borderId="49" xfId="3" applyFont="1" applyBorder="1" applyAlignment="1">
      <alignment horizontal="left"/>
    </xf>
    <xf numFmtId="166" fontId="24" fillId="0" borderId="50" xfId="3" applyFont="1" applyBorder="1" applyAlignment="1">
      <alignment horizontal="left"/>
    </xf>
    <xf numFmtId="166" fontId="24" fillId="0" borderId="11" xfId="3" applyFont="1" applyBorder="1" applyAlignment="1">
      <alignment horizontal="center" vertical="center"/>
    </xf>
    <xf numFmtId="166" fontId="24" fillId="0" borderId="51" xfId="3" applyFont="1" applyBorder="1" applyAlignment="1">
      <alignment horizontal="center" vertical="center"/>
    </xf>
    <xf numFmtId="166" fontId="24" fillId="0" borderId="49" xfId="3" applyFont="1" applyBorder="1" applyAlignment="1">
      <alignment horizontal="center"/>
    </xf>
    <xf numFmtId="166" fontId="24" fillId="0" borderId="50" xfId="3" applyFont="1" applyBorder="1" applyAlignment="1">
      <alignment horizontal="center"/>
    </xf>
    <xf numFmtId="166" fontId="42" fillId="0" borderId="0" xfId="3" applyFont="1" applyAlignment="1">
      <alignment horizontal="center"/>
    </xf>
    <xf numFmtId="17" fontId="22" fillId="0" borderId="0" xfId="3" applyNumberFormat="1" applyFont="1" applyBorder="1" applyAlignment="1">
      <alignment horizontal="center"/>
    </xf>
    <xf numFmtId="166" fontId="22" fillId="0" borderId="0" xfId="3" applyFont="1" applyBorder="1" applyAlignment="1">
      <alignment horizontal="center"/>
    </xf>
    <xf numFmtId="166" fontId="13" fillId="0" borderId="0" xfId="4" applyFont="1" applyBorder="1" applyAlignment="1">
      <alignment horizontal="center" vertical="center"/>
    </xf>
    <xf numFmtId="166" fontId="35" fillId="0" borderId="36" xfId="4" applyFont="1" applyBorder="1" applyAlignment="1">
      <alignment horizontal="center" vertical="center" wrapText="1"/>
    </xf>
    <xf numFmtId="166" fontId="35" fillId="0" borderId="35" xfId="4" applyFont="1" applyBorder="1" applyAlignment="1">
      <alignment horizontal="center" vertical="center" wrapText="1"/>
    </xf>
    <xf numFmtId="166" fontId="35" fillId="0" borderId="33" xfId="4" applyFont="1" applyBorder="1" applyAlignment="1">
      <alignment horizontal="center" vertical="center" wrapText="1"/>
    </xf>
    <xf numFmtId="166" fontId="35" fillId="0" borderId="32" xfId="4" applyFont="1" applyBorder="1" applyAlignment="1">
      <alignment horizontal="center" vertical="center" wrapText="1"/>
    </xf>
    <xf numFmtId="166" fontId="35" fillId="0" borderId="30" xfId="4" applyFont="1" applyBorder="1" applyAlignment="1">
      <alignment horizontal="center" vertical="center" wrapText="1"/>
    </xf>
    <xf numFmtId="166" fontId="35" fillId="0" borderId="29" xfId="4" applyFont="1" applyBorder="1" applyAlignment="1">
      <alignment horizontal="center" vertical="center" wrapText="1"/>
    </xf>
    <xf numFmtId="166" fontId="35" fillId="0" borderId="5" xfId="4" applyFont="1" applyBorder="1" applyAlignment="1">
      <alignment horizontal="center" vertical="center" wrapText="1"/>
    </xf>
    <xf numFmtId="166" fontId="35" fillId="0" borderId="6" xfId="4" applyFont="1" applyBorder="1" applyAlignment="1">
      <alignment horizontal="center" vertical="center" wrapText="1"/>
    </xf>
    <xf numFmtId="166" fontId="21" fillId="0" borderId="33" xfId="4" applyFont="1" applyBorder="1" applyAlignment="1">
      <alignment horizontal="left" vertical="center" wrapText="1"/>
    </xf>
    <xf numFmtId="166" fontId="21" fillId="0" borderId="32" xfId="4" applyFont="1" applyBorder="1" applyAlignment="1">
      <alignment horizontal="left" vertical="center" wrapText="1"/>
    </xf>
    <xf numFmtId="166" fontId="21" fillId="0" borderId="2" xfId="3" applyFont="1" applyBorder="1" applyAlignment="1">
      <alignment horizontal="center"/>
    </xf>
    <xf numFmtId="166" fontId="21" fillId="0" borderId="36" xfId="4" applyFont="1" applyBorder="1" applyAlignment="1">
      <alignment horizontal="left" vertical="center" wrapText="1"/>
    </xf>
    <xf numFmtId="166" fontId="21" fillId="0" borderId="35" xfId="4" applyFont="1" applyBorder="1" applyAlignment="1">
      <alignment horizontal="left" vertical="center" wrapText="1"/>
    </xf>
    <xf numFmtId="15" fontId="24" fillId="0" borderId="52" xfId="3" applyNumberFormat="1" applyFont="1" applyBorder="1" applyAlignment="1">
      <alignment horizontal="center"/>
    </xf>
    <xf numFmtId="166" fontId="24" fillId="0" borderId="10" xfId="3" applyFont="1" applyBorder="1" applyAlignment="1">
      <alignment horizontal="center"/>
    </xf>
    <xf numFmtId="166" fontId="24" fillId="0" borderId="53" xfId="3" applyFont="1" applyBorder="1" applyAlignment="1">
      <alignment horizontal="center"/>
    </xf>
    <xf numFmtId="17" fontId="22" fillId="0" borderId="54" xfId="3" applyNumberFormat="1" applyFont="1" applyBorder="1" applyAlignment="1">
      <alignment horizontal="center"/>
    </xf>
    <xf numFmtId="166" fontId="54" fillId="0" borderId="4" xfId="4" applyFont="1" applyBorder="1" applyAlignment="1">
      <alignment vertical="center" wrapText="1"/>
    </xf>
    <xf numFmtId="166" fontId="54" fillId="0" borderId="0" xfId="4" applyFont="1" applyBorder="1" applyAlignment="1">
      <alignment vertical="center" wrapText="1"/>
    </xf>
    <xf numFmtId="166" fontId="54" fillId="0" borderId="44" xfId="4" applyFont="1" applyBorder="1" applyAlignment="1">
      <alignment horizontal="center" vertical="center" wrapText="1"/>
    </xf>
    <xf numFmtId="166" fontId="54" fillId="0" borderId="38" xfId="4" applyFont="1" applyBorder="1" applyAlignment="1">
      <alignment horizontal="center" vertical="center" wrapText="1"/>
    </xf>
    <xf numFmtId="166" fontId="54" fillId="0" borderId="0" xfId="4" applyFont="1" applyBorder="1" applyAlignment="1">
      <alignment horizontal="center" vertical="center" wrapText="1"/>
    </xf>
    <xf numFmtId="166" fontId="54" fillId="0" borderId="43" xfId="4" applyFont="1" applyBorder="1" applyAlignment="1">
      <alignment horizontal="center" vertical="center" wrapText="1"/>
    </xf>
    <xf numFmtId="166" fontId="54" fillId="0" borderId="37" xfId="4" applyFont="1" applyBorder="1" applyAlignment="1">
      <alignment horizontal="center" vertical="center" wrapText="1"/>
    </xf>
    <xf numFmtId="166" fontId="21" fillId="0" borderId="4" xfId="4" applyFont="1" applyBorder="1" applyAlignment="1">
      <alignment horizontal="left" vertical="center" wrapText="1"/>
    </xf>
    <xf numFmtId="2" fontId="21" fillId="0" borderId="36" xfId="4" applyNumberFormat="1" applyFont="1" applyBorder="1" applyAlignment="1">
      <alignment horizontal="center" vertical="center" wrapText="1"/>
    </xf>
    <xf numFmtId="2" fontId="21" fillId="0" borderId="4" xfId="4" applyNumberFormat="1" applyFont="1" applyBorder="1" applyAlignment="1">
      <alignment horizontal="center" vertical="center" wrapText="1"/>
    </xf>
    <xf numFmtId="2" fontId="21" fillId="0" borderId="35" xfId="4" applyNumberFormat="1" applyFont="1" applyBorder="1" applyAlignment="1">
      <alignment horizontal="center" vertical="center" wrapText="1"/>
    </xf>
    <xf numFmtId="166" fontId="21" fillId="0" borderId="0" xfId="4" applyFont="1" applyBorder="1" applyAlignment="1">
      <alignment horizontal="left" vertical="center" wrapText="1"/>
    </xf>
    <xf numFmtId="2" fontId="21" fillId="0" borderId="33" xfId="4" applyNumberFormat="1" applyFont="1" applyBorder="1" applyAlignment="1">
      <alignment horizontal="center" vertical="center" wrapText="1"/>
    </xf>
    <xf numFmtId="2" fontId="21" fillId="0" borderId="0" xfId="4" applyNumberFormat="1" applyFont="1" applyBorder="1" applyAlignment="1">
      <alignment horizontal="center" vertical="center" wrapText="1"/>
    </xf>
    <xf numFmtId="2" fontId="21" fillId="0" borderId="32" xfId="4" applyNumberFormat="1" applyFont="1" applyBorder="1" applyAlignment="1">
      <alignment horizontal="center" vertical="center" wrapText="1"/>
    </xf>
    <xf numFmtId="166" fontId="21" fillId="0" borderId="30" xfId="4" applyFont="1" applyBorder="1" applyAlignment="1">
      <alignment horizontal="left" vertical="center" wrapText="1"/>
    </xf>
    <xf numFmtId="166" fontId="21" fillId="0" borderId="3" xfId="4" applyFont="1" applyBorder="1" applyAlignment="1">
      <alignment horizontal="left" vertical="center" wrapText="1"/>
    </xf>
    <xf numFmtId="166" fontId="21" fillId="0" borderId="29" xfId="4" applyFont="1" applyBorder="1" applyAlignment="1">
      <alignment horizontal="left" vertical="center" wrapText="1"/>
    </xf>
    <xf numFmtId="9" fontId="21" fillId="0" borderId="30" xfId="2" applyFont="1" applyBorder="1" applyAlignment="1">
      <alignment horizontal="center" vertical="center" wrapText="1"/>
    </xf>
    <xf numFmtId="9" fontId="21" fillId="0" borderId="3" xfId="2" applyFont="1" applyBorder="1" applyAlignment="1">
      <alignment horizontal="center" vertical="center" wrapText="1"/>
    </xf>
    <xf numFmtId="9" fontId="21" fillId="0" borderId="29" xfId="2" applyFont="1" applyBorder="1" applyAlignment="1">
      <alignment horizontal="center" vertical="center" wrapText="1"/>
    </xf>
    <xf numFmtId="166" fontId="58" fillId="0" borderId="0" xfId="4" applyFont="1" applyBorder="1" applyAlignment="1">
      <alignment horizontal="center" vertical="center"/>
    </xf>
    <xf numFmtId="166" fontId="56" fillId="0" borderId="0" xfId="9" applyFont="1" applyBorder="1" applyAlignment="1">
      <alignment horizontal="center" vertical="center"/>
    </xf>
    <xf numFmtId="166" fontId="23" fillId="0" borderId="36" xfId="4" applyFont="1" applyBorder="1" applyAlignment="1">
      <alignment horizontal="center" vertical="center" wrapText="1"/>
    </xf>
    <xf numFmtId="166" fontId="23" fillId="0" borderId="4" xfId="4" applyFont="1" applyBorder="1" applyAlignment="1">
      <alignment horizontal="center" vertical="center" wrapText="1"/>
    </xf>
    <xf numFmtId="166" fontId="23" fillId="0" borderId="35" xfId="4" applyFont="1" applyBorder="1" applyAlignment="1">
      <alignment horizontal="center" vertical="center" wrapText="1"/>
    </xf>
    <xf numFmtId="166" fontId="23" fillId="0" borderId="33" xfId="4" applyFont="1" applyBorder="1" applyAlignment="1">
      <alignment horizontal="center" vertical="center" wrapText="1"/>
    </xf>
    <xf numFmtId="166" fontId="23" fillId="0" borderId="0" xfId="4" applyFont="1" applyBorder="1" applyAlignment="1">
      <alignment horizontal="center" vertical="center" wrapText="1"/>
    </xf>
    <xf numFmtId="166" fontId="23" fillId="0" borderId="32" xfId="4" applyFont="1" applyBorder="1" applyAlignment="1">
      <alignment horizontal="center" vertical="center" wrapText="1"/>
    </xf>
    <xf numFmtId="166" fontId="23" fillId="0" borderId="30" xfId="4" applyFont="1" applyBorder="1" applyAlignment="1">
      <alignment horizontal="center" vertical="center" wrapText="1"/>
    </xf>
    <xf numFmtId="166" fontId="23" fillId="0" borderId="3" xfId="4" applyFont="1" applyBorder="1" applyAlignment="1">
      <alignment horizontal="center" vertical="center" wrapText="1"/>
    </xf>
    <xf numFmtId="166" fontId="23" fillId="0" borderId="29" xfId="4" applyFont="1" applyBorder="1" applyAlignment="1">
      <alignment horizontal="center" vertical="center" wrapText="1"/>
    </xf>
    <xf numFmtId="166" fontId="35" fillId="0" borderId="1" xfId="4" applyFont="1" applyBorder="1" applyAlignment="1">
      <alignment horizontal="center" vertical="center" wrapText="1"/>
    </xf>
    <xf numFmtId="166" fontId="35" fillId="0" borderId="9" xfId="4" applyFont="1" applyBorder="1" applyAlignment="1">
      <alignment horizontal="center" vertical="center" wrapText="1"/>
    </xf>
    <xf numFmtId="166" fontId="35" fillId="0" borderId="4" xfId="4" applyFont="1" applyBorder="1" applyAlignment="1">
      <alignment horizontal="center" vertical="center" wrapText="1"/>
    </xf>
    <xf numFmtId="17" fontId="35" fillId="0" borderId="30" xfId="4" applyNumberFormat="1" applyFont="1" applyBorder="1" applyAlignment="1">
      <alignment horizontal="center" vertical="center" wrapText="1"/>
    </xf>
    <xf numFmtId="166" fontId="35" fillId="0" borderId="3" xfId="4" applyFont="1" applyBorder="1" applyAlignment="1">
      <alignment horizontal="center" vertical="center" wrapText="1"/>
    </xf>
  </cellXfs>
  <cellStyles count="17">
    <cellStyle name="          _x000d__x000a_386grabber=VGA.3GR_x000d__x000a_ 3" xfId="15" xr:uid="{AC563EF6-4D79-4C32-8FED-F18AA6EB0474}"/>
    <cellStyle name="Millares [0]" xfId="1" builtinId="6"/>
    <cellStyle name="Millares [0] 8" xfId="14" xr:uid="{76AB1AC4-7C33-4E51-8235-9ACA735B32FC}"/>
    <cellStyle name="Millares 17" xfId="7" xr:uid="{5D68645D-91BF-4163-B7CF-DFA3712D3BB7}"/>
    <cellStyle name="Millares 18" xfId="16" xr:uid="{E84BB06D-2C75-4249-9B8F-99D93AFFDF23}"/>
    <cellStyle name="Millares 2" xfId="8" xr:uid="{FD05CE91-EE3C-4E1B-A09F-420394F63EAC}"/>
    <cellStyle name="Millares_VENCIMIENTO DE PASIVOS CON ENTIDADES FINANCIERAS" xfId="5" xr:uid="{4C2F3875-C1BB-4B59-A18B-AB75550F704F}"/>
    <cellStyle name="Normal" xfId="0" builtinId="0"/>
    <cellStyle name="Normal 11" xfId="10" xr:uid="{E11BA1C4-7ACE-435C-9E42-D89CA5CB7874}"/>
    <cellStyle name="Normal 2" xfId="3" xr:uid="{7717FD69-81F1-42D7-AC75-A92025DA5668}"/>
    <cellStyle name="Normal 3" xfId="4" xr:uid="{A26C5896-127B-4E81-AA93-316AEC17CA33}"/>
    <cellStyle name="Normal_cuadro de AF NG" xfId="11" xr:uid="{3ABF6589-5D75-446E-A0DC-B964FF9BCD58}"/>
    <cellStyle name="Normal_FANAPEL INDIVIDUAL" xfId="12" xr:uid="{39533302-2FC5-4801-821C-F0D75CC20108}"/>
    <cellStyle name="Normal_informe1" xfId="9" xr:uid="{F407D812-6ABD-48ED-BBE9-F43219292E5E}"/>
    <cellStyle name="Normal_VENCIMIENTO DE PASIVOS CON ENTIDADES FINANCIERAS" xfId="6" xr:uid="{CC4D2908-9747-43B0-9BB9-723F136959F1}"/>
    <cellStyle name="Porcentaje" xfId="2" builtinId="5"/>
    <cellStyle name="Porcentual 3" xfId="13" xr:uid="{3E725014-789C-4465-B2BD-EC186B3D5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cid:24B6FDD1-5D1A-4B9D-BC86-A8EE8DA3EE40@mcicapital.local" TargetMode="External"/><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38100</xdr:rowOff>
    </xdr:from>
    <xdr:to>
      <xdr:col>10</xdr:col>
      <xdr:colOff>440055</xdr:colOff>
      <xdr:row>26</xdr:row>
      <xdr:rowOff>16510</xdr:rowOff>
    </xdr:to>
    <xdr:sp macro="" textlink="">
      <xdr:nvSpPr>
        <xdr:cNvPr id="2" name="Rectángulo 6">
          <a:extLst>
            <a:ext uri="{FF2B5EF4-FFF2-40B4-BE49-F238E27FC236}">
              <a16:creationId xmlns:a16="http://schemas.microsoft.com/office/drawing/2014/main" id="{0FBF6958-4440-4A10-9EA3-3813A8A2B62B}"/>
            </a:ext>
          </a:extLst>
        </xdr:cNvPr>
        <xdr:cNvSpPr>
          <a:spLocks noChangeArrowheads="1"/>
        </xdr:cNvSpPr>
      </xdr:nvSpPr>
      <xdr:spPr bwMode="auto">
        <a:xfrm>
          <a:off x="9525" y="38100"/>
          <a:ext cx="6526530" cy="4931410"/>
        </a:xfrm>
        <a:prstGeom prst="rect">
          <a:avLst/>
        </a:prstGeom>
        <a:solidFill>
          <a:schemeClr val="accent1">
            <a:lumMod val="50000"/>
          </a:schemeClr>
        </a:solidFill>
        <a:extLst>
          <a:ext uri="{53640926-AAD7-44D8-BBD7-CCE9431645EC}">
            <a14:shadowObscured xmlns:a14="http://schemas.microsoft.com/office/drawing/2010/main" val="1"/>
          </a:ext>
        </a:extLst>
      </xdr:spPr>
      <xdr:style>
        <a:lnRef idx="0">
          <a:scrgbClr r="0" g="0" b="0"/>
        </a:lnRef>
        <a:fillRef idx="1003">
          <a:schemeClr val="dk1"/>
        </a:fillRef>
        <a:effectRef idx="0">
          <a:scrgbClr r="0" g="0" b="0"/>
        </a:effectRef>
        <a:fontRef idx="major"/>
      </xdr:style>
      <xdr:txBody>
        <a:bodyPr rot="0" vert="horz" wrap="square" lIns="228600" tIns="45720" rIns="1371600" bIns="91440" anchor="b" anchorCtr="0" upright="1">
          <a:noAutofit/>
        </a:bodyPr>
        <a:lstStyle/>
        <a:p>
          <a:pPr>
            <a:spcAft>
              <a:spcPts val="0"/>
            </a:spcAft>
          </a:pPr>
          <a:r>
            <a:rPr lang="es-PY" sz="4200">
              <a:solidFill>
                <a:srgbClr val="FFFFFF"/>
              </a:solidFill>
              <a:effectLst/>
              <a:ea typeface="Times New Roman" panose="02020603050405020304" pitchFamily="18" charset="0"/>
              <a:cs typeface="Times New Roman" panose="02020603050405020304" pitchFamily="18" charset="0"/>
            </a:rPr>
            <a:t>     </a:t>
          </a:r>
          <a:endParaRPr lang="es-PY"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104775</xdr:colOff>
      <xdr:row>21</xdr:row>
      <xdr:rowOff>161925</xdr:rowOff>
    </xdr:from>
    <xdr:to>
      <xdr:col>8</xdr:col>
      <xdr:colOff>523875</xdr:colOff>
      <xdr:row>25</xdr:row>
      <xdr:rowOff>123825</xdr:rowOff>
    </xdr:to>
    <xdr:sp macro="" textlink="">
      <xdr:nvSpPr>
        <xdr:cNvPr id="3" name="TextBox 2">
          <a:extLst>
            <a:ext uri="{FF2B5EF4-FFF2-40B4-BE49-F238E27FC236}">
              <a16:creationId xmlns:a16="http://schemas.microsoft.com/office/drawing/2014/main" id="{FBFFBDFA-AA46-438A-989E-330AA08D3639}"/>
            </a:ext>
          </a:extLst>
        </xdr:cNvPr>
        <xdr:cNvSpPr txBox="1"/>
      </xdr:nvSpPr>
      <xdr:spPr>
        <a:xfrm>
          <a:off x="104775" y="4162425"/>
          <a:ext cx="52959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4400" b="1">
              <a:solidFill>
                <a:schemeClr val="bg1"/>
              </a:solidFill>
            </a:rPr>
            <a:t>PASFIN S.A.E.C.A.</a:t>
          </a:r>
          <a:endParaRPr lang="es-PY" sz="11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6BBE14AF-DCD1-4FCB-A9E9-38CB67F4F15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2912" y="19050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137584</xdr:rowOff>
    </xdr:from>
    <xdr:ext cx="1676400" cy="514350"/>
    <xdr:pic>
      <xdr:nvPicPr>
        <xdr:cNvPr id="3" name="11821538-BDB9-4E58-B550-48A795C896FA" descr="cid:24B6FDD1-5D1A-4B9D-BC86-A8EE8DA3EE40@mcicapital.local">
          <a:extLst>
            <a:ext uri="{FF2B5EF4-FFF2-40B4-BE49-F238E27FC236}">
              <a16:creationId xmlns:a16="http://schemas.microsoft.com/office/drawing/2014/main" id="{CCFD1B80-4B69-415F-BB21-2C27E0E01CF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32833" y="137584"/>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E864EB60-DE82-417D-AD1C-4D4E34728EF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84150" y="16510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3270E9EC-6475-4533-B4C9-60DBB8400B3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1706" y="156882"/>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7DB3BA03-1BDC-4207-A55E-F99840F0B9A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3406" y="166688"/>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142875</xdr:colOff>
      <xdr:row>1</xdr:row>
      <xdr:rowOff>154781</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CBA0CC84-432E-46B1-A556-C73EECE75C7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09625" y="404812"/>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F6E713AB-E540-461F-B43E-7041645852C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83406" y="19050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85725</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F09570DB-0698-4455-961C-4AB59B9AA254}"/>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85725"/>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B9EA7E36-BCAE-4878-B9FB-BDA5E1754CD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7C001DAB-B588-410A-AD41-ED69439F3C7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9050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B8C10669-8E47-4592-AEEC-0B43B18307B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9050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136071</xdr:colOff>
      <xdr:row>0</xdr:row>
      <xdr:rowOff>54429</xdr:rowOff>
    </xdr:from>
    <xdr:ext cx="1676400" cy="514350"/>
    <xdr:pic>
      <xdr:nvPicPr>
        <xdr:cNvPr id="3" name="11821538-BDB9-4E58-B550-48A795C896FA" descr="cid:24B6FDD1-5D1A-4B9D-BC86-A8EE8DA3EE40@mcicapital.local">
          <a:extLst>
            <a:ext uri="{FF2B5EF4-FFF2-40B4-BE49-F238E27FC236}">
              <a16:creationId xmlns:a16="http://schemas.microsoft.com/office/drawing/2014/main" id="{2D193285-4465-4E54-A918-138DF4BCDB14}"/>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36071" y="258536"/>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126066</xdr:colOff>
      <xdr:row>180</xdr:row>
      <xdr:rowOff>14007</xdr:rowOff>
    </xdr:from>
    <xdr:to>
      <xdr:col>6</xdr:col>
      <xdr:colOff>490258</xdr:colOff>
      <xdr:row>199</xdr:row>
      <xdr:rowOff>182095</xdr:rowOff>
    </xdr:to>
    <xdr:pic>
      <xdr:nvPicPr>
        <xdr:cNvPr id="4" name="Imagen 3">
          <a:extLst>
            <a:ext uri="{FF2B5EF4-FFF2-40B4-BE49-F238E27FC236}">
              <a16:creationId xmlns:a16="http://schemas.microsoft.com/office/drawing/2014/main" id="{9FCC1719-4C74-4808-94E5-1AD29B650CC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0441" y="47134742"/>
          <a:ext cx="8810626" cy="392205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676400" cy="514350"/>
    <xdr:pic>
      <xdr:nvPicPr>
        <xdr:cNvPr id="3" name="11821538-BDB9-4E58-B550-48A795C896FA" descr="cid:24B6FDD1-5D1A-4B9D-BC86-A8EE8DA3EE40@mcicapital.local">
          <a:extLst>
            <a:ext uri="{FF2B5EF4-FFF2-40B4-BE49-F238E27FC236}">
              <a16:creationId xmlns:a16="http://schemas.microsoft.com/office/drawing/2014/main" id="{C72E1F0A-23A5-47C9-9B29-B935F437FC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28575</xdr:colOff>
      <xdr:row>0</xdr:row>
      <xdr:rowOff>0</xdr:rowOff>
    </xdr:from>
    <xdr:ext cx="1676400" cy="514350"/>
    <xdr:pic>
      <xdr:nvPicPr>
        <xdr:cNvPr id="2" name="11821538-BDB9-4E58-B550-48A795C896FA" descr="cid:24B6FDD1-5D1A-4B9D-BC86-A8EE8DA3EE40@mcicapital.local">
          <a:extLst>
            <a:ext uri="{FF2B5EF4-FFF2-40B4-BE49-F238E27FC236}">
              <a16:creationId xmlns:a16="http://schemas.microsoft.com/office/drawing/2014/main" id="{FE54E241-BF5F-44DE-8583-14919B76F65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575" y="0"/>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5</xdr:col>
      <xdr:colOff>415925</xdr:colOff>
      <xdr:row>16</xdr:row>
      <xdr:rowOff>73025</xdr:rowOff>
    </xdr:from>
    <xdr:to>
      <xdr:col>8</xdr:col>
      <xdr:colOff>57306</xdr:colOff>
      <xdr:row>18</xdr:row>
      <xdr:rowOff>139700</xdr:rowOff>
    </xdr:to>
    <xdr:sp macro="" textlink="">
      <xdr:nvSpPr>
        <xdr:cNvPr id="2" name="WordArt 2">
          <a:extLst>
            <a:ext uri="{FF2B5EF4-FFF2-40B4-BE49-F238E27FC236}">
              <a16:creationId xmlns:a16="http://schemas.microsoft.com/office/drawing/2014/main" id="{73CC4A7B-962E-45F5-98FC-F9286E48C028}"/>
            </a:ext>
          </a:extLst>
        </xdr:cNvPr>
        <xdr:cNvSpPr>
          <a:spLocks noChangeArrowheads="1" noChangeShapeType="1" noTextEdit="1"/>
        </xdr:cNvSpPr>
      </xdr:nvSpPr>
      <xdr:spPr bwMode="auto">
        <a:xfrm>
          <a:off x="5964238" y="3168650"/>
          <a:ext cx="2522693" cy="400050"/>
        </a:xfrm>
        <a:prstGeom prst="rect">
          <a:avLst/>
        </a:prstGeom>
      </xdr:spPr>
      <xdr:txBody>
        <a:bodyPr wrap="none" fromWordArt="1">
          <a:prstTxWarp prst="textPlain">
            <a:avLst>
              <a:gd name="adj" fmla="val 42569"/>
            </a:avLst>
          </a:prstTxWarp>
        </a:bodyPr>
        <a:lstStyle/>
        <a:p>
          <a:pPr algn="ctr" rtl="0">
            <a:buNone/>
          </a:pPr>
          <a:endParaRPr lang="es-MX" sz="1400" u="sng" strike="sngStrike" kern="10" cap="small" spc="0">
            <a:ln w="12700">
              <a:solidFill>
                <a:srgbClr val="000000"/>
              </a:solidFill>
              <a:round/>
              <a:headEnd/>
              <a:tailEnd/>
            </a:ln>
            <a:solidFill>
              <a:srgbClr val="FFFFFF"/>
            </a:solidFill>
            <a:latin typeface="Times New Roman" panose="02020603050405020304" pitchFamily="18" charset="0"/>
            <a:cs typeface="Times New Roman" panose="02020603050405020304" pitchFamily="18" charset="0"/>
          </a:endParaRPr>
        </a:p>
      </xdr:txBody>
    </xdr:sp>
    <xdr:clientData/>
  </xdr:twoCellAnchor>
  <xdr:oneCellAnchor>
    <xdr:from>
      <xdr:col>0</xdr:col>
      <xdr:colOff>0</xdr:colOff>
      <xdr:row>0</xdr:row>
      <xdr:rowOff>154782</xdr:rowOff>
    </xdr:from>
    <xdr:ext cx="1676400" cy="514350"/>
    <xdr:pic>
      <xdr:nvPicPr>
        <xdr:cNvPr id="3" name="11821538-BDB9-4E58-B550-48A795C896FA" descr="cid:24B6FDD1-5D1A-4B9D-BC86-A8EE8DA3EE40@mcicapital.local">
          <a:extLst>
            <a:ext uri="{FF2B5EF4-FFF2-40B4-BE49-F238E27FC236}">
              <a16:creationId xmlns:a16="http://schemas.microsoft.com/office/drawing/2014/main" id="{DFA952E1-B449-431B-8388-D10BE83F222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54782"/>
          <a:ext cx="16764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ntrol%20de%20asistencias%20a&#241;o%202000.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Balance%20FNP-respaldo.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omprobante%20Ejempl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sfin-dc\Datos\Users\ngaray\Documents\CLIENTES%20BCA\22-%20DISFAR%20SRL\BienDeUso_77_8000lineas%20-%20Disfar.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asfin-dc\Datos\Users\nildaacosta\Documents\1.%20CLIENTES\PASFIN%20S.A.E.C.A\REVISI&#211;N%20LTDA%20JUNIO\ARCHIVO%20GENERAL\Diebold%202008%20versi&#243;n%20semi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sfin-dc\Datos\Users\nathgaray\Library\Application%20Support\Microsoft\Office\Office%202011%20AutoRecovery\BASE%20PRODUCTOS%20SAVAL%20dos%20prueb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fin-dc\Datos\Users\vovelar\Documents\BCA\CLIENTES\BEPSA\2012\Diciembre\Archivo%20General\Informe%202012\BEPSA%20Armado%20de%20informe%2031.12.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10.2\Datos\-CONTABILIDAD\Rodolfo\Carpetas%20de%20trabajo\CNV\Cierre%20Intermedio%20Diciembre%202017%20-%20Diciembre%202018\Armado%20EEFF%20Diciemb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sfin-dc\Datos\Users\nildaacosta\Documents\1.%20CLIENTES\PASFIN%20S.A.E.C.A\REVISI&#211;N%20LTDA%20JUNIO\ARCHIVO%20GENERAL\Balance%20Tecnomyl%202008%20CNV%20%20version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ia%20de%20Balance%20Tecnomyl%202007%20CNV%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sfin-dc\Datos\Users\acandia\Documents\BCA\CLIENTES\BEPSA\ARMADO\Armado%20Informe%20de%20Bouncopy%20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sfin-dc\Datos\Users\nildaacosta\Documents\1.%20CLIENTES\DISFAR\2015\VISITA%20FINAL\ARCHIVO%20GENERAL\An&#225;lisis%20de%20ctas%202004_100305.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Diageo%20Paraguay%20-%20Armado%20del%20Informe%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sfin-dc\Datos\Users\nildaacosta\Documents\1.%20CLIENTES\FINEXPAR\2016\Revisi&#243;n%20Limitada%20Junio%202016\INFORMES-%20INVENTARIOS\Armado%20Informe%20Bayer%20S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sfin-dc\Datos\Users\acandia\Documents\BCA\CLIENTES\BEPSA\ARMADO\Balance%20y%20Anexos%20a%20JUN%6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sfin-dc\Datos\Users\nildaacosta\Documents\1.%20CLIENTES\FINEXPAR\2016\Revisi&#243;n%20Limitada%20Junio%202016\INFORMES-%20INVENTARIOS\Armado%20del%20Informe%20Finexpar%20Junio%202016%20Revizado%20por%20Andre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0"/>
      <sheetData sheetId="1"/>
      <sheetData sheetId="2"/>
      <sheetData sheetId="3"/>
      <sheetData sheetId="4"/>
      <sheetData sheetId="5" refreshError="1">
        <row r="13">
          <cell r="E13" t="str">
            <v>30 de junio de 2002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s>
    <sheetDataSet>
      <sheetData sheetId="0" refreshError="1">
        <row r="2">
          <cell r="A2" t="str">
            <v>Fijo</v>
          </cell>
        </row>
        <row r="3">
          <cell r="A3" t="str">
            <v>Auto Reversible</v>
          </cell>
        </row>
        <row r="4">
          <cell r="A4" t="str">
            <v>Recurrente</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Control"/>
      <sheetName val="RegistroDatos"/>
      <sheetName val="Resumen"/>
      <sheetName val="TablaCoeficientes"/>
      <sheetName val="TipoBienes"/>
      <sheetName val="Cuaresumen"/>
      <sheetName val="Asiento"/>
    </sheetNames>
    <sheetDataSet>
      <sheetData sheetId="0" refreshError="1"/>
      <sheetData sheetId="1" refreshError="1"/>
      <sheetData sheetId="2" refreshError="1"/>
      <sheetData sheetId="3" refreshError="1"/>
      <sheetData sheetId="4">
        <row r="1">
          <cell r="A1" t="str">
            <v>TipoDelBien</v>
          </cell>
        </row>
        <row r="2">
          <cell r="A2" t="str">
            <v>Edificio - Zona Urbana</v>
          </cell>
        </row>
        <row r="3">
          <cell r="A3" t="str">
            <v>Edificio - Zona Urbana (2)</v>
          </cell>
        </row>
        <row r="4">
          <cell r="A4" t="str">
            <v>Edificio - Zona Urbana (3)</v>
          </cell>
        </row>
        <row r="5">
          <cell r="A5" t="str">
            <v>Instalaciones</v>
          </cell>
        </row>
        <row r="6">
          <cell r="A6" t="str">
            <v>Instalaciones (1)</v>
          </cell>
        </row>
        <row r="7">
          <cell r="A7" t="str">
            <v>Terrenos</v>
          </cell>
        </row>
        <row r="8">
          <cell r="A8" t="str">
            <v>Muebles y Utiles</v>
          </cell>
        </row>
        <row r="9">
          <cell r="A9" t="str">
            <v>Muebles y Utiles (2)</v>
          </cell>
        </row>
        <row r="10">
          <cell r="A10" t="str">
            <v>Equipos de Informática</v>
          </cell>
        </row>
        <row r="11">
          <cell r="A11" t="str">
            <v>Equipos de Informática (2)</v>
          </cell>
        </row>
        <row r="12">
          <cell r="A12" t="str">
            <v>Maquinarias &amp; Herramientas</v>
          </cell>
        </row>
        <row r="13">
          <cell r="A13" t="str">
            <v>Maquinarias &amp; Herramientas (2)</v>
          </cell>
        </row>
        <row r="14">
          <cell r="A14" t="str">
            <v>Maquinarias &amp; Herramientas (3)</v>
          </cell>
        </row>
        <row r="15">
          <cell r="A15" t="str">
            <v>Elementos de Transporte</v>
          </cell>
        </row>
        <row r="16">
          <cell r="A16" t="str">
            <v xml:space="preserve">Rodados </v>
          </cell>
        </row>
        <row r="17">
          <cell r="A17" t="str">
            <v>Mejoras</v>
          </cell>
        </row>
        <row r="18">
          <cell r="A18" t="str">
            <v>Herramientas</v>
          </cell>
        </row>
      </sheetData>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 val="Aux_vs_liq_"/>
      <sheetName val="EOAF_(1)"/>
      <sheetName val="PPC_BCE"/>
      <sheetName val="10_3"/>
      <sheetName val="MAYOR_CIAS_VINCULDAS__GS__US$_("/>
      <sheetName val="Mayor_cia_vinculadas_2007"/>
      <sheetName val="211102_(11)"/>
      <sheetName val="211102_(8)"/>
      <sheetName val="EOAF_200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L"/>
      <sheetName val="PT"/>
      <sheetName val="CTxPRES"/>
      <sheetName val="MM"/>
      <sheetName val="Clases Competitivas"/>
      <sheetName val="Clases_Competitivas"/>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Carátula"/>
      <sheetName val="2012-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
      <sheetName val="Análisis"/>
      <sheetName val="Graficos"/>
      <sheetName val="Prevision Desaf.Imp Dif 2018"/>
      <sheetName val="Previsiones 2016 DESAF.IMP DIFE"/>
      <sheetName val="Previsiones 2016"/>
      <sheetName val=" Setiembre 2016"/>
      <sheetName val="calculo prorrateo"/>
      <sheetName val="Diciembre 2016"/>
      <sheetName val="Junio 2018"/>
      <sheetName val="Setiembre 2017"/>
      <sheetName val="Junio 2017 "/>
      <sheetName val="Marzo 2018"/>
      <sheetName val="Diciembre 2017"/>
      <sheetName val="Marzo 2017"/>
      <sheetName val="Setiembre 2018"/>
      <sheetName val="Diciembre 2018"/>
      <sheetName val="Base"/>
      <sheetName val="BG"/>
      <sheetName val="ER"/>
      <sheetName val="EFE MD "/>
      <sheetName val="BDU."/>
      <sheetName val="EVPN"/>
      <sheetName val="BDU  PPC"/>
      <sheetName val="VPN  "/>
      <sheetName val="EFE MD"/>
      <sheetName val="1"/>
      <sheetName val="2"/>
      <sheetName val="3 "/>
      <sheetName val="4."/>
      <sheetName val="5"/>
      <sheetName val="6"/>
      <sheetName val="7"/>
      <sheetName val="8"/>
      <sheetName val="9"/>
      <sheetName val="10."/>
      <sheetName val="11."/>
      <sheetName val="12."/>
      <sheetName val="13."/>
      <sheetName val="14   ID"/>
      <sheetName val="15"/>
      <sheetName val="Anexo 2 vinculadas (2)"/>
      <sheetName val="16-vinculadas"/>
      <sheetName val="Anexo A"/>
      <sheetName val="Anexo B "/>
      <sheetName val="Anexo B  (2)"/>
      <sheetName val="Anexo C"/>
      <sheetName val="Anexo D"/>
      <sheetName val="Anexo E"/>
      <sheetName val="Anexo F"/>
      <sheetName val="Anexo H (2)"/>
      <sheetName val="Anexo G"/>
      <sheetName val="Anexo H"/>
      <sheetName val="Anexo I"/>
      <sheetName val="Anexo J"/>
      <sheetName val="10"/>
      <sheetName val="11"/>
      <sheetName val="Previsiones"/>
      <sheetName val="capital integrado DIC 2016"/>
      <sheetName val="CARTERA $ SET"/>
      <sheetName val="Cartera  US$ dic"/>
      <sheetName val="Cartera  US$ diciembre"/>
      <sheetName val="TC 2017 Diciembre"/>
      <sheetName val="Capital integrado 2015"/>
      <sheetName val="TC 2016 Dic"/>
      <sheetName val="TC 2018"/>
      <sheetName val="TC 2016"/>
      <sheetName val="TC 2015"/>
      <sheetName val="Setiembre 2015"/>
      <sheetName val="Marzo 2015"/>
      <sheetName val="VPN"/>
      <sheetName val="EFE"/>
      <sheetName val="Mensual Marzo 2016"/>
      <sheetName val="Balance a Diciembre 2014.xls"/>
      <sheetName val="Balance ajustado a Marzo 2016"/>
      <sheetName val="Junio 2017"/>
      <sheetName val=" Junio 2016"/>
      <sheetName val="a marzo 2016 (2)"/>
      <sheetName val=" Marzo 2016.xls"/>
      <sheetName val=" Diciembre 2015"/>
      <sheetName val="Setiembre 20155"/>
      <sheetName val="Setiembre 20166 "/>
      <sheetName val="Proveedores 2017"/>
      <sheetName val="Proveedor marz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2">
          <cell r="H12">
            <v>-15157065578.380001</v>
          </cell>
        </row>
        <row r="14">
          <cell r="F14">
            <v>-65815552275.243393</v>
          </cell>
        </row>
        <row r="18">
          <cell r="H18">
            <v>-14445252558</v>
          </cell>
          <cell r="M18">
            <v>-1110726629</v>
          </cell>
        </row>
        <row r="19">
          <cell r="F19">
            <v>-9563673607</v>
          </cell>
        </row>
        <row r="24">
          <cell r="F24">
            <v>-10067365197</v>
          </cell>
          <cell r="M24">
            <v>-1243034985</v>
          </cell>
        </row>
        <row r="25">
          <cell r="F25">
            <v>-964494429</v>
          </cell>
          <cell r="M25">
            <v>-249176648</v>
          </cell>
        </row>
        <row r="26">
          <cell r="H26">
            <v>-3843918198</v>
          </cell>
        </row>
        <row r="28">
          <cell r="H28">
            <v>-1306935238.6199989</v>
          </cell>
        </row>
        <row r="30">
          <cell r="F30">
            <v>-4102357514.7565994</v>
          </cell>
        </row>
        <row r="35">
          <cell r="F35">
            <v>-2846610108</v>
          </cell>
          <cell r="H35">
            <v>-2181060788</v>
          </cell>
          <cell r="M35">
            <v>-539871198</v>
          </cell>
        </row>
      </sheetData>
      <sheetData sheetId="20"/>
      <sheetData sheetId="21"/>
      <sheetData sheetId="22"/>
      <sheetData sheetId="23"/>
      <sheetData sheetId="24"/>
      <sheetData sheetId="25"/>
      <sheetData sheetId="26"/>
      <sheetData sheetId="27"/>
      <sheetData sheetId="28"/>
      <sheetData sheetId="29">
        <row r="28">
          <cell r="D28">
            <v>23226587164</v>
          </cell>
        </row>
        <row r="29">
          <cell r="D29">
            <v>9563673607</v>
          </cell>
        </row>
        <row r="31">
          <cell r="D31">
            <v>32790260771</v>
          </cell>
          <cell r="F31">
            <v>23226587164</v>
          </cell>
        </row>
      </sheetData>
      <sheetData sheetId="30"/>
      <sheetData sheetId="31"/>
      <sheetData sheetId="32"/>
      <sheetData sheetId="33"/>
      <sheetData sheetId="34"/>
      <sheetData sheetId="35"/>
      <sheetData sheetId="36"/>
      <sheetData sheetId="37"/>
      <sheetData sheetId="38"/>
      <sheetData sheetId="39"/>
      <sheetData sheetId="40">
        <row r="11">
          <cell r="D11">
            <v>14769985.739771988</v>
          </cell>
          <cell r="F11">
            <v>36161579282.930801</v>
          </cell>
        </row>
        <row r="15">
          <cell r="D15">
            <v>1718439.73</v>
          </cell>
          <cell r="F15">
            <v>2929320812.6787</v>
          </cell>
        </row>
        <row r="23">
          <cell r="D23">
            <v>-6553431.8662828356</v>
          </cell>
          <cell r="F23">
            <v>-25161468186</v>
          </cell>
        </row>
        <row r="26">
          <cell r="C26">
            <v>0</v>
          </cell>
          <cell r="F26">
            <v>0</v>
          </cell>
        </row>
        <row r="29">
          <cell r="D29">
            <v>-5682948.5597909056</v>
          </cell>
          <cell r="F29">
            <v>-14025236581</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92">
          <cell r="D92">
            <v>5553.95</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 val="EEAF_2007_"/>
      <sheetName val="2007_Gs"/>
      <sheetName val="TD_2007_Gs"/>
      <sheetName val="2007_$"/>
      <sheetName val="EEAF_2008"/>
      <sheetName val="D_"/>
      <sheetName val="F_costos_6"/>
      <sheetName val="9_1_Garantias"/>
      <sheetName val="14_2"/>
      <sheetName val="14_2_RT"/>
      <sheetName val="Nota_13"/>
      <sheetName val="13_2"/>
      <sheetName val="Nota_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Gs"/>
      <sheetName val="Dato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0" refreshError="1"/>
      <sheetData sheetId="1">
        <row r="13">
          <cell r="D13" t="str">
            <v>31 de diciembre de 2007</v>
          </cell>
        </row>
      </sheetData>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 val="BALANCE_2008"/>
      <sheetName val="EEPN_2008"/>
      <sheetName val="EEAF_2008"/>
      <sheetName val="10_ME"/>
      <sheetName val="11_2"/>
      <sheetName val="BALANCE_2007"/>
    </sheetNames>
    <sheetDataSet>
      <sheetData sheetId="0" refreshError="1"/>
      <sheetData sheetId="1"/>
      <sheetData sheetId="2"/>
      <sheetData sheetId="3" refreshError="1"/>
      <sheetData sheetId="4" refreshError="1"/>
      <sheetData sheetId="5"/>
      <sheetData sheetId="6"/>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ores Varios"/>
      <sheetName val="Deudores_Varios"/>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2009-2008"/>
      <sheetName val="BG"/>
      <sheetName val="ER"/>
      <sheetName val="EEPN"/>
      <sheetName val="EFE"/>
      <sheetName val="BU"/>
      <sheetName val="1"/>
      <sheetName val="2"/>
      <sheetName val="2.2"/>
      <sheetName val="3"/>
      <sheetName val="4"/>
      <sheetName val="5"/>
      <sheetName val="6"/>
      <sheetName val="7"/>
      <sheetName val="8"/>
      <sheetName val="9"/>
      <sheetName val="10"/>
    </sheetNames>
    <sheetDataSet>
      <sheetData sheetId="0">
        <row r="7">
          <cell r="D7">
            <v>39813</v>
          </cell>
        </row>
        <row r="15">
          <cell r="D15" t="str">
            <v>2008</v>
          </cell>
        </row>
      </sheetData>
      <sheetData sheetId="1">
        <row r="3">
          <cell r="C3">
            <v>2009</v>
          </cell>
        </row>
      </sheetData>
      <sheetData sheetId="2">
        <row r="4">
          <cell r="A4" t="str">
            <v>(En Guaraníes)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 val="BALANCES_BAYER"/>
      <sheetName val="Detalle_EOAF"/>
      <sheetName val="EOAF_DIRECTO"/>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 val="Bal_Sist_Excel"/>
      <sheetName val="Flujo_de_Efectivo"/>
      <sheetName val="Costos_y_Gasto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_Cheques_Comp_30.06.16"/>
      <sheetName val="Inventario de Prestamos"/>
      <sheetName val="TD TC"/>
      <sheetName val="TC (2)-planinfo"/>
      <sheetName val="Datos"/>
      <sheetName val="2016-2015"/>
      <sheetName val="BG"/>
      <sheetName val="ER"/>
      <sheetName val="EEPN"/>
      <sheetName val="EFE"/>
      <sheetName val="BU"/>
      <sheetName val="BU Modificado"/>
      <sheetName val="1"/>
      <sheetName val="2"/>
      <sheetName val="3"/>
      <sheetName val="4"/>
      <sheetName val="5"/>
      <sheetName val="6"/>
      <sheetName val="7"/>
      <sheetName val="8"/>
      <sheetName val="9."/>
      <sheetName val="9"/>
      <sheetName val="10"/>
      <sheetName val="11"/>
      <sheetName val="12."/>
      <sheetName val="12"/>
      <sheetName val="junio 2015"/>
      <sheetName val="junio 2016"/>
      <sheetName val="PN JUNIO 2015"/>
      <sheetName val="VPN"/>
      <sheetName val="previsiones"/>
      <sheetName val="Inv_Cheques_Comp_30_06_16"/>
      <sheetName val="Inventario_de_Prestamos"/>
      <sheetName val="TD_TC"/>
      <sheetName val="TC_(2)-planinfo"/>
      <sheetName val="BU_Modificado"/>
      <sheetName val="9_"/>
      <sheetName val="12_"/>
      <sheetName val="junio_2015"/>
      <sheetName val="junio_2016"/>
      <sheetName val="PN_JUNIO_2015"/>
    </sheetNames>
    <sheetDataSet>
      <sheetData sheetId="0" refreshError="1"/>
      <sheetData sheetId="1" refreshError="1"/>
      <sheetData sheetId="2" refreshError="1"/>
      <sheetData sheetId="3" refreshError="1"/>
      <sheetData sheetId="4">
        <row r="7">
          <cell r="D7">
            <v>42369</v>
          </cell>
        </row>
      </sheetData>
      <sheetData sheetId="5">
        <row r="625">
          <cell r="Q625">
            <v>1986104746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C73-2CC5-4373-8C0E-1E6BD2EE1BDA}">
  <dimension ref="A29:I45"/>
  <sheetViews>
    <sheetView showGridLines="0" tabSelected="1" workbookViewId="0">
      <selection activeCell="S23" sqref="S23"/>
    </sheetView>
  </sheetViews>
  <sheetFormatPr baseColWidth="10" defaultColWidth="9.109375" defaultRowHeight="14.4" x14ac:dyDescent="0.3"/>
  <sheetData>
    <row r="29" spans="2:9" x14ac:dyDescent="0.3">
      <c r="B29" s="902" t="s">
        <v>725</v>
      </c>
      <c r="C29" s="902"/>
      <c r="D29" s="902"/>
      <c r="E29" s="902"/>
      <c r="F29" s="902"/>
      <c r="G29" s="902"/>
      <c r="H29" s="902"/>
      <c r="I29" s="902"/>
    </row>
    <row r="30" spans="2:9" x14ac:dyDescent="0.3">
      <c r="B30" s="902"/>
      <c r="C30" s="902"/>
      <c r="D30" s="902"/>
      <c r="E30" s="902"/>
      <c r="F30" s="902"/>
      <c r="G30" s="902"/>
      <c r="H30" s="902"/>
      <c r="I30" s="902"/>
    </row>
    <row r="45" spans="1:1" x14ac:dyDescent="0.3">
      <c r="A45" t="s">
        <v>791</v>
      </c>
    </row>
  </sheetData>
  <mergeCells count="1">
    <mergeCell ref="B29:I30"/>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51B88-73C1-4D69-A02F-746B5C5E7380}">
  <dimension ref="A1:M21"/>
  <sheetViews>
    <sheetView workbookViewId="0">
      <selection activeCell="L14" sqref="L14"/>
    </sheetView>
  </sheetViews>
  <sheetFormatPr baseColWidth="10" defaultColWidth="11.44140625" defaultRowHeight="14.4" x14ac:dyDescent="0.3"/>
  <cols>
    <col min="1" max="1" width="31.88671875" style="222" bestFit="1" customWidth="1"/>
    <col min="2" max="2" width="13.44140625" style="222" bestFit="1" customWidth="1"/>
    <col min="3" max="3" width="13.5546875" style="222" customWidth="1"/>
    <col min="4" max="4" width="13.109375" style="222" customWidth="1"/>
    <col min="5" max="5" width="12.88671875" style="222" customWidth="1"/>
    <col min="6" max="6" width="14.6640625" style="222" bestFit="1" customWidth="1"/>
    <col min="7" max="7" width="13.44140625" style="222" bestFit="1" customWidth="1"/>
    <col min="8" max="8" width="14.88671875" style="222" bestFit="1" customWidth="1"/>
    <col min="9" max="9" width="12.88671875" style="222" customWidth="1"/>
    <col min="10" max="11" width="14" style="222" bestFit="1" customWidth="1"/>
    <col min="12" max="13" width="13.44140625" style="222" bestFit="1" customWidth="1"/>
    <col min="14" max="16384" width="11.44140625" style="222"/>
  </cols>
  <sheetData>
    <row r="1" spans="1:13" ht="17.399999999999999" thickTop="1" x14ac:dyDescent="0.3">
      <c r="A1" s="250"/>
      <c r="B1" s="251"/>
      <c r="C1" s="251"/>
      <c r="D1" s="251"/>
      <c r="E1" s="251"/>
      <c r="F1" s="251"/>
      <c r="G1" s="251"/>
      <c r="H1" s="251"/>
      <c r="I1" s="251"/>
      <c r="J1" s="251"/>
      <c r="K1" s="849" t="s">
        <v>98</v>
      </c>
    </row>
    <row r="2" spans="1:13" x14ac:dyDescent="0.3">
      <c r="A2" s="253"/>
      <c r="B2" s="805"/>
      <c r="C2" s="805"/>
      <c r="D2" s="805"/>
      <c r="E2" s="805"/>
      <c r="F2" s="805"/>
      <c r="G2" s="805"/>
      <c r="H2" s="805"/>
      <c r="I2" s="805"/>
      <c r="J2" s="805"/>
      <c r="K2" s="254"/>
    </row>
    <row r="3" spans="1:13" x14ac:dyDescent="0.3">
      <c r="A3" s="253"/>
      <c r="B3" s="805"/>
      <c r="C3" s="805"/>
      <c r="D3" s="805"/>
      <c r="E3" s="805"/>
      <c r="F3" s="805"/>
      <c r="G3" s="805"/>
      <c r="H3" s="805"/>
      <c r="I3" s="805"/>
      <c r="J3" s="805"/>
      <c r="K3" s="254"/>
    </row>
    <row r="4" spans="1:13" x14ac:dyDescent="0.3">
      <c r="A4" s="253"/>
      <c r="B4" s="805"/>
      <c r="C4" s="805"/>
      <c r="D4" s="805"/>
      <c r="E4" s="805"/>
      <c r="F4" s="805"/>
      <c r="G4" s="805"/>
      <c r="H4" s="805"/>
      <c r="I4" s="805"/>
      <c r="J4" s="805"/>
      <c r="K4" s="254"/>
    </row>
    <row r="5" spans="1:13" ht="15" customHeight="1" x14ac:dyDescent="0.3">
      <c r="A5" s="253"/>
      <c r="B5" s="805"/>
      <c r="C5" s="805"/>
      <c r="D5" s="1045" t="s">
        <v>94</v>
      </c>
      <c r="E5" s="1045"/>
      <c r="F5" s="1045"/>
      <c r="G5" s="1045"/>
      <c r="H5" s="805"/>
      <c r="I5" s="805"/>
      <c r="J5" s="805"/>
      <c r="K5" s="254"/>
    </row>
    <row r="6" spans="1:13" ht="15" customHeight="1" x14ac:dyDescent="0.3">
      <c r="A6" s="253"/>
      <c r="B6" s="805"/>
      <c r="C6" s="805"/>
      <c r="D6" s="1045" t="s">
        <v>659</v>
      </c>
      <c r="E6" s="1045"/>
      <c r="F6" s="1045"/>
      <c r="G6" s="1045"/>
      <c r="H6" s="805"/>
      <c r="I6" s="805"/>
      <c r="J6" s="805"/>
      <c r="K6" s="254"/>
    </row>
    <row r="7" spans="1:13" ht="15" customHeight="1" x14ac:dyDescent="0.3">
      <c r="A7" s="253"/>
      <c r="B7" s="805"/>
      <c r="C7" s="805"/>
      <c r="D7" s="1045" t="s">
        <v>715</v>
      </c>
      <c r="E7" s="1045"/>
      <c r="F7" s="1045"/>
      <c r="G7" s="1045"/>
      <c r="H7" s="805"/>
      <c r="I7" s="805"/>
      <c r="J7" s="805"/>
      <c r="K7" s="254"/>
    </row>
    <row r="8" spans="1:13" x14ac:dyDescent="0.3">
      <c r="A8" s="253"/>
      <c r="B8" s="805"/>
      <c r="C8" s="805"/>
      <c r="D8" s="805"/>
      <c r="E8" s="805"/>
      <c r="F8" s="805"/>
      <c r="G8" s="805"/>
      <c r="H8" s="805"/>
      <c r="I8" s="805"/>
      <c r="J8" s="805"/>
      <c r="K8" s="254"/>
    </row>
    <row r="9" spans="1:13" s="850" customFormat="1" ht="17.399999999999999" x14ac:dyDescent="0.3">
      <c r="B9" s="851"/>
      <c r="C9" s="851"/>
      <c r="D9" s="1046" t="s">
        <v>97</v>
      </c>
      <c r="E9" s="1046"/>
      <c r="F9" s="1046"/>
      <c r="G9" s="1046"/>
      <c r="H9" s="851"/>
      <c r="I9" s="851"/>
      <c r="J9" s="851"/>
      <c r="K9" s="852"/>
    </row>
    <row r="10" spans="1:13" s="833" customFormat="1" ht="17.399999999999999" x14ac:dyDescent="0.3">
      <c r="A10" s="830"/>
      <c r="B10" s="831"/>
      <c r="C10" s="831"/>
      <c r="D10" s="831"/>
      <c r="E10" s="831"/>
      <c r="F10" s="831"/>
      <c r="G10" s="831"/>
      <c r="H10" s="831"/>
      <c r="I10" s="831"/>
      <c r="J10" s="831"/>
      <c r="K10" s="832"/>
    </row>
    <row r="11" spans="1:13" s="201" customFormat="1" x14ac:dyDescent="0.3">
      <c r="A11" s="303"/>
      <c r="B11" s="304"/>
      <c r="C11" s="304"/>
      <c r="D11" s="304"/>
      <c r="E11" s="304"/>
      <c r="F11" s="304"/>
      <c r="G11" s="304"/>
      <c r="H11" s="304"/>
      <c r="I11" s="304"/>
      <c r="J11" s="805"/>
      <c r="K11" s="254"/>
    </row>
    <row r="12" spans="1:13" s="201" customFormat="1" ht="15.75" customHeight="1" thickBot="1" x14ac:dyDescent="0.35">
      <c r="A12" s="1037" t="s">
        <v>711</v>
      </c>
      <c r="B12" s="1042" t="s">
        <v>517</v>
      </c>
      <c r="C12" s="1043"/>
      <c r="D12" s="1043"/>
      <c r="E12" s="1044"/>
      <c r="F12" s="1040" t="s">
        <v>91</v>
      </c>
      <c r="G12" s="1040"/>
      <c r="H12" s="1040"/>
      <c r="I12" s="1040"/>
      <c r="J12" s="1047"/>
      <c r="K12" s="1048"/>
      <c r="L12" s="202"/>
      <c r="M12" s="202"/>
    </row>
    <row r="13" spans="1:13" s="201" customFormat="1" ht="15.75" customHeight="1" thickTop="1" thickBot="1" x14ac:dyDescent="0.35">
      <c r="A13" s="1038"/>
      <c r="B13" s="1041" t="s">
        <v>518</v>
      </c>
      <c r="C13" s="1041" t="s">
        <v>519</v>
      </c>
      <c r="D13" s="1041" t="s">
        <v>712</v>
      </c>
      <c r="E13" s="1041" t="s">
        <v>713</v>
      </c>
      <c r="F13" s="1041" t="s">
        <v>714</v>
      </c>
      <c r="G13" s="1041" t="s">
        <v>523</v>
      </c>
      <c r="H13" s="1041"/>
      <c r="I13" s="1041" t="s">
        <v>524</v>
      </c>
      <c r="J13" s="205" t="s">
        <v>537</v>
      </c>
      <c r="K13" s="305" t="s">
        <v>537</v>
      </c>
    </row>
    <row r="14" spans="1:13" s="201" customFormat="1" ht="22.5" customHeight="1" thickTop="1" x14ac:dyDescent="0.3">
      <c r="A14" s="1039"/>
      <c r="B14" s="1041"/>
      <c r="C14" s="1041"/>
      <c r="D14" s="1041"/>
      <c r="E14" s="1041"/>
      <c r="F14" s="1041"/>
      <c r="G14" s="806" t="s">
        <v>525</v>
      </c>
      <c r="H14" s="806" t="s">
        <v>526</v>
      </c>
      <c r="I14" s="1041"/>
      <c r="J14" s="206">
        <v>43830</v>
      </c>
      <c r="K14" s="306">
        <v>43465</v>
      </c>
    </row>
    <row r="15" spans="1:13" s="697" customFormat="1" ht="13.8" x14ac:dyDescent="0.3">
      <c r="A15" s="703" t="s">
        <v>534</v>
      </c>
      <c r="B15" s="694">
        <v>512940421</v>
      </c>
      <c r="C15" s="694">
        <v>4269072201</v>
      </c>
      <c r="D15" s="694">
        <v>0</v>
      </c>
      <c r="E15" s="694">
        <f>SUM(B15:D15)</f>
        <v>4782012622</v>
      </c>
      <c r="F15" s="694">
        <v>359080890</v>
      </c>
      <c r="G15" s="695">
        <v>0.25</v>
      </c>
      <c r="H15" s="694">
        <v>182004237</v>
      </c>
      <c r="I15" s="694">
        <f>+F15+H15</f>
        <v>541085127</v>
      </c>
      <c r="J15" s="694">
        <f>+E15-I15</f>
        <v>4240927495</v>
      </c>
      <c r="K15" s="696">
        <v>153859531</v>
      </c>
    </row>
    <row r="16" spans="1:13" s="702" customFormat="1" ht="13.8" x14ac:dyDescent="0.3">
      <c r="A16" s="699" t="s">
        <v>381</v>
      </c>
      <c r="B16" s="700">
        <f>+B15</f>
        <v>512940421</v>
      </c>
      <c r="C16" s="700">
        <f>+C15</f>
        <v>4269072201</v>
      </c>
      <c r="D16" s="700">
        <v>0</v>
      </c>
      <c r="E16" s="700">
        <f>+E15</f>
        <v>4782012622</v>
      </c>
      <c r="F16" s="700">
        <f>+F15</f>
        <v>359080890</v>
      </c>
      <c r="G16" s="700">
        <v>0</v>
      </c>
      <c r="H16" s="700">
        <f>+H15</f>
        <v>182004237</v>
      </c>
      <c r="I16" s="700">
        <f>+I15</f>
        <v>541085127</v>
      </c>
      <c r="J16" s="700">
        <f>+J15</f>
        <v>4240927495</v>
      </c>
      <c r="K16" s="701">
        <f>+K15</f>
        <v>153859531</v>
      </c>
    </row>
    <row r="17" spans="1:13" s="697" customFormat="1" thickBot="1" x14ac:dyDescent="0.35">
      <c r="A17" s="699" t="s">
        <v>181</v>
      </c>
      <c r="B17" s="704">
        <f>B16</f>
        <v>512940421</v>
      </c>
      <c r="C17" s="704">
        <f t="shared" ref="C17:K17" si="0">C16</f>
        <v>4269072201</v>
      </c>
      <c r="D17" s="704">
        <f t="shared" si="0"/>
        <v>0</v>
      </c>
      <c r="E17" s="704">
        <f t="shared" si="0"/>
        <v>4782012622</v>
      </c>
      <c r="F17" s="704">
        <f t="shared" si="0"/>
        <v>359080890</v>
      </c>
      <c r="G17" s="704">
        <f t="shared" si="0"/>
        <v>0</v>
      </c>
      <c r="H17" s="704">
        <f t="shared" si="0"/>
        <v>182004237</v>
      </c>
      <c r="I17" s="704">
        <f t="shared" si="0"/>
        <v>541085127</v>
      </c>
      <c r="J17" s="704">
        <f t="shared" si="0"/>
        <v>4240927495</v>
      </c>
      <c r="K17" s="705">
        <f t="shared" si="0"/>
        <v>153859531</v>
      </c>
    </row>
    <row r="18" spans="1:13" s="201" customFormat="1" thickTop="1" x14ac:dyDescent="0.3">
      <c r="A18" s="309"/>
      <c r="B18" s="310"/>
      <c r="C18" s="310"/>
      <c r="D18" s="310"/>
      <c r="E18" s="310"/>
      <c r="F18" s="310"/>
      <c r="G18" s="310"/>
      <c r="H18" s="310"/>
      <c r="I18" s="310"/>
      <c r="J18" s="310"/>
      <c r="K18" s="311"/>
    </row>
    <row r="19" spans="1:13" s="201" customFormat="1" ht="13.8" x14ac:dyDescent="0.3">
      <c r="A19" s="303"/>
      <c r="B19" s="312"/>
      <c r="C19" s="312"/>
      <c r="D19" s="304"/>
      <c r="E19" s="304"/>
      <c r="F19" s="304"/>
      <c r="G19" s="304"/>
      <c r="H19" s="304"/>
      <c r="I19" s="304"/>
      <c r="J19" s="304"/>
      <c r="K19" s="313"/>
    </row>
    <row r="20" spans="1:13" ht="15" thickBot="1" x14ac:dyDescent="0.35">
      <c r="A20" s="291"/>
      <c r="B20" s="314"/>
      <c r="C20" s="314"/>
      <c r="D20" s="266"/>
      <c r="E20" s="266"/>
      <c r="F20" s="266"/>
      <c r="G20" s="314"/>
      <c r="H20" s="314"/>
      <c r="I20" s="266"/>
      <c r="J20" s="266"/>
      <c r="K20" s="315"/>
      <c r="L20" s="200"/>
      <c r="M20" s="200"/>
    </row>
    <row r="21" spans="1:13" ht="15" thickTop="1" x14ac:dyDescent="0.3">
      <c r="G21" s="200"/>
    </row>
  </sheetData>
  <mergeCells count="15">
    <mergeCell ref="D5:G5"/>
    <mergeCell ref="D6:G6"/>
    <mergeCell ref="D7:G7"/>
    <mergeCell ref="D9:G9"/>
    <mergeCell ref="A12:A14"/>
    <mergeCell ref="B12:E12"/>
    <mergeCell ref="F12:I12"/>
    <mergeCell ref="J12:K12"/>
    <mergeCell ref="B13:B14"/>
    <mergeCell ref="C13:C14"/>
    <mergeCell ref="D13:D14"/>
    <mergeCell ref="E13:E14"/>
    <mergeCell ref="F13:F14"/>
    <mergeCell ref="G13:H13"/>
    <mergeCell ref="I13:I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6FD0E-553B-45D3-A5DA-D4F67318BDFF}">
  <dimension ref="A1:N55"/>
  <sheetViews>
    <sheetView showGridLines="0" zoomScale="80" zoomScaleNormal="80" zoomScalePageLayoutView="115" workbookViewId="0">
      <selection activeCell="A6" sqref="A6:M6"/>
    </sheetView>
  </sheetViews>
  <sheetFormatPr baseColWidth="10" defaultColWidth="11.44140625" defaultRowHeight="13.2" x14ac:dyDescent="0.25"/>
  <cols>
    <col min="1" max="1" width="32.33203125" style="7" bestFit="1" customWidth="1"/>
    <col min="2" max="2" width="14.6640625" style="7" customWidth="1"/>
    <col min="3" max="3" width="12.109375" style="7" customWidth="1"/>
    <col min="4" max="4" width="9.6640625" style="7" customWidth="1"/>
    <col min="5" max="5" width="14.44140625" style="7" bestFit="1" customWidth="1"/>
    <col min="6" max="6" width="12.109375" style="7" customWidth="1"/>
    <col min="7" max="7" width="19.88671875" style="7" customWidth="1"/>
    <col min="8" max="8" width="11.33203125" style="7" customWidth="1"/>
    <col min="9" max="9" width="14" style="7" bestFit="1" customWidth="1"/>
    <col min="10" max="10" width="25.5546875" style="7" customWidth="1"/>
    <col min="11" max="11" width="14.44140625" style="7" bestFit="1" customWidth="1"/>
    <col min="12" max="12" width="12.6640625" style="7" bestFit="1" customWidth="1"/>
    <col min="13" max="13" width="15.44140625" style="7" bestFit="1" customWidth="1"/>
    <col min="14" max="15" width="11.44140625" style="7"/>
    <col min="16" max="16" width="12" style="7" bestFit="1" customWidth="1"/>
    <col min="17" max="16384" width="11.44140625" style="7"/>
  </cols>
  <sheetData>
    <row r="1" spans="1:14" ht="13.8" thickTop="1" x14ac:dyDescent="0.25">
      <c r="A1" s="416"/>
      <c r="B1" s="417"/>
      <c r="C1" s="417"/>
      <c r="D1" s="417"/>
      <c r="E1" s="417"/>
      <c r="F1" s="417"/>
      <c r="G1" s="417"/>
      <c r="H1" s="417"/>
      <c r="I1" s="417"/>
      <c r="J1" s="417"/>
      <c r="K1" s="417"/>
      <c r="L1" s="417"/>
      <c r="M1" s="417"/>
      <c r="N1" s="418"/>
    </row>
    <row r="2" spans="1:14" x14ac:dyDescent="0.25">
      <c r="A2" s="419"/>
      <c r="B2" s="420"/>
      <c r="C2" s="420"/>
      <c r="D2" s="420"/>
      <c r="E2" s="420"/>
      <c r="F2" s="420"/>
      <c r="G2" s="420"/>
      <c r="H2" s="420"/>
      <c r="I2" s="420"/>
      <c r="J2" s="420"/>
      <c r="K2" s="420"/>
      <c r="L2" s="420"/>
      <c r="M2" s="420"/>
      <c r="N2" s="421"/>
    </row>
    <row r="3" spans="1:14" s="12" customFormat="1" ht="17.399999999999999" x14ac:dyDescent="0.3">
      <c r="A3" s="424"/>
      <c r="B3" s="425"/>
      <c r="C3" s="425"/>
      <c r="D3" s="425"/>
      <c r="E3" s="425"/>
      <c r="F3" s="425"/>
      <c r="G3" s="425"/>
      <c r="H3" s="425"/>
      <c r="I3" s="425"/>
      <c r="J3" s="425"/>
      <c r="K3" s="425"/>
      <c r="L3" s="425"/>
      <c r="M3" s="434" t="s">
        <v>134</v>
      </c>
      <c r="N3" s="426"/>
    </row>
    <row r="4" spans="1:14" s="12" customFormat="1" ht="17.399999999999999" x14ac:dyDescent="0.3">
      <c r="A4" s="1051" t="s">
        <v>133</v>
      </c>
      <c r="B4" s="1052"/>
      <c r="C4" s="1052"/>
      <c r="D4" s="1052"/>
      <c r="E4" s="1052"/>
      <c r="F4" s="1052"/>
      <c r="G4" s="1052"/>
      <c r="H4" s="1052"/>
      <c r="I4" s="1052"/>
      <c r="J4" s="1052"/>
      <c r="K4" s="1052"/>
      <c r="L4" s="1052"/>
      <c r="M4" s="1052"/>
      <c r="N4" s="426"/>
    </row>
    <row r="5" spans="1:14" s="12" customFormat="1" ht="17.399999999999999" x14ac:dyDescent="0.3">
      <c r="A5" s="442"/>
      <c r="B5" s="435"/>
      <c r="C5" s="435"/>
      <c r="D5" s="435"/>
      <c r="E5" s="1053" t="s">
        <v>660</v>
      </c>
      <c r="F5" s="1053"/>
      <c r="G5" s="1053"/>
      <c r="H5" s="1053"/>
      <c r="I5" s="435"/>
      <c r="J5" s="435"/>
      <c r="K5" s="435"/>
      <c r="L5" s="435"/>
      <c r="M5" s="435"/>
      <c r="N5" s="426"/>
    </row>
    <row r="6" spans="1:14" s="12" customFormat="1" ht="17.399999999999999" x14ac:dyDescent="0.3">
      <c r="A6" s="1054" t="s">
        <v>93</v>
      </c>
      <c r="B6" s="1052"/>
      <c r="C6" s="1052"/>
      <c r="D6" s="1052"/>
      <c r="E6" s="1052"/>
      <c r="F6" s="1052"/>
      <c r="G6" s="1052"/>
      <c r="H6" s="1052"/>
      <c r="I6" s="1052"/>
      <c r="J6" s="1052"/>
      <c r="K6" s="1052"/>
      <c r="L6" s="1052"/>
      <c r="M6" s="1052"/>
      <c r="N6" s="426"/>
    </row>
    <row r="7" spans="1:14" s="12" customFormat="1" x14ac:dyDescent="0.25">
      <c r="A7" s="424"/>
      <c r="B7" s="425"/>
      <c r="C7" s="425"/>
      <c r="D7" s="425"/>
      <c r="E7" s="425"/>
      <c r="F7" s="425"/>
      <c r="G7" s="425"/>
      <c r="H7" s="425"/>
      <c r="I7" s="425"/>
      <c r="J7" s="425"/>
      <c r="K7" s="425"/>
      <c r="L7" s="425"/>
      <c r="M7" s="425"/>
      <c r="N7" s="426"/>
    </row>
    <row r="8" spans="1:14" s="12" customFormat="1" ht="17.399999999999999" x14ac:dyDescent="0.3">
      <c r="A8" s="1054" t="s">
        <v>132</v>
      </c>
      <c r="B8" s="1052"/>
      <c r="C8" s="1052"/>
      <c r="D8" s="1052"/>
      <c r="E8" s="1052"/>
      <c r="F8" s="1052"/>
      <c r="G8" s="1052"/>
      <c r="H8" s="1052"/>
      <c r="I8" s="1052"/>
      <c r="J8" s="1052"/>
      <c r="K8" s="1052"/>
      <c r="L8" s="1052"/>
      <c r="M8" s="1052"/>
      <c r="N8" s="426"/>
    </row>
    <row r="9" spans="1:14" s="12" customFormat="1" ht="17.399999999999999" x14ac:dyDescent="0.3">
      <c r="A9" s="1054" t="s">
        <v>131</v>
      </c>
      <c r="B9" s="1052"/>
      <c r="C9" s="1052"/>
      <c r="D9" s="1052"/>
      <c r="E9" s="1052"/>
      <c r="F9" s="1052"/>
      <c r="G9" s="1052"/>
      <c r="H9" s="1052"/>
      <c r="I9" s="1052"/>
      <c r="J9" s="1052"/>
      <c r="K9" s="1052"/>
      <c r="L9" s="1052"/>
      <c r="M9" s="1052"/>
      <c r="N9" s="426"/>
    </row>
    <row r="10" spans="1:14" s="12" customFormat="1" x14ac:dyDescent="0.25">
      <c r="A10" s="424"/>
      <c r="B10" s="425"/>
      <c r="C10" s="425"/>
      <c r="D10" s="425"/>
      <c r="E10" s="425"/>
      <c r="F10" s="425"/>
      <c r="G10" s="425"/>
      <c r="H10" s="425"/>
      <c r="I10" s="425"/>
      <c r="J10" s="425"/>
      <c r="K10" s="425"/>
      <c r="L10" s="425"/>
      <c r="M10" s="425"/>
      <c r="N10" s="426"/>
    </row>
    <row r="11" spans="1:14" s="12" customFormat="1" ht="14.1" customHeight="1" x14ac:dyDescent="0.25">
      <c r="A11" s="443" t="s">
        <v>130</v>
      </c>
      <c r="B11" s="1055" t="s">
        <v>129</v>
      </c>
      <c r="C11" s="32" t="s">
        <v>127</v>
      </c>
      <c r="D11" s="1055" t="s">
        <v>128</v>
      </c>
      <c r="E11" s="32" t="s">
        <v>127</v>
      </c>
      <c r="F11" s="35" t="s">
        <v>127</v>
      </c>
      <c r="G11" s="32" t="s">
        <v>126</v>
      </c>
      <c r="H11" s="32" t="s">
        <v>126</v>
      </c>
      <c r="I11" s="1058" t="s">
        <v>125</v>
      </c>
      <c r="J11" s="1059"/>
      <c r="K11" s="1059"/>
      <c r="L11" s="1059"/>
      <c r="M11" s="1060"/>
      <c r="N11" s="426"/>
    </row>
    <row r="12" spans="1:14" s="12" customFormat="1" ht="14.1" customHeight="1" x14ac:dyDescent="0.25">
      <c r="A12" s="444" t="s">
        <v>124</v>
      </c>
      <c r="B12" s="1056"/>
      <c r="C12" s="33" t="s">
        <v>123</v>
      </c>
      <c r="D12" s="1056"/>
      <c r="E12" s="33" t="s">
        <v>123</v>
      </c>
      <c r="F12" s="34" t="s">
        <v>122</v>
      </c>
      <c r="G12" s="33" t="s">
        <v>121</v>
      </c>
      <c r="H12" s="33" t="s">
        <v>120</v>
      </c>
      <c r="I12" s="32" t="s">
        <v>119</v>
      </c>
      <c r="J12" s="32" t="s">
        <v>118</v>
      </c>
      <c r="K12" s="1055" t="s">
        <v>117</v>
      </c>
      <c r="L12" s="1058" t="s">
        <v>116</v>
      </c>
      <c r="M12" s="1060"/>
      <c r="N12" s="426"/>
    </row>
    <row r="13" spans="1:14" s="12" customFormat="1" x14ac:dyDescent="0.25">
      <c r="A13" s="445" t="s">
        <v>115</v>
      </c>
      <c r="B13" s="1057"/>
      <c r="C13" s="446" t="s">
        <v>114</v>
      </c>
      <c r="D13" s="1057"/>
      <c r="E13" s="446" t="s">
        <v>113</v>
      </c>
      <c r="F13" s="447" t="s">
        <v>112</v>
      </c>
      <c r="G13" s="446" t="s">
        <v>111</v>
      </c>
      <c r="H13" s="446" t="s">
        <v>110</v>
      </c>
      <c r="I13" s="446" t="s">
        <v>109</v>
      </c>
      <c r="J13" s="446" t="s">
        <v>108</v>
      </c>
      <c r="K13" s="1057"/>
      <c r="L13" s="448" t="s">
        <v>107</v>
      </c>
      <c r="M13" s="448" t="s">
        <v>106</v>
      </c>
      <c r="N13" s="426"/>
    </row>
    <row r="14" spans="1:14" s="12" customFormat="1" x14ac:dyDescent="0.25">
      <c r="A14" s="449"/>
      <c r="B14" s="27"/>
      <c r="C14" s="27"/>
      <c r="D14" s="27"/>
      <c r="E14" s="27"/>
      <c r="F14" s="27"/>
      <c r="G14" s="27"/>
      <c r="H14" s="27"/>
      <c r="I14" s="27"/>
      <c r="J14" s="27"/>
      <c r="K14" s="27"/>
      <c r="L14" s="27"/>
      <c r="M14" s="27"/>
      <c r="N14" s="426"/>
    </row>
    <row r="15" spans="1:14" s="12" customFormat="1" x14ac:dyDescent="0.25">
      <c r="A15" s="450" t="s">
        <v>105</v>
      </c>
      <c r="B15" s="30" t="s">
        <v>39</v>
      </c>
      <c r="C15" s="30" t="s">
        <v>39</v>
      </c>
      <c r="D15" s="30" t="s">
        <v>39</v>
      </c>
      <c r="E15" s="30" t="s">
        <v>39</v>
      </c>
      <c r="F15" s="30" t="s">
        <v>39</v>
      </c>
      <c r="G15" s="30" t="s">
        <v>39</v>
      </c>
      <c r="H15" s="30" t="s">
        <v>39</v>
      </c>
      <c r="I15" s="30" t="s">
        <v>39</v>
      </c>
      <c r="J15" s="30" t="s">
        <v>39</v>
      </c>
      <c r="K15" s="30" t="s">
        <v>39</v>
      </c>
      <c r="L15" s="30" t="s">
        <v>39</v>
      </c>
      <c r="M15" s="30" t="s">
        <v>39</v>
      </c>
      <c r="N15" s="426"/>
    </row>
    <row r="16" spans="1:14" s="12" customFormat="1" x14ac:dyDescent="0.25">
      <c r="A16" s="451"/>
      <c r="B16" s="452"/>
      <c r="C16" s="452"/>
      <c r="D16" s="452"/>
      <c r="E16" s="452"/>
      <c r="F16" s="452"/>
      <c r="G16" s="452"/>
      <c r="H16" s="452"/>
      <c r="I16" s="452"/>
      <c r="J16" s="452"/>
      <c r="K16" s="452"/>
      <c r="L16" s="452"/>
      <c r="M16" s="452"/>
      <c r="N16" s="426"/>
    </row>
    <row r="17" spans="1:14" s="12" customFormat="1" x14ac:dyDescent="0.25">
      <c r="A17" s="449"/>
      <c r="B17" s="425"/>
      <c r="C17" s="425"/>
      <c r="D17" s="425"/>
      <c r="E17" s="425"/>
      <c r="F17" s="425"/>
      <c r="G17" s="27"/>
      <c r="H17" s="425"/>
      <c r="I17" s="425"/>
      <c r="J17" s="425"/>
      <c r="K17" s="425"/>
      <c r="L17" s="425"/>
      <c r="M17" s="29"/>
      <c r="N17" s="426"/>
    </row>
    <row r="18" spans="1:14" s="12" customFormat="1" x14ac:dyDescent="0.25">
      <c r="A18" s="453" t="s">
        <v>104</v>
      </c>
      <c r="B18" s="425"/>
      <c r="C18" s="425"/>
      <c r="D18" s="425"/>
      <c r="E18" s="425"/>
      <c r="F18" s="425"/>
      <c r="G18" s="452"/>
      <c r="H18" s="425"/>
      <c r="I18" s="425"/>
      <c r="J18" s="425"/>
      <c r="K18" s="425"/>
      <c r="L18" s="425"/>
      <c r="M18" s="28"/>
      <c r="N18" s="426"/>
    </row>
    <row r="19" spans="1:14" s="12" customFormat="1" x14ac:dyDescent="0.25">
      <c r="A19" s="449"/>
      <c r="B19" s="425"/>
      <c r="C19" s="425"/>
      <c r="D19" s="425"/>
      <c r="E19" s="425"/>
      <c r="F19" s="425"/>
      <c r="G19" s="27"/>
      <c r="H19" s="425"/>
      <c r="I19" s="425"/>
      <c r="J19" s="425"/>
      <c r="K19" s="425"/>
      <c r="L19" s="425"/>
      <c r="M19" s="28"/>
      <c r="N19" s="426"/>
    </row>
    <row r="20" spans="1:14" s="12" customFormat="1" x14ac:dyDescent="0.25">
      <c r="A20" s="453" t="s">
        <v>103</v>
      </c>
      <c r="B20" s="425"/>
      <c r="C20" s="425"/>
      <c r="D20" s="425"/>
      <c r="E20" s="425"/>
      <c r="F20" s="425"/>
      <c r="G20" s="452"/>
      <c r="H20" s="425"/>
      <c r="I20" s="425"/>
      <c r="J20" s="425"/>
      <c r="K20" s="425"/>
      <c r="L20" s="425"/>
      <c r="M20" s="28"/>
      <c r="N20" s="426"/>
    </row>
    <row r="21" spans="1:14" s="12" customFormat="1" x14ac:dyDescent="0.25">
      <c r="A21" s="454"/>
      <c r="B21" s="425"/>
      <c r="C21" s="425"/>
      <c r="D21" s="425"/>
      <c r="E21" s="425"/>
      <c r="F21" s="425"/>
      <c r="G21" s="425"/>
      <c r="H21" s="425"/>
      <c r="I21" s="425"/>
      <c r="J21" s="425"/>
      <c r="K21" s="425"/>
      <c r="L21" s="425"/>
      <c r="M21" s="438"/>
      <c r="N21" s="426"/>
    </row>
    <row r="22" spans="1:14" s="12" customFormat="1" ht="15.75" customHeight="1" x14ac:dyDescent="0.25">
      <c r="A22" s="308" t="s">
        <v>102</v>
      </c>
      <c r="B22" s="204"/>
      <c r="C22" s="204"/>
      <c r="D22" s="204"/>
      <c r="E22" s="204"/>
      <c r="F22" s="204"/>
      <c r="G22" s="204"/>
      <c r="H22" s="204"/>
      <c r="I22" s="204"/>
      <c r="J22" s="204"/>
      <c r="K22" s="204"/>
      <c r="L22" s="204"/>
      <c r="M22" s="204"/>
      <c r="N22" s="426"/>
    </row>
    <row r="23" spans="1:14" s="12" customFormat="1" x14ac:dyDescent="0.25">
      <c r="A23" s="308" t="s">
        <v>101</v>
      </c>
      <c r="B23" s="204" t="s">
        <v>100</v>
      </c>
      <c r="C23" s="415">
        <v>10000000</v>
      </c>
      <c r="D23" s="455">
        <v>15</v>
      </c>
      <c r="E23" s="415">
        <v>150000000</v>
      </c>
      <c r="F23" s="456" t="s">
        <v>39</v>
      </c>
      <c r="G23" s="415">
        <v>150000000</v>
      </c>
      <c r="H23" s="457" t="s">
        <v>99</v>
      </c>
      <c r="I23" s="204"/>
      <c r="J23" s="204"/>
      <c r="K23" s="204"/>
      <c r="L23" s="204"/>
      <c r="M23" s="204"/>
      <c r="N23" s="426"/>
    </row>
    <row r="24" spans="1:14" s="12" customFormat="1" x14ac:dyDescent="0.25">
      <c r="A24" s="449"/>
      <c r="B24" s="425"/>
      <c r="C24" s="429"/>
      <c r="D24" s="458"/>
      <c r="E24" s="429"/>
      <c r="F24" s="459"/>
      <c r="G24" s="26"/>
      <c r="H24" s="227"/>
      <c r="I24" s="425"/>
      <c r="J24" s="425"/>
      <c r="K24" s="425"/>
      <c r="L24" s="425"/>
      <c r="M24" s="425"/>
      <c r="N24" s="426"/>
    </row>
    <row r="25" spans="1:14" s="13" customFormat="1" x14ac:dyDescent="0.25">
      <c r="A25" s="460" t="s">
        <v>661</v>
      </c>
      <c r="B25" s="428"/>
      <c r="C25" s="428"/>
      <c r="D25" s="428"/>
      <c r="E25" s="428"/>
      <c r="F25" s="428"/>
      <c r="G25" s="461">
        <f>+G23</f>
        <v>150000000</v>
      </c>
      <c r="H25" s="428"/>
      <c r="I25" s="428"/>
      <c r="J25" s="428"/>
      <c r="K25" s="428"/>
      <c r="L25" s="428"/>
      <c r="M25" s="428"/>
      <c r="N25" s="462"/>
    </row>
    <row r="26" spans="1:14" s="13" customFormat="1" x14ac:dyDescent="0.25">
      <c r="A26" s="463"/>
      <c r="B26" s="428"/>
      <c r="C26" s="428"/>
      <c r="D26" s="428"/>
      <c r="E26" s="428"/>
      <c r="F26" s="428"/>
      <c r="G26" s="25"/>
      <c r="H26" s="428"/>
      <c r="I26" s="428"/>
      <c r="J26" s="428"/>
      <c r="K26" s="428"/>
      <c r="L26" s="428"/>
      <c r="M26" s="428"/>
      <c r="N26" s="462"/>
    </row>
    <row r="27" spans="1:14" s="13" customFormat="1" x14ac:dyDescent="0.25">
      <c r="A27" s="460" t="s">
        <v>516</v>
      </c>
      <c r="B27" s="428"/>
      <c r="C27" s="428"/>
      <c r="D27" s="428"/>
      <c r="E27" s="428"/>
      <c r="F27" s="428"/>
      <c r="G27" s="461">
        <v>150000000</v>
      </c>
      <c r="H27" s="428"/>
      <c r="I27" s="428"/>
      <c r="J27" s="428"/>
      <c r="K27" s="428"/>
      <c r="L27" s="428"/>
      <c r="M27" s="428"/>
      <c r="N27" s="462"/>
    </row>
    <row r="28" spans="1:14" s="13" customFormat="1" x14ac:dyDescent="0.25">
      <c r="A28" s="427"/>
      <c r="B28" s="428"/>
      <c r="C28" s="428"/>
      <c r="D28" s="428"/>
      <c r="E28" s="428"/>
      <c r="F28" s="428"/>
      <c r="G28" s="464"/>
      <c r="H28" s="428"/>
      <c r="I28" s="428"/>
      <c r="J28" s="428"/>
      <c r="K28" s="428"/>
      <c r="L28" s="428"/>
      <c r="M28" s="428"/>
      <c r="N28" s="462"/>
    </row>
    <row r="29" spans="1:14" s="13" customFormat="1" x14ac:dyDescent="0.25">
      <c r="A29" s="427"/>
      <c r="B29" s="428"/>
      <c r="C29" s="428"/>
      <c r="D29" s="428"/>
      <c r="E29" s="428"/>
      <c r="F29" s="428"/>
      <c r="G29" s="464"/>
      <c r="H29" s="428"/>
      <c r="I29" s="428"/>
      <c r="J29" s="428"/>
      <c r="K29" s="428"/>
      <c r="L29" s="428"/>
      <c r="M29" s="428"/>
      <c r="N29" s="462"/>
    </row>
    <row r="30" spans="1:14" s="13" customFormat="1" x14ac:dyDescent="0.25">
      <c r="A30" s="427"/>
      <c r="B30" s="428"/>
      <c r="C30" s="428"/>
      <c r="D30" s="428"/>
      <c r="E30" s="428"/>
      <c r="F30" s="428"/>
      <c r="G30" s="464"/>
      <c r="H30" s="428"/>
      <c r="I30" s="428"/>
      <c r="J30" s="428"/>
      <c r="K30" s="428"/>
      <c r="L30" s="428"/>
      <c r="M30" s="428"/>
      <c r="N30" s="462"/>
    </row>
    <row r="31" spans="1:14" s="13" customFormat="1" ht="13.8" thickBot="1" x14ac:dyDescent="0.3">
      <c r="A31" s="465"/>
      <c r="B31" s="466"/>
      <c r="C31" s="466"/>
      <c r="D31" s="466"/>
      <c r="E31" s="466"/>
      <c r="F31" s="466"/>
      <c r="G31" s="467"/>
      <c r="H31" s="466"/>
      <c r="I31" s="466"/>
      <c r="J31" s="466"/>
      <c r="K31" s="466"/>
      <c r="L31" s="466"/>
      <c r="M31" s="466"/>
      <c r="N31" s="468"/>
    </row>
    <row r="32" spans="1:14" s="13" customFormat="1" ht="13.8" thickTop="1" x14ac:dyDescent="0.25">
      <c r="G32" s="23"/>
    </row>
    <row r="33" spans="1:10" s="13" customFormat="1" x14ac:dyDescent="0.25">
      <c r="G33" s="23"/>
    </row>
    <row r="34" spans="1:10" s="13" customFormat="1" x14ac:dyDescent="0.25">
      <c r="G34" s="23"/>
    </row>
    <row r="35" spans="1:10" s="13" customFormat="1" x14ac:dyDescent="0.25">
      <c r="G35" s="23"/>
    </row>
    <row r="36" spans="1:10" s="13" customFormat="1" x14ac:dyDescent="0.25">
      <c r="G36" s="23"/>
    </row>
    <row r="37" spans="1:10" s="13" customFormat="1" ht="15.6" x14ac:dyDescent="0.3">
      <c r="A37" s="1049"/>
      <c r="B37" s="1049"/>
      <c r="C37" s="10"/>
      <c r="D37" s="1049"/>
      <c r="E37" s="1049"/>
      <c r="F37" s="1049"/>
      <c r="H37" s="17"/>
      <c r="J37" s="17"/>
    </row>
    <row r="38" spans="1:10" s="13" customFormat="1" ht="15" customHeight="1" x14ac:dyDescent="0.3">
      <c r="A38" s="1049"/>
      <c r="B38" s="1049"/>
      <c r="C38" s="24"/>
      <c r="D38" s="1050"/>
      <c r="E38" s="1050"/>
      <c r="F38" s="1050"/>
      <c r="H38" s="17"/>
      <c r="J38" s="10"/>
    </row>
    <row r="39" spans="1:10" s="13" customFormat="1" x14ac:dyDescent="0.25">
      <c r="G39" s="23"/>
    </row>
    <row r="40" spans="1:10" s="13" customFormat="1" x14ac:dyDescent="0.25">
      <c r="G40" s="23"/>
    </row>
    <row r="41" spans="1:10" s="13" customFormat="1" x14ac:dyDescent="0.25">
      <c r="G41" s="23"/>
    </row>
    <row r="42" spans="1:10" s="13" customFormat="1" x14ac:dyDescent="0.25">
      <c r="G42" s="23"/>
    </row>
    <row r="43" spans="1:10" s="22" customFormat="1" x14ac:dyDescent="0.25"/>
    <row r="55" spans="13:13" ht="21" x14ac:dyDescent="0.25">
      <c r="M55" s="21">
        <v>30</v>
      </c>
    </row>
  </sheetData>
  <mergeCells count="14">
    <mergeCell ref="A38:B38"/>
    <mergeCell ref="D38:F38"/>
    <mergeCell ref="A4:M4"/>
    <mergeCell ref="E5:H5"/>
    <mergeCell ref="A6:M6"/>
    <mergeCell ref="A8:M8"/>
    <mergeCell ref="A9:M9"/>
    <mergeCell ref="B11:B13"/>
    <mergeCell ref="D11:D13"/>
    <mergeCell ref="I11:M11"/>
    <mergeCell ref="K12:K13"/>
    <mergeCell ref="L12:M12"/>
    <mergeCell ref="A37:B37"/>
    <mergeCell ref="D37:F37"/>
  </mergeCells>
  <printOptions horizontalCentered="1"/>
  <pageMargins left="0.74803149606299213" right="0" top="1.6141732283464567" bottom="0" header="0" footer="0"/>
  <pageSetup paperSize="9" scale="55" orientation="landscape" r:id="rId1"/>
  <headerFooter>
    <oddFooter xml:space="preserve">&amp;R&amp;"Times New Roman,Normal"&amp;16&amp;K000000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415D-7CEC-4A9E-9CBA-07DA27209415}">
  <dimension ref="A1:R59"/>
  <sheetViews>
    <sheetView showGridLines="0" topLeftCell="A34" zoomScale="90" zoomScaleNormal="90" zoomScalePageLayoutView="85" workbookViewId="0">
      <selection activeCell="G65" sqref="G65"/>
    </sheetView>
  </sheetViews>
  <sheetFormatPr baseColWidth="10" defaultColWidth="11.44140625" defaultRowHeight="14.4" x14ac:dyDescent="0.3"/>
  <cols>
    <col min="1" max="1" width="3.109375" style="36" customWidth="1"/>
    <col min="2" max="2" width="11.44140625" style="36" customWidth="1"/>
    <col min="3" max="3" width="18.6640625" style="36" customWidth="1"/>
    <col min="4" max="4" width="11.44140625" style="36"/>
    <col min="5" max="5" width="11.6640625" style="36" bestFit="1" customWidth="1"/>
    <col min="6" max="6" width="14" style="36" customWidth="1"/>
    <col min="7" max="7" width="13.88671875" style="36" customWidth="1"/>
    <col min="8" max="8" width="15.6640625" style="36" hidden="1" customWidth="1"/>
    <col min="9" max="9" width="16.6640625" style="36" customWidth="1"/>
    <col min="10" max="10" width="16.6640625" style="36" hidden="1" customWidth="1"/>
    <col min="11" max="14" width="16.6640625" style="36" customWidth="1"/>
    <col min="15" max="16" width="11.44140625" style="36"/>
    <col min="17" max="17" width="19.88671875" style="36" bestFit="1" customWidth="1"/>
    <col min="18" max="16384" width="11.44140625" style="36"/>
  </cols>
  <sheetData>
    <row r="1" spans="1:15" ht="15" thickTop="1" x14ac:dyDescent="0.3">
      <c r="A1" s="469"/>
      <c r="B1" s="470"/>
      <c r="C1" s="470"/>
      <c r="D1" s="470"/>
      <c r="E1" s="470"/>
      <c r="F1" s="470"/>
      <c r="G1" s="470"/>
      <c r="H1" s="470"/>
      <c r="I1" s="470"/>
      <c r="J1" s="470"/>
      <c r="K1" s="470"/>
      <c r="L1" s="470"/>
      <c r="M1" s="470"/>
      <c r="N1" s="470"/>
      <c r="O1" s="471"/>
    </row>
    <row r="2" spans="1:15" x14ac:dyDescent="0.3">
      <c r="A2" s="472"/>
      <c r="B2" s="473"/>
      <c r="C2" s="473"/>
      <c r="D2" s="473"/>
      <c r="E2" s="473"/>
      <c r="F2" s="473"/>
      <c r="G2" s="473"/>
      <c r="H2" s="473"/>
      <c r="I2" s="473"/>
      <c r="J2" s="473"/>
      <c r="K2" s="473"/>
      <c r="L2" s="473"/>
      <c r="M2" s="473"/>
      <c r="N2" s="473"/>
      <c r="O2" s="474"/>
    </row>
    <row r="3" spans="1:15" x14ac:dyDescent="0.3">
      <c r="A3" s="472"/>
      <c r="B3" s="473"/>
      <c r="C3" s="473"/>
      <c r="D3" s="473"/>
      <c r="E3" s="473"/>
      <c r="F3" s="473"/>
      <c r="G3" s="473"/>
      <c r="H3" s="473"/>
      <c r="I3" s="473"/>
      <c r="J3" s="473"/>
      <c r="K3" s="473"/>
      <c r="L3" s="473"/>
      <c r="M3" s="473"/>
      <c r="N3" s="473"/>
      <c r="O3" s="474"/>
    </row>
    <row r="4" spans="1:15" x14ac:dyDescent="0.3">
      <c r="A4" s="472"/>
      <c r="B4" s="473"/>
      <c r="C4" s="473"/>
      <c r="D4" s="473"/>
      <c r="E4" s="473"/>
      <c r="F4" s="473"/>
      <c r="G4" s="473"/>
      <c r="H4" s="473"/>
      <c r="I4" s="473"/>
      <c r="J4" s="473"/>
      <c r="K4" s="473"/>
      <c r="L4" s="473"/>
      <c r="M4" s="473"/>
      <c r="N4" s="473"/>
      <c r="O4" s="474"/>
    </row>
    <row r="5" spans="1:15" s="8" customFormat="1" ht="18" x14ac:dyDescent="0.35">
      <c r="A5" s="431"/>
      <c r="B5" s="475"/>
      <c r="C5" s="475"/>
      <c r="D5" s="475"/>
      <c r="E5" s="475"/>
      <c r="F5" s="475"/>
      <c r="G5" s="475"/>
      <c r="H5" s="475"/>
      <c r="I5" s="475"/>
      <c r="J5" s="475"/>
      <c r="K5" s="475"/>
      <c r="L5" s="475"/>
      <c r="M5" s="475"/>
      <c r="N5" s="476" t="s">
        <v>175</v>
      </c>
      <c r="O5" s="477"/>
    </row>
    <row r="6" spans="1:15" s="8" customFormat="1" ht="18" x14ac:dyDescent="0.35">
      <c r="A6" s="431"/>
      <c r="B6" s="475"/>
      <c r="C6" s="475"/>
      <c r="D6" s="475"/>
      <c r="E6" s="1052" t="s">
        <v>94</v>
      </c>
      <c r="F6" s="1052"/>
      <c r="G6" s="1052"/>
      <c r="H6" s="1052"/>
      <c r="I6" s="1052"/>
      <c r="J6" s="1052"/>
      <c r="K6" s="1052"/>
      <c r="L6" s="478"/>
      <c r="M6" s="478"/>
      <c r="N6" s="432"/>
      <c r="O6" s="477"/>
    </row>
    <row r="7" spans="1:15" s="8" customFormat="1" ht="18" x14ac:dyDescent="0.35">
      <c r="A7" s="431"/>
      <c r="B7" s="475"/>
      <c r="C7" s="475"/>
      <c r="D7" s="475"/>
      <c r="E7" s="1053" t="s">
        <v>659</v>
      </c>
      <c r="F7" s="1053"/>
      <c r="G7" s="1053"/>
      <c r="H7" s="1053"/>
      <c r="I7" s="1053"/>
      <c r="J7" s="1053"/>
      <c r="K7" s="1053"/>
      <c r="L7" s="478"/>
      <c r="M7" s="478"/>
      <c r="N7" s="432"/>
      <c r="O7" s="477"/>
    </row>
    <row r="8" spans="1:15" s="8" customFormat="1" ht="18" x14ac:dyDescent="0.35">
      <c r="A8" s="431"/>
      <c r="B8" s="475"/>
      <c r="C8" s="475"/>
      <c r="D8" s="475"/>
      <c r="E8" s="1052" t="s">
        <v>93</v>
      </c>
      <c r="F8" s="1052"/>
      <c r="G8" s="1052"/>
      <c r="H8" s="1052"/>
      <c r="I8" s="1052"/>
      <c r="J8" s="1052"/>
      <c r="K8" s="1052"/>
      <c r="L8" s="479"/>
      <c r="M8" s="478"/>
      <c r="N8" s="432"/>
      <c r="O8" s="477"/>
    </row>
    <row r="9" spans="1:15" s="8" customFormat="1" ht="18" x14ac:dyDescent="0.35">
      <c r="A9" s="431"/>
      <c r="B9" s="475"/>
      <c r="C9" s="475"/>
      <c r="D9" s="475"/>
      <c r="E9" s="475"/>
      <c r="F9" s="475"/>
      <c r="G9" s="475"/>
      <c r="H9" s="475"/>
      <c r="I9" s="475"/>
      <c r="J9" s="475"/>
      <c r="K9" s="475"/>
      <c r="L9" s="475"/>
      <c r="M9" s="475"/>
      <c r="N9" s="432"/>
      <c r="O9" s="477"/>
    </row>
    <row r="10" spans="1:15" s="8" customFormat="1" ht="18" x14ac:dyDescent="0.35">
      <c r="A10" s="431"/>
      <c r="B10" s="475"/>
      <c r="C10" s="475"/>
      <c r="D10" s="475"/>
      <c r="E10" s="1073" t="s">
        <v>174</v>
      </c>
      <c r="F10" s="1073"/>
      <c r="G10" s="1073"/>
      <c r="H10" s="1073"/>
      <c r="I10" s="1073"/>
      <c r="J10" s="1073"/>
      <c r="K10" s="1073"/>
      <c r="L10" s="478"/>
      <c r="M10" s="478"/>
      <c r="N10" s="432"/>
      <c r="O10" s="477"/>
    </row>
    <row r="11" spans="1:15" s="8" customFormat="1" ht="18" x14ac:dyDescent="0.35">
      <c r="A11" s="431"/>
      <c r="B11" s="475"/>
      <c r="C11" s="475"/>
      <c r="D11" s="475"/>
      <c r="E11" s="475"/>
      <c r="F11" s="478"/>
      <c r="G11" s="478"/>
      <c r="H11" s="478"/>
      <c r="I11" s="480">
        <v>42551</v>
      </c>
      <c r="J11" s="480"/>
      <c r="K11" s="481"/>
      <c r="L11" s="481"/>
      <c r="M11" s="481"/>
      <c r="N11" s="478"/>
      <c r="O11" s="477"/>
    </row>
    <row r="12" spans="1:15" s="8" customFormat="1" ht="12" customHeight="1" x14ac:dyDescent="0.35">
      <c r="A12" s="431"/>
      <c r="B12" s="475"/>
      <c r="C12" s="475"/>
      <c r="D12" s="475"/>
      <c r="E12" s="475"/>
      <c r="F12" s="475"/>
      <c r="G12" s="475"/>
      <c r="H12" s="475"/>
      <c r="I12" s="475"/>
      <c r="J12" s="475"/>
      <c r="K12" s="482"/>
      <c r="L12" s="482"/>
      <c r="M12" s="482"/>
      <c r="N12" s="475"/>
      <c r="O12" s="477"/>
    </row>
    <row r="13" spans="1:15" s="10" customFormat="1" ht="15.6" x14ac:dyDescent="0.3">
      <c r="A13" s="430"/>
      <c r="B13" s="1074" t="s">
        <v>173</v>
      </c>
      <c r="C13" s="1075"/>
      <c r="D13" s="1075"/>
      <c r="E13" s="1075"/>
      <c r="F13" s="1075"/>
      <c r="G13" s="1076"/>
      <c r="H13" s="722"/>
      <c r="I13" s="81" t="s">
        <v>126</v>
      </c>
      <c r="J13" s="1083" t="s">
        <v>172</v>
      </c>
      <c r="K13" s="1083" t="s">
        <v>171</v>
      </c>
      <c r="L13" s="81" t="s">
        <v>126</v>
      </c>
      <c r="M13" s="81" t="s">
        <v>127</v>
      </c>
      <c r="N13" s="81" t="s">
        <v>127</v>
      </c>
      <c r="O13" s="483"/>
    </row>
    <row r="14" spans="1:15" s="10" customFormat="1" ht="15.6" x14ac:dyDescent="0.3">
      <c r="A14" s="430"/>
      <c r="B14" s="1077"/>
      <c r="C14" s="1078"/>
      <c r="D14" s="1078"/>
      <c r="E14" s="1078"/>
      <c r="F14" s="1078"/>
      <c r="G14" s="1079"/>
      <c r="H14" s="723"/>
      <c r="I14" s="80" t="s">
        <v>170</v>
      </c>
      <c r="J14" s="1084"/>
      <c r="K14" s="1084"/>
      <c r="L14" s="80" t="s">
        <v>170</v>
      </c>
      <c r="M14" s="80" t="s">
        <v>169</v>
      </c>
      <c r="N14" s="80" t="s">
        <v>169</v>
      </c>
      <c r="O14" s="483"/>
    </row>
    <row r="15" spans="1:15" s="10" customFormat="1" ht="15.6" x14ac:dyDescent="0.3">
      <c r="A15" s="430"/>
      <c r="B15" s="1080"/>
      <c r="C15" s="1081"/>
      <c r="D15" s="1081"/>
      <c r="E15" s="1081"/>
      <c r="F15" s="1081"/>
      <c r="G15" s="1082"/>
      <c r="H15" s="724"/>
      <c r="I15" s="484" t="s">
        <v>168</v>
      </c>
      <c r="J15" s="1085"/>
      <c r="K15" s="1085"/>
      <c r="L15" s="484" t="s">
        <v>110</v>
      </c>
      <c r="M15" s="484" t="s">
        <v>167</v>
      </c>
      <c r="N15" s="484" t="s">
        <v>166</v>
      </c>
      <c r="O15" s="483"/>
    </row>
    <row r="16" spans="1:15" s="8" customFormat="1" ht="18" x14ac:dyDescent="0.35">
      <c r="A16" s="431"/>
      <c r="B16" s="79" t="s">
        <v>662</v>
      </c>
      <c r="C16" s="485"/>
      <c r="D16" s="485"/>
      <c r="E16" s="485"/>
      <c r="F16" s="485"/>
      <c r="G16" s="78"/>
      <c r="H16" s="78"/>
      <c r="I16" s="77"/>
      <c r="J16" s="77"/>
      <c r="K16" s="77"/>
      <c r="L16" s="77"/>
      <c r="M16" s="77"/>
      <c r="N16" s="77"/>
      <c r="O16" s="477"/>
    </row>
    <row r="17" spans="1:15" s="8" customFormat="1" ht="18" x14ac:dyDescent="0.35">
      <c r="A17" s="431"/>
      <c r="B17" s="760"/>
      <c r="C17" s="761"/>
      <c r="D17" s="761"/>
      <c r="E17" s="761"/>
      <c r="F17" s="761"/>
      <c r="G17" s="76"/>
      <c r="H17" s="761"/>
      <c r="I17" s="71"/>
      <c r="J17" s="71"/>
      <c r="K17" s="71"/>
      <c r="L17" s="71"/>
      <c r="M17" s="71"/>
      <c r="N17" s="72"/>
      <c r="O17" s="477"/>
    </row>
    <row r="18" spans="1:15" s="8" customFormat="1" ht="18" x14ac:dyDescent="0.35">
      <c r="A18" s="431"/>
      <c r="B18" s="1061" t="s">
        <v>165</v>
      </c>
      <c r="C18" s="1062"/>
      <c r="D18" s="1062"/>
      <c r="E18" s="1062"/>
      <c r="F18" s="1062"/>
      <c r="G18" s="1063"/>
      <c r="H18" s="762"/>
      <c r="I18" s="75"/>
      <c r="J18" s="75"/>
      <c r="K18" s="71"/>
      <c r="L18" s="71"/>
      <c r="M18" s="71"/>
      <c r="N18" s="72"/>
      <c r="O18" s="477"/>
    </row>
    <row r="19" spans="1:15" s="8" customFormat="1" ht="28.8" x14ac:dyDescent="0.35">
      <c r="A19" s="431"/>
      <c r="B19" s="763" t="s">
        <v>164</v>
      </c>
      <c r="C19" s="764" t="s">
        <v>163</v>
      </c>
      <c r="D19" s="764" t="s">
        <v>162</v>
      </c>
      <c r="E19" s="764" t="s">
        <v>161</v>
      </c>
      <c r="F19" s="764" t="s">
        <v>160</v>
      </c>
      <c r="G19" s="765"/>
      <c r="H19" s="766"/>
      <c r="I19" s="74"/>
      <c r="J19" s="74"/>
      <c r="K19" s="71"/>
      <c r="L19" s="71"/>
      <c r="M19" s="71"/>
      <c r="N19" s="72"/>
      <c r="O19" s="477"/>
    </row>
    <row r="20" spans="1:15" s="8" customFormat="1" ht="18" x14ac:dyDescent="0.35">
      <c r="A20" s="431"/>
      <c r="B20" s="70" t="s">
        <v>154</v>
      </c>
      <c r="C20" s="767" t="s">
        <v>157</v>
      </c>
      <c r="D20" s="768" t="s">
        <v>140</v>
      </c>
      <c r="E20" s="769">
        <v>42285</v>
      </c>
      <c r="F20" s="769">
        <v>44110</v>
      </c>
      <c r="G20" s="770"/>
      <c r="H20" s="73">
        <f>+$I$9-F20</f>
        <v>-44110</v>
      </c>
      <c r="I20" s="771">
        <v>45000000</v>
      </c>
      <c r="J20" s="771"/>
      <c r="K20" s="772">
        <v>0</v>
      </c>
      <c r="L20" s="772">
        <v>0</v>
      </c>
      <c r="M20" s="772">
        <f t="shared" ref="M20:M22" si="0">+I20</f>
        <v>45000000</v>
      </c>
      <c r="N20" s="72">
        <f t="shared" ref="N20" si="1">+M20</f>
        <v>45000000</v>
      </c>
      <c r="O20" s="477"/>
    </row>
    <row r="21" spans="1:15" s="8" customFormat="1" ht="18" x14ac:dyDescent="0.35">
      <c r="A21" s="431"/>
      <c r="B21" s="70" t="s">
        <v>154</v>
      </c>
      <c r="C21" s="767" t="s">
        <v>153</v>
      </c>
      <c r="D21" s="768" t="s">
        <v>155</v>
      </c>
      <c r="E21" s="769">
        <v>42823</v>
      </c>
      <c r="F21" s="769">
        <v>43556</v>
      </c>
      <c r="G21" s="770"/>
      <c r="H21" s="773"/>
      <c r="I21" s="771">
        <v>0</v>
      </c>
      <c r="J21" s="774"/>
      <c r="K21" s="772">
        <v>0</v>
      </c>
      <c r="L21" s="772">
        <v>0</v>
      </c>
      <c r="M21" s="772">
        <f t="shared" si="0"/>
        <v>0</v>
      </c>
      <c r="N21" s="772">
        <v>500000000</v>
      </c>
      <c r="O21" s="477"/>
    </row>
    <row r="22" spans="1:15" s="8" customFormat="1" ht="18" x14ac:dyDescent="0.35">
      <c r="A22" s="431"/>
      <c r="B22" s="70" t="s">
        <v>154</v>
      </c>
      <c r="C22" s="767" t="s">
        <v>153</v>
      </c>
      <c r="D22" s="768" t="s">
        <v>152</v>
      </c>
      <c r="E22" s="769">
        <v>42927</v>
      </c>
      <c r="F22" s="769">
        <v>43658</v>
      </c>
      <c r="G22" s="770"/>
      <c r="H22" s="773"/>
      <c r="I22" s="771">
        <v>0</v>
      </c>
      <c r="J22" s="774"/>
      <c r="K22" s="772">
        <v>0</v>
      </c>
      <c r="L22" s="772">
        <v>0</v>
      </c>
      <c r="M22" s="772">
        <f t="shared" si="0"/>
        <v>0</v>
      </c>
      <c r="N22" s="772">
        <v>500000000</v>
      </c>
      <c r="O22" s="477"/>
    </row>
    <row r="23" spans="1:15" s="8" customFormat="1" ht="18" x14ac:dyDescent="0.35">
      <c r="A23" s="431"/>
      <c r="B23" s="1064" t="s">
        <v>151</v>
      </c>
      <c r="C23" s="1065"/>
      <c r="D23" s="1065"/>
      <c r="E23" s="1065"/>
      <c r="F23" s="1065"/>
      <c r="G23" s="1066"/>
      <c r="H23" s="486"/>
      <c r="I23" s="487">
        <f>SUM(I20:J22)</f>
        <v>45000000</v>
      </c>
      <c r="J23" s="487">
        <f>SUM(J20:J20)</f>
        <v>0</v>
      </c>
      <c r="K23" s="490">
        <f>SUM(K20:K20)</f>
        <v>0</v>
      </c>
      <c r="L23" s="490">
        <f>SUM(L20:L20)</f>
        <v>0</v>
      </c>
      <c r="M23" s="487">
        <f>SUM(M20:M22)</f>
        <v>45000000</v>
      </c>
      <c r="N23" s="487">
        <f>SUM(N20:N22)</f>
        <v>1045000000</v>
      </c>
      <c r="O23" s="477"/>
    </row>
    <row r="24" spans="1:15" s="8" customFormat="1" ht="18" x14ac:dyDescent="0.35">
      <c r="A24" s="431"/>
      <c r="B24" s="70" t="s">
        <v>154</v>
      </c>
      <c r="C24" s="767" t="s">
        <v>157</v>
      </c>
      <c r="D24" s="768" t="s">
        <v>139</v>
      </c>
      <c r="E24" s="769">
        <v>42381</v>
      </c>
      <c r="F24" s="769">
        <v>44201</v>
      </c>
      <c r="G24" s="779"/>
      <c r="H24" s="775"/>
      <c r="I24" s="771">
        <v>50000000</v>
      </c>
      <c r="J24" s="776"/>
      <c r="K24" s="776"/>
      <c r="L24" s="776"/>
      <c r="M24" s="772">
        <f t="shared" ref="M24" si="2">+I24</f>
        <v>50000000</v>
      </c>
      <c r="N24" s="72">
        <f t="shared" ref="N24" si="3">+M24</f>
        <v>50000000</v>
      </c>
      <c r="O24" s="477"/>
    </row>
    <row r="25" spans="1:15" s="8" customFormat="1" ht="17.100000000000001" hidden="1" customHeight="1" x14ac:dyDescent="0.35">
      <c r="A25" s="431"/>
      <c r="B25" s="1070" t="s">
        <v>663</v>
      </c>
      <c r="C25" s="1071"/>
      <c r="D25" s="1071"/>
      <c r="E25" s="1071"/>
      <c r="F25" s="1071"/>
      <c r="G25" s="1072"/>
      <c r="H25" s="778"/>
      <c r="I25" s="776"/>
      <c r="J25" s="776"/>
      <c r="K25" s="776"/>
      <c r="L25" s="776"/>
      <c r="M25" s="777"/>
      <c r="N25" s="776"/>
      <c r="O25" s="477"/>
    </row>
    <row r="26" spans="1:15" s="8" customFormat="1" ht="17.100000000000001" hidden="1" customHeight="1" x14ac:dyDescent="0.35">
      <c r="A26" s="431"/>
      <c r="B26" s="1061" t="s">
        <v>664</v>
      </c>
      <c r="C26" s="1062"/>
      <c r="D26" s="1062"/>
      <c r="E26" s="1062"/>
      <c r="F26" s="1062"/>
      <c r="G26" s="1063"/>
      <c r="H26" s="775"/>
      <c r="I26" s="776"/>
      <c r="J26" s="776"/>
      <c r="K26" s="776"/>
      <c r="L26" s="776"/>
      <c r="M26" s="776"/>
      <c r="N26" s="776"/>
      <c r="O26" s="477"/>
    </row>
    <row r="27" spans="1:15" s="8" customFormat="1" ht="21.9" hidden="1" customHeight="1" x14ac:dyDescent="0.35">
      <c r="A27" s="431"/>
      <c r="B27" s="763" t="s">
        <v>164</v>
      </c>
      <c r="C27" s="764" t="s">
        <v>163</v>
      </c>
      <c r="D27" s="764" t="s">
        <v>162</v>
      </c>
      <c r="E27" s="764" t="s">
        <v>161</v>
      </c>
      <c r="F27" s="764" t="s">
        <v>160</v>
      </c>
      <c r="G27" s="765"/>
      <c r="H27" s="775"/>
      <c r="I27" s="776"/>
      <c r="J27" s="776"/>
      <c r="K27" s="776"/>
      <c r="L27" s="776"/>
      <c r="M27" s="776"/>
      <c r="N27" s="776"/>
      <c r="O27" s="477"/>
    </row>
    <row r="28" spans="1:15" s="8" customFormat="1" ht="18" x14ac:dyDescent="0.35">
      <c r="A28" s="431"/>
      <c r="B28" s="70" t="s">
        <v>154</v>
      </c>
      <c r="C28" s="767" t="s">
        <v>157</v>
      </c>
      <c r="D28" s="768" t="s">
        <v>138</v>
      </c>
      <c r="E28" s="769">
        <v>42408</v>
      </c>
      <c r="F28" s="769">
        <v>44228</v>
      </c>
      <c r="G28" s="779"/>
      <c r="H28" s="775"/>
      <c r="I28" s="771">
        <v>20000000</v>
      </c>
      <c r="J28" s="776"/>
      <c r="K28" s="772">
        <v>0</v>
      </c>
      <c r="L28" s="772">
        <v>0</v>
      </c>
      <c r="M28" s="772">
        <f t="shared" ref="M28:M32" si="4">+I28</f>
        <v>20000000</v>
      </c>
      <c r="N28" s="72">
        <f t="shared" ref="N28:N32" si="5">+M28</f>
        <v>20000000</v>
      </c>
      <c r="O28" s="477"/>
    </row>
    <row r="29" spans="1:15" s="8" customFormat="1" ht="18" x14ac:dyDescent="0.35">
      <c r="A29" s="431"/>
      <c r="B29" s="70" t="s">
        <v>154</v>
      </c>
      <c r="C29" s="767" t="s">
        <v>157</v>
      </c>
      <c r="D29" s="768" t="s">
        <v>135</v>
      </c>
      <c r="E29" s="769">
        <v>42443</v>
      </c>
      <c r="F29" s="769">
        <v>44263</v>
      </c>
      <c r="G29" s="779"/>
      <c r="H29" s="775"/>
      <c r="I29" s="771">
        <v>40000000</v>
      </c>
      <c r="J29" s="776"/>
      <c r="K29" s="772">
        <v>0</v>
      </c>
      <c r="L29" s="772">
        <v>0</v>
      </c>
      <c r="M29" s="772">
        <f t="shared" si="4"/>
        <v>40000000</v>
      </c>
      <c r="N29" s="72">
        <f t="shared" si="5"/>
        <v>40000000</v>
      </c>
      <c r="O29" s="477"/>
    </row>
    <row r="30" spans="1:15" s="8" customFormat="1" ht="18" x14ac:dyDescent="0.35">
      <c r="A30" s="431"/>
      <c r="B30" s="70" t="s">
        <v>154</v>
      </c>
      <c r="C30" s="767" t="s">
        <v>157</v>
      </c>
      <c r="D30" s="768" t="s">
        <v>159</v>
      </c>
      <c r="E30" s="769">
        <v>42800</v>
      </c>
      <c r="F30" s="769">
        <v>44620</v>
      </c>
      <c r="G30" s="779"/>
      <c r="H30" s="775"/>
      <c r="I30" s="780">
        <v>80000000</v>
      </c>
      <c r="J30" s="776"/>
      <c r="K30" s="772">
        <v>0</v>
      </c>
      <c r="L30" s="772">
        <v>0</v>
      </c>
      <c r="M30" s="772">
        <f t="shared" si="4"/>
        <v>80000000</v>
      </c>
      <c r="N30" s="72">
        <f t="shared" si="5"/>
        <v>80000000</v>
      </c>
      <c r="O30" s="477"/>
    </row>
    <row r="31" spans="1:15" s="8" customFormat="1" ht="18" x14ac:dyDescent="0.35">
      <c r="A31" s="431"/>
      <c r="B31" s="70" t="s">
        <v>154</v>
      </c>
      <c r="C31" s="767" t="s">
        <v>157</v>
      </c>
      <c r="D31" s="768" t="s">
        <v>158</v>
      </c>
      <c r="E31" s="769">
        <v>42894</v>
      </c>
      <c r="F31" s="769">
        <v>44714</v>
      </c>
      <c r="G31" s="779"/>
      <c r="H31" s="775"/>
      <c r="I31" s="771">
        <v>30000000</v>
      </c>
      <c r="J31" s="776"/>
      <c r="K31" s="772">
        <v>0</v>
      </c>
      <c r="L31" s="772">
        <v>0</v>
      </c>
      <c r="M31" s="772">
        <f t="shared" si="4"/>
        <v>30000000</v>
      </c>
      <c r="N31" s="71">
        <f t="shared" si="5"/>
        <v>30000000</v>
      </c>
      <c r="O31" s="477"/>
    </row>
    <row r="32" spans="1:15" s="8" customFormat="1" ht="18" x14ac:dyDescent="0.35">
      <c r="A32" s="431"/>
      <c r="B32" s="70" t="s">
        <v>154</v>
      </c>
      <c r="C32" s="767" t="s">
        <v>157</v>
      </c>
      <c r="D32" s="768" t="s">
        <v>156</v>
      </c>
      <c r="E32" s="769">
        <v>43006</v>
      </c>
      <c r="F32" s="769">
        <v>44826</v>
      </c>
      <c r="G32" s="775"/>
      <c r="H32" s="775"/>
      <c r="I32" s="771">
        <v>100000000</v>
      </c>
      <c r="J32" s="776"/>
      <c r="K32" s="772">
        <v>0</v>
      </c>
      <c r="L32" s="772">
        <v>0</v>
      </c>
      <c r="M32" s="772">
        <f t="shared" si="4"/>
        <v>100000000</v>
      </c>
      <c r="N32" s="72">
        <f t="shared" si="5"/>
        <v>100000000</v>
      </c>
      <c r="O32" s="477"/>
    </row>
    <row r="33" spans="1:18" s="8" customFormat="1" ht="18" x14ac:dyDescent="0.35">
      <c r="A33" s="431"/>
      <c r="B33" s="1068" t="s">
        <v>151</v>
      </c>
      <c r="C33" s="1068"/>
      <c r="D33" s="1068"/>
      <c r="E33" s="1068"/>
      <c r="F33" s="1068"/>
      <c r="G33" s="1068"/>
      <c r="H33" s="775"/>
      <c r="I33" s="489">
        <f>SUM(I24:J32)</f>
        <v>320000000</v>
      </c>
      <c r="J33" s="489"/>
      <c r="K33" s="489" t="s">
        <v>39</v>
      </c>
      <c r="L33" s="489" t="s">
        <v>39</v>
      </c>
      <c r="M33" s="489">
        <f>SUM(M24:M32)</f>
        <v>320000000</v>
      </c>
      <c r="N33" s="489">
        <f>SUM(N24:N32)</f>
        <v>320000000</v>
      </c>
      <c r="O33" s="477"/>
    </row>
    <row r="34" spans="1:18" s="8" customFormat="1" ht="18.600000000000001" thickBot="1" x14ac:dyDescent="0.4">
      <c r="A34" s="491"/>
      <c r="B34" s="1069" t="s">
        <v>104</v>
      </c>
      <c r="C34" s="1069"/>
      <c r="D34" s="1069"/>
      <c r="E34" s="1069"/>
      <c r="F34" s="1069"/>
      <c r="G34" s="1069"/>
      <c r="H34" s="488"/>
      <c r="I34" s="487">
        <f>+I23+I33</f>
        <v>365000000</v>
      </c>
      <c r="J34" s="487">
        <f>+J23</f>
        <v>0</v>
      </c>
      <c r="K34" s="487" t="s">
        <v>39</v>
      </c>
      <c r="L34" s="487" t="s">
        <v>39</v>
      </c>
      <c r="M34" s="487">
        <f>+M23+M33</f>
        <v>365000000</v>
      </c>
      <c r="N34" s="487" t="s">
        <v>39</v>
      </c>
      <c r="O34" s="492"/>
    </row>
    <row r="35" spans="1:18" s="8" customFormat="1" ht="18.600000000000001" thickTop="1" x14ac:dyDescent="0.35">
      <c r="B35" s="1069" t="s">
        <v>665</v>
      </c>
      <c r="C35" s="1069"/>
      <c r="D35" s="1069"/>
      <c r="E35" s="1069"/>
      <c r="F35" s="1069"/>
      <c r="G35" s="1069"/>
      <c r="H35" s="488"/>
      <c r="I35" s="487">
        <v>1365000000</v>
      </c>
      <c r="J35" s="490">
        <v>0</v>
      </c>
      <c r="K35" s="487" t="str">
        <f t="shared" ref="K35:L35" si="6">+K34</f>
        <v>-</v>
      </c>
      <c r="L35" s="487" t="str">
        <f t="shared" si="6"/>
        <v>-</v>
      </c>
      <c r="M35" s="487" t="s">
        <v>39</v>
      </c>
      <c r="N35" s="490">
        <f>N33+N23</f>
        <v>1365000000</v>
      </c>
      <c r="O35" s="65"/>
    </row>
    <row r="36" spans="1:18" s="8" customFormat="1" ht="18" x14ac:dyDescent="0.35">
      <c r="B36" s="65" t="s">
        <v>666</v>
      </c>
      <c r="C36" s="65"/>
      <c r="D36" s="65"/>
      <c r="E36" s="65"/>
      <c r="F36" s="65"/>
      <c r="G36" s="65"/>
      <c r="H36" s="65"/>
      <c r="I36" s="65"/>
      <c r="J36" s="65"/>
      <c r="K36" s="65"/>
      <c r="L36" s="65"/>
      <c r="M36" s="65"/>
      <c r="N36" s="65"/>
      <c r="O36" s="65"/>
    </row>
    <row r="37" spans="1:18" s="8" customFormat="1" ht="18" x14ac:dyDescent="0.35">
      <c r="B37" s="65"/>
      <c r="C37" s="65"/>
      <c r="D37" s="65"/>
      <c r="E37" s="65"/>
      <c r="F37" s="65"/>
      <c r="G37" s="65"/>
      <c r="H37" s="65"/>
      <c r="I37" s="65"/>
      <c r="J37" s="65"/>
      <c r="K37" s="65"/>
      <c r="L37" s="65"/>
      <c r="M37" s="65"/>
      <c r="N37" s="65"/>
    </row>
    <row r="38" spans="1:18" s="8" customFormat="1" ht="21" x14ac:dyDescent="0.4">
      <c r="B38" s="65"/>
      <c r="C38" s="1067"/>
      <c r="D38" s="1067"/>
      <c r="F38" s="1067"/>
      <c r="G38" s="1067"/>
      <c r="H38" s="65"/>
      <c r="K38" s="68"/>
      <c r="M38" s="1067"/>
      <c r="N38" s="1067"/>
      <c r="O38" s="14"/>
    </row>
    <row r="39" spans="1:18" s="8" customFormat="1" ht="18" x14ac:dyDescent="0.35">
      <c r="B39" s="65"/>
      <c r="C39" s="65"/>
      <c r="D39" s="65"/>
      <c r="E39" s="65"/>
      <c r="F39" s="67"/>
      <c r="G39" s="67"/>
      <c r="H39" s="67"/>
      <c r="I39" s="67"/>
      <c r="J39" s="67"/>
      <c r="K39" s="67"/>
      <c r="L39" s="67"/>
      <c r="M39" s="67"/>
      <c r="N39" s="67"/>
      <c r="O39" s="66"/>
      <c r="P39" s="20"/>
      <c r="Q39" s="20"/>
      <c r="R39" s="20"/>
    </row>
    <row r="40" spans="1:18" s="8" customFormat="1" ht="18" x14ac:dyDescent="0.35">
      <c r="B40" s="65"/>
      <c r="C40" s="65"/>
      <c r="D40" s="65"/>
      <c r="E40" s="65"/>
      <c r="F40" s="65"/>
      <c r="G40" s="65"/>
      <c r="H40" s="65"/>
      <c r="I40" s="65"/>
      <c r="J40" s="65"/>
      <c r="K40" s="65"/>
      <c r="L40" s="65"/>
      <c r="M40" s="65"/>
      <c r="N40" s="65"/>
      <c r="O40" s="65"/>
    </row>
    <row r="41" spans="1:18" s="8" customFormat="1" ht="18" x14ac:dyDescent="0.35">
      <c r="B41" s="65"/>
      <c r="C41" s="65"/>
      <c r="D41" s="65"/>
      <c r="E41" s="65"/>
      <c r="F41" s="65"/>
      <c r="G41" s="65"/>
      <c r="H41" s="65"/>
      <c r="I41" s="65"/>
      <c r="J41" s="65"/>
      <c r="K41" s="65"/>
      <c r="L41" s="65"/>
      <c r="M41" s="65"/>
      <c r="N41" s="65"/>
      <c r="O41" s="65"/>
    </row>
    <row r="42" spans="1:18" s="8" customFormat="1" ht="18" hidden="1" x14ac:dyDescent="0.35">
      <c r="B42" s="65"/>
      <c r="C42" s="65"/>
      <c r="D42" s="65"/>
      <c r="E42" s="65"/>
      <c r="F42" s="65"/>
      <c r="G42" s="65"/>
      <c r="H42" s="65"/>
      <c r="I42" s="65"/>
      <c r="J42" s="65"/>
      <c r="K42" s="65"/>
      <c r="L42" s="65"/>
      <c r="M42" s="65"/>
      <c r="N42" s="65"/>
      <c r="O42" s="65"/>
    </row>
    <row r="43" spans="1:18" s="7" customFormat="1" ht="29.4" hidden="1" thickBot="1" x14ac:dyDescent="0.3">
      <c r="B43" s="37"/>
      <c r="C43" s="37"/>
      <c r="D43" s="37"/>
      <c r="E43" s="37"/>
      <c r="F43" s="64" t="s">
        <v>150</v>
      </c>
      <c r="G43" s="64"/>
      <c r="H43" s="64"/>
      <c r="I43" s="61" t="s">
        <v>149</v>
      </c>
      <c r="J43" s="62"/>
      <c r="K43" s="62" t="s">
        <v>148</v>
      </c>
      <c r="L43" s="63" t="s">
        <v>147</v>
      </c>
      <c r="M43" s="62" t="s">
        <v>146</v>
      </c>
      <c r="N43" s="61" t="s">
        <v>145</v>
      </c>
      <c r="O43" s="37"/>
    </row>
    <row r="44" spans="1:18" s="7" customFormat="1" hidden="1" x14ac:dyDescent="0.3">
      <c r="B44" s="37"/>
      <c r="C44" s="37"/>
      <c r="D44" s="37"/>
      <c r="E44" s="37"/>
      <c r="F44" s="60" t="s">
        <v>144</v>
      </c>
      <c r="G44" s="59"/>
      <c r="H44" s="59"/>
      <c r="I44" s="58" t="s">
        <v>136</v>
      </c>
      <c r="J44" s="58"/>
      <c r="K44" s="57">
        <v>42214</v>
      </c>
      <c r="L44" s="56">
        <v>42765</v>
      </c>
      <c r="M44" s="55">
        <v>80000000</v>
      </c>
      <c r="N44" s="54" t="s">
        <v>143</v>
      </c>
      <c r="O44" s="37"/>
    </row>
    <row r="45" spans="1:18" s="7" customFormat="1" hidden="1" x14ac:dyDescent="0.3">
      <c r="B45" s="37"/>
      <c r="C45" s="37"/>
      <c r="D45" s="37"/>
      <c r="E45" s="37"/>
      <c r="F45" s="53" t="s">
        <v>137</v>
      </c>
      <c r="G45" s="52"/>
      <c r="H45" s="52"/>
      <c r="I45" s="51" t="s">
        <v>136</v>
      </c>
      <c r="J45" s="51"/>
      <c r="K45" s="50">
        <v>42271</v>
      </c>
      <c r="L45" s="49">
        <v>42821</v>
      </c>
      <c r="M45" s="48">
        <v>30000000</v>
      </c>
      <c r="N45" s="47" t="s">
        <v>142</v>
      </c>
      <c r="O45" s="37"/>
    </row>
    <row r="46" spans="1:18" s="7" customFormat="1" hidden="1" x14ac:dyDescent="0.3">
      <c r="B46" s="37"/>
      <c r="C46" s="37"/>
      <c r="D46" s="37"/>
      <c r="E46" s="37"/>
      <c r="F46" s="44" t="s">
        <v>137</v>
      </c>
      <c r="G46" s="43"/>
      <c r="H46" s="43"/>
      <c r="I46" s="42" t="s">
        <v>136</v>
      </c>
      <c r="J46" s="42"/>
      <c r="K46" s="41">
        <v>41922</v>
      </c>
      <c r="L46" s="40">
        <v>43012</v>
      </c>
      <c r="M46" s="39">
        <v>100000000</v>
      </c>
      <c r="N46" s="38" t="s">
        <v>141</v>
      </c>
      <c r="O46" s="37"/>
    </row>
    <row r="47" spans="1:18" s="7" customFormat="1" hidden="1" x14ac:dyDescent="0.3">
      <c r="B47" s="37"/>
      <c r="C47" s="37"/>
      <c r="D47" s="37"/>
      <c r="E47" s="37"/>
      <c r="F47" s="44" t="s">
        <v>137</v>
      </c>
      <c r="G47" s="43"/>
      <c r="H47" s="43"/>
      <c r="I47" s="42" t="s">
        <v>136</v>
      </c>
      <c r="J47" s="42"/>
      <c r="K47" s="41">
        <v>42285</v>
      </c>
      <c r="L47" s="46">
        <v>44110</v>
      </c>
      <c r="M47" s="45">
        <v>45000000</v>
      </c>
      <c r="N47" s="38" t="s">
        <v>140</v>
      </c>
      <c r="O47" s="37"/>
    </row>
    <row r="48" spans="1:18" s="7" customFormat="1" hidden="1" x14ac:dyDescent="0.3">
      <c r="B48" s="37"/>
      <c r="C48" s="37"/>
      <c r="D48" s="37"/>
      <c r="E48" s="37"/>
      <c r="F48" s="44" t="s">
        <v>137</v>
      </c>
      <c r="G48" s="43"/>
      <c r="H48" s="43"/>
      <c r="I48" s="42" t="s">
        <v>136</v>
      </c>
      <c r="J48" s="42"/>
      <c r="K48" s="41">
        <v>42381</v>
      </c>
      <c r="L48" s="40">
        <v>44201</v>
      </c>
      <c r="M48" s="39">
        <v>50000000</v>
      </c>
      <c r="N48" s="38" t="s">
        <v>139</v>
      </c>
      <c r="O48" s="37"/>
    </row>
    <row r="49" spans="2:15" s="7" customFormat="1" hidden="1" x14ac:dyDescent="0.3">
      <c r="B49" s="37"/>
      <c r="C49" s="37"/>
      <c r="D49" s="37"/>
      <c r="E49" s="37"/>
      <c r="F49" s="44" t="s">
        <v>137</v>
      </c>
      <c r="G49" s="43"/>
      <c r="H49" s="43"/>
      <c r="I49" s="42" t="s">
        <v>136</v>
      </c>
      <c r="J49" s="42"/>
      <c r="K49" s="41">
        <v>42408</v>
      </c>
      <c r="L49" s="40">
        <v>44228</v>
      </c>
      <c r="M49" s="39">
        <v>20000000</v>
      </c>
      <c r="N49" s="38" t="s">
        <v>138</v>
      </c>
      <c r="O49" s="37"/>
    </row>
    <row r="50" spans="2:15" s="7" customFormat="1" hidden="1" x14ac:dyDescent="0.3">
      <c r="B50" s="37"/>
      <c r="C50" s="37"/>
      <c r="D50" s="37"/>
      <c r="E50" s="37"/>
      <c r="F50" s="44" t="s">
        <v>137</v>
      </c>
      <c r="G50" s="43"/>
      <c r="H50" s="43"/>
      <c r="I50" s="42" t="s">
        <v>136</v>
      </c>
      <c r="J50" s="42"/>
      <c r="K50" s="41">
        <v>42443</v>
      </c>
      <c r="L50" s="40">
        <v>44263</v>
      </c>
      <c r="M50" s="39">
        <v>40000000</v>
      </c>
      <c r="N50" s="38" t="s">
        <v>135</v>
      </c>
      <c r="O50" s="37"/>
    </row>
    <row r="51" spans="2:15" s="7" customFormat="1" ht="13.8" hidden="1" x14ac:dyDescent="0.25">
      <c r="B51" s="37"/>
      <c r="C51" s="37"/>
      <c r="D51" s="37"/>
      <c r="E51" s="37"/>
      <c r="F51" s="37"/>
      <c r="G51" s="37"/>
      <c r="H51" s="37"/>
      <c r="I51" s="37"/>
      <c r="J51" s="37"/>
      <c r="K51" s="37"/>
      <c r="L51" s="37"/>
      <c r="M51" s="37"/>
      <c r="N51" s="37"/>
      <c r="O51" s="37"/>
    </row>
    <row r="52" spans="2:15" s="7" customFormat="1" ht="13.8" hidden="1" x14ac:dyDescent="0.25">
      <c r="B52" s="37"/>
      <c r="C52" s="37"/>
      <c r="D52" s="37"/>
      <c r="E52" s="37"/>
      <c r="F52" s="37"/>
      <c r="G52" s="37"/>
      <c r="H52" s="37"/>
      <c r="I52" s="37"/>
      <c r="J52" s="37"/>
      <c r="K52" s="37"/>
      <c r="L52" s="37"/>
      <c r="M52" s="37"/>
      <c r="N52" s="37"/>
      <c r="O52" s="37"/>
    </row>
    <row r="53" spans="2:15" s="7" customFormat="1" ht="13.8" hidden="1" x14ac:dyDescent="0.25">
      <c r="B53" s="37"/>
      <c r="C53" s="37"/>
      <c r="D53" s="37"/>
      <c r="E53" s="37"/>
      <c r="F53" s="37"/>
      <c r="G53" s="37"/>
      <c r="H53" s="37"/>
      <c r="I53" s="37"/>
      <c r="J53" s="37"/>
      <c r="K53" s="37"/>
      <c r="L53" s="37"/>
      <c r="M53" s="37"/>
      <c r="N53" s="37"/>
      <c r="O53" s="37"/>
    </row>
    <row r="54" spans="2:15" s="7" customFormat="1" ht="13.8" hidden="1" x14ac:dyDescent="0.25">
      <c r="B54" s="37"/>
      <c r="C54" s="37"/>
      <c r="D54" s="37"/>
      <c r="E54" s="37"/>
      <c r="F54" s="37"/>
      <c r="G54" s="37"/>
      <c r="H54" s="37"/>
      <c r="I54" s="37"/>
      <c r="J54" s="37"/>
      <c r="K54" s="37"/>
      <c r="L54" s="37"/>
      <c r="M54" s="37"/>
      <c r="N54" s="37"/>
      <c r="O54" s="37"/>
    </row>
    <row r="55" spans="2:15" s="7" customFormat="1" ht="13.8" hidden="1" x14ac:dyDescent="0.25">
      <c r="B55" s="37"/>
      <c r="C55" s="37"/>
      <c r="D55" s="37"/>
      <c r="E55" s="37"/>
      <c r="F55" s="37"/>
      <c r="G55" s="37"/>
      <c r="H55" s="37"/>
      <c r="I55" s="37"/>
      <c r="J55" s="37"/>
      <c r="K55" s="37"/>
      <c r="L55" s="37"/>
      <c r="M55" s="37"/>
      <c r="N55" s="37"/>
      <c r="O55" s="37"/>
    </row>
    <row r="56" spans="2:15" s="7" customFormat="1" ht="13.8" hidden="1" x14ac:dyDescent="0.25">
      <c r="B56" s="37"/>
      <c r="C56" s="37"/>
      <c r="D56" s="37"/>
      <c r="E56" s="37"/>
      <c r="F56" s="37"/>
      <c r="G56" s="37"/>
      <c r="H56" s="37"/>
      <c r="I56" s="37"/>
      <c r="J56" s="37"/>
      <c r="K56" s="37"/>
      <c r="L56" s="37"/>
      <c r="M56" s="37"/>
      <c r="N56" s="37"/>
      <c r="O56" s="37"/>
    </row>
    <row r="57" spans="2:15" s="7" customFormat="1" ht="13.8" hidden="1" x14ac:dyDescent="0.25">
      <c r="B57" s="37"/>
      <c r="C57" s="37"/>
      <c r="D57" s="37"/>
      <c r="E57" s="37"/>
      <c r="F57" s="37"/>
      <c r="G57" s="37"/>
      <c r="H57" s="37"/>
      <c r="I57" s="37"/>
      <c r="J57" s="37"/>
      <c r="K57" s="37"/>
      <c r="L57" s="37"/>
      <c r="M57" s="37"/>
      <c r="N57" s="37"/>
      <c r="O57" s="37"/>
    </row>
    <row r="58" spans="2:15" s="37" customFormat="1" ht="13.8" hidden="1" x14ac:dyDescent="0.25"/>
    <row r="59" spans="2:15" s="37" customFormat="1" ht="13.8" x14ac:dyDescent="0.25"/>
  </sheetData>
  <mergeCells count="17">
    <mergeCell ref="E6:K6"/>
    <mergeCell ref="E7:K7"/>
    <mergeCell ref="E8:K8"/>
    <mergeCell ref="E10:K10"/>
    <mergeCell ref="B13:G15"/>
    <mergeCell ref="J13:J15"/>
    <mergeCell ref="K13:K15"/>
    <mergeCell ref="B18:G18"/>
    <mergeCell ref="B23:G23"/>
    <mergeCell ref="C38:D38"/>
    <mergeCell ref="F38:G38"/>
    <mergeCell ref="M38:N38"/>
    <mergeCell ref="B33:G33"/>
    <mergeCell ref="B34:G34"/>
    <mergeCell ref="B35:G35"/>
    <mergeCell ref="B25:G25"/>
    <mergeCell ref="B26:G26"/>
  </mergeCells>
  <printOptions horizontalCentered="1" verticalCentered="1"/>
  <pageMargins left="0.82677165354330717" right="0" top="0.59" bottom="0" header="0.31496062992125984" footer="0"/>
  <pageSetup paperSize="9" scale="59" orientation="landscape" r:id="rId1"/>
  <headerFooter>
    <oddFooter xml:space="preserve">&amp;R&amp;"Times New Roman,Normal"&amp;16&amp;K000000
</oddFooter>
  </headerFooter>
  <rowBreaks count="1" manualBreakCount="1">
    <brk id="3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55627-106D-4BA6-8313-E98DEF43175C}">
  <dimension ref="A1:K58"/>
  <sheetViews>
    <sheetView showGridLines="0" topLeftCell="A7" zoomScale="90" zoomScaleNormal="90" workbookViewId="0">
      <selection activeCell="C18" sqref="C18"/>
    </sheetView>
  </sheetViews>
  <sheetFormatPr baseColWidth="10" defaultColWidth="11.44140625" defaultRowHeight="13.2" x14ac:dyDescent="0.25"/>
  <cols>
    <col min="1" max="1" width="3.44140625" style="7" customWidth="1"/>
    <col min="2" max="2" width="37" style="7" customWidth="1"/>
    <col min="3" max="4" width="16.88671875" style="7" customWidth="1"/>
    <col min="5" max="6" width="19.88671875" style="7" customWidth="1"/>
    <col min="7" max="8" width="16.88671875" style="7" customWidth="1"/>
    <col min="9" max="9" width="22" style="7" customWidth="1"/>
    <col min="10" max="10" width="7.5546875" style="7" customWidth="1"/>
    <col min="11" max="11" width="1.44140625" style="7" customWidth="1"/>
    <col min="12" max="12" width="4.33203125" style="7" customWidth="1"/>
    <col min="13" max="13" width="3.44140625" style="7" customWidth="1"/>
    <col min="14" max="14" width="3.6640625" style="7" customWidth="1"/>
    <col min="15" max="15" width="2.6640625" style="7" customWidth="1"/>
    <col min="16" max="16" width="7.88671875" style="7" customWidth="1"/>
    <col min="17" max="16384" width="11.44140625" style="7"/>
  </cols>
  <sheetData>
    <row r="1" spans="1:9" ht="13.8" thickTop="1" x14ac:dyDescent="0.25">
      <c r="A1" s="416"/>
      <c r="B1" s="417"/>
      <c r="C1" s="417"/>
      <c r="D1" s="417"/>
      <c r="E1" s="417"/>
      <c r="F1" s="417"/>
      <c r="G1" s="417"/>
      <c r="H1" s="417"/>
      <c r="I1" s="418"/>
    </row>
    <row r="2" spans="1:9" x14ac:dyDescent="0.25">
      <c r="A2" s="419"/>
      <c r="B2" s="420"/>
      <c r="C2" s="420"/>
      <c r="D2" s="420"/>
      <c r="E2" s="420"/>
      <c r="F2" s="420"/>
      <c r="G2" s="420"/>
      <c r="H2" s="420"/>
      <c r="I2" s="421"/>
    </row>
    <row r="3" spans="1:9" s="8" customFormat="1" ht="21.75" customHeight="1" x14ac:dyDescent="0.35">
      <c r="A3" s="431"/>
      <c r="B3" s="432"/>
      <c r="C3" s="432"/>
      <c r="D3" s="432"/>
      <c r="E3" s="432"/>
      <c r="F3" s="432"/>
      <c r="G3" s="432"/>
      <c r="H3" s="422" t="s">
        <v>192</v>
      </c>
      <c r="I3" s="433"/>
    </row>
    <row r="4" spans="1:9" s="8" customFormat="1" ht="21.75" customHeight="1" x14ac:dyDescent="0.35">
      <c r="A4" s="431"/>
      <c r="B4" s="432"/>
      <c r="C4" s="432"/>
      <c r="D4" s="432"/>
      <c r="E4" s="432"/>
      <c r="F4" s="432"/>
      <c r="G4" s="432"/>
      <c r="H4" s="432"/>
      <c r="I4" s="423"/>
    </row>
    <row r="5" spans="1:9" s="8" customFormat="1" ht="18" x14ac:dyDescent="0.35">
      <c r="A5" s="431"/>
      <c r="B5" s="1052" t="s">
        <v>94</v>
      </c>
      <c r="C5" s="1052"/>
      <c r="D5" s="1052"/>
      <c r="E5" s="1052"/>
      <c r="F5" s="1052"/>
      <c r="G5" s="1052"/>
      <c r="H5" s="1052"/>
      <c r="I5" s="1086"/>
    </row>
    <row r="6" spans="1:9" s="8" customFormat="1" ht="18" x14ac:dyDescent="0.35">
      <c r="A6" s="431"/>
      <c r="B6" s="1053" t="s">
        <v>659</v>
      </c>
      <c r="C6" s="1052"/>
      <c r="D6" s="1052"/>
      <c r="E6" s="1052"/>
      <c r="F6" s="1052"/>
      <c r="G6" s="1052"/>
      <c r="H6" s="1052"/>
      <c r="I6" s="1086"/>
    </row>
    <row r="7" spans="1:9" s="8" customFormat="1" ht="18" x14ac:dyDescent="0.35">
      <c r="A7" s="431"/>
      <c r="B7" s="1052" t="s">
        <v>93</v>
      </c>
      <c r="C7" s="1052"/>
      <c r="D7" s="1052"/>
      <c r="E7" s="1052"/>
      <c r="F7" s="1052"/>
      <c r="G7" s="1052"/>
      <c r="H7" s="1052"/>
      <c r="I7" s="1086"/>
    </row>
    <row r="8" spans="1:9" s="12" customFormat="1" x14ac:dyDescent="0.25">
      <c r="A8" s="424"/>
      <c r="B8" s="425"/>
      <c r="C8" s="425"/>
      <c r="D8" s="425"/>
      <c r="E8" s="425"/>
      <c r="F8" s="425"/>
      <c r="G8" s="425"/>
      <c r="H8" s="425"/>
      <c r="I8" s="426"/>
    </row>
    <row r="9" spans="1:9" s="12" customFormat="1" ht="13.8" x14ac:dyDescent="0.25">
      <c r="A9" s="424"/>
      <c r="B9" s="1073" t="s">
        <v>191</v>
      </c>
      <c r="C9" s="1073"/>
      <c r="D9" s="1073"/>
      <c r="E9" s="1073"/>
      <c r="F9" s="1073"/>
      <c r="G9" s="1073"/>
      <c r="H9" s="1073"/>
      <c r="I9" s="1087"/>
    </row>
    <row r="10" spans="1:9" s="12" customFormat="1" x14ac:dyDescent="0.25">
      <c r="A10" s="424"/>
      <c r="B10" s="425"/>
      <c r="C10" s="425"/>
      <c r="D10" s="425"/>
      <c r="E10" s="425"/>
      <c r="F10" s="425"/>
      <c r="G10" s="493" t="s">
        <v>92</v>
      </c>
      <c r="H10" s="493"/>
      <c r="I10" s="426"/>
    </row>
    <row r="11" spans="1:9" s="12" customFormat="1" ht="43.5" customHeight="1" x14ac:dyDescent="0.25">
      <c r="A11" s="424"/>
      <c r="B11" s="219" t="s">
        <v>190</v>
      </c>
      <c r="C11" s="219" t="s">
        <v>189</v>
      </c>
      <c r="D11" s="219" t="s">
        <v>188</v>
      </c>
      <c r="E11" s="219" t="s">
        <v>187</v>
      </c>
      <c r="F11" s="219" t="s">
        <v>186</v>
      </c>
      <c r="G11" s="219" t="s">
        <v>185</v>
      </c>
      <c r="H11" s="425"/>
      <c r="I11" s="426"/>
    </row>
    <row r="12" spans="1:9" s="12" customFormat="1" ht="14.1" customHeight="1" x14ac:dyDescent="0.25">
      <c r="A12" s="424"/>
      <c r="B12" s="88"/>
      <c r="C12" s="88"/>
      <c r="D12" s="835"/>
      <c r="E12" s="835"/>
      <c r="F12" s="88"/>
      <c r="G12" s="88"/>
      <c r="H12" s="425"/>
      <c r="I12" s="426"/>
    </row>
    <row r="13" spans="1:9" s="12" customFormat="1" ht="14.25" customHeight="1" x14ac:dyDescent="0.25">
      <c r="A13" s="424"/>
      <c r="B13" s="74" t="s">
        <v>184</v>
      </c>
      <c r="C13" s="74"/>
      <c r="D13" s="70"/>
      <c r="E13" s="70"/>
      <c r="F13" s="74"/>
      <c r="G13" s="74"/>
      <c r="H13" s="425"/>
      <c r="I13" s="426"/>
    </row>
    <row r="14" spans="1:9" s="12" customFormat="1" ht="14.1" customHeight="1" x14ac:dyDescent="0.25">
      <c r="A14" s="424"/>
      <c r="B14" s="87" t="s">
        <v>183</v>
      </c>
      <c r="C14" s="86">
        <v>32790260771</v>
      </c>
      <c r="D14" s="834">
        <v>49341858007</v>
      </c>
      <c r="E14" s="836">
        <v>-38494430458</v>
      </c>
      <c r="F14" s="85">
        <f>SUM(C14:E14)</f>
        <v>43637688320</v>
      </c>
      <c r="G14" s="86">
        <v>32790260771</v>
      </c>
      <c r="H14" s="425"/>
      <c r="I14" s="494"/>
    </row>
    <row r="15" spans="1:9" s="12" customFormat="1" ht="14.1" customHeight="1" x14ac:dyDescent="0.25">
      <c r="A15" s="424"/>
      <c r="B15" s="87"/>
      <c r="C15" s="86"/>
      <c r="D15" s="836"/>
      <c r="E15" s="838"/>
      <c r="F15" s="837"/>
      <c r="G15" s="86"/>
      <c r="H15" s="425"/>
      <c r="I15" s="494"/>
    </row>
    <row r="16" spans="1:9" s="12" customFormat="1" ht="14.1" customHeight="1" x14ac:dyDescent="0.25">
      <c r="A16" s="424"/>
      <c r="B16" s="230" t="s">
        <v>181</v>
      </c>
      <c r="C16" s="231">
        <f>SUM(C14:C15)</f>
        <v>32790260771</v>
      </c>
      <c r="D16" s="231">
        <f>SUM(D14:D15)</f>
        <v>49341858007</v>
      </c>
      <c r="E16" s="231">
        <f>SUM(E14:E15)</f>
        <v>-38494430458</v>
      </c>
      <c r="F16" s="231">
        <f>SUM(F14:F15)</f>
        <v>43637688320</v>
      </c>
      <c r="G16" s="231">
        <f>SUM(G14:G15)</f>
        <v>32790260771</v>
      </c>
      <c r="H16" s="425"/>
      <c r="I16" s="426"/>
    </row>
    <row r="17" spans="1:9" s="12" customFormat="1" ht="14.1" customHeight="1" x14ac:dyDescent="0.25">
      <c r="A17" s="424"/>
      <c r="B17" s="74" t="s">
        <v>182</v>
      </c>
      <c r="C17" s="85">
        <v>0</v>
      </c>
      <c r="D17" s="85">
        <v>0</v>
      </c>
      <c r="E17" s="85">
        <v>0</v>
      </c>
      <c r="F17" s="85">
        <f>+C17+D17+E17</f>
        <v>0</v>
      </c>
      <c r="G17" s="85">
        <v>0</v>
      </c>
      <c r="H17" s="425"/>
      <c r="I17" s="426"/>
    </row>
    <row r="18" spans="1:9" s="12" customFormat="1" ht="14.1" customHeight="1" x14ac:dyDescent="0.25">
      <c r="A18" s="424"/>
      <c r="B18" s="230" t="s">
        <v>181</v>
      </c>
      <c r="C18" s="231">
        <f t="shared" ref="C18:G18" si="0">+C16+C17</f>
        <v>32790260771</v>
      </c>
      <c r="D18" s="231">
        <f t="shared" si="0"/>
        <v>49341858007</v>
      </c>
      <c r="E18" s="231">
        <f t="shared" si="0"/>
        <v>-38494430458</v>
      </c>
      <c r="F18" s="231">
        <f t="shared" si="0"/>
        <v>43637688320</v>
      </c>
      <c r="G18" s="231">
        <f t="shared" si="0"/>
        <v>32790260771</v>
      </c>
      <c r="H18" s="425"/>
      <c r="I18" s="426"/>
    </row>
    <row r="19" spans="1:9" s="12" customFormat="1" ht="14.1" hidden="1" customHeight="1" x14ac:dyDescent="0.25">
      <c r="A19" s="424"/>
      <c r="B19" s="495" t="s">
        <v>180</v>
      </c>
      <c r="C19" s="475"/>
      <c r="D19" s="496">
        <f>'[16]4.'!D29-'Anexo E'!D16</f>
        <v>-39778184400</v>
      </c>
      <c r="E19" s="475"/>
      <c r="F19" s="475"/>
      <c r="G19" s="496">
        <f>'[16]4.'!D31-'Anexo E'!F16</f>
        <v>-10847427549</v>
      </c>
      <c r="H19" s="475"/>
      <c r="I19" s="426"/>
    </row>
    <row r="20" spans="1:9" s="12" customFormat="1" x14ac:dyDescent="0.25">
      <c r="A20" s="424"/>
      <c r="B20" s="425"/>
      <c r="C20" s="425"/>
      <c r="D20" s="425"/>
      <c r="E20" s="425"/>
      <c r="F20" s="425"/>
      <c r="G20" s="425"/>
      <c r="H20" s="425"/>
      <c r="I20" s="426"/>
    </row>
    <row r="21" spans="1:9" s="12" customFormat="1" ht="15.6" hidden="1" x14ac:dyDescent="0.3">
      <c r="A21" s="424"/>
      <c r="B21" s="497" t="s">
        <v>179</v>
      </c>
      <c r="C21" s="425"/>
      <c r="D21" s="425"/>
      <c r="E21" s="425"/>
      <c r="F21" s="425"/>
      <c r="G21" s="425"/>
      <c r="H21" s="498"/>
      <c r="I21" s="426"/>
    </row>
    <row r="22" spans="1:9" s="12" customFormat="1" ht="15.6" hidden="1" x14ac:dyDescent="0.3">
      <c r="A22" s="424"/>
      <c r="B22" s="497" t="s">
        <v>178</v>
      </c>
      <c r="C22" s="425"/>
      <c r="D22" s="425"/>
      <c r="E22" s="425"/>
      <c r="F22" s="425"/>
      <c r="G22" s="425"/>
      <c r="H22" s="425"/>
      <c r="I22" s="426"/>
    </row>
    <row r="23" spans="1:9" s="12" customFormat="1" ht="15.6" hidden="1" x14ac:dyDescent="0.3">
      <c r="A23" s="424"/>
      <c r="B23" s="497" t="s">
        <v>177</v>
      </c>
      <c r="C23" s="425"/>
      <c r="D23" s="425"/>
      <c r="E23" s="425"/>
      <c r="F23" s="425"/>
      <c r="G23" s="425"/>
      <c r="H23" s="425"/>
      <c r="I23" s="426"/>
    </row>
    <row r="24" spans="1:9" s="12" customFormat="1" x14ac:dyDescent="0.25">
      <c r="A24" s="424"/>
      <c r="B24" s="425"/>
      <c r="C24" s="425"/>
      <c r="D24" s="425"/>
      <c r="E24" s="425"/>
      <c r="F24" s="425"/>
      <c r="G24" s="425"/>
      <c r="H24" s="425"/>
      <c r="I24" s="426"/>
    </row>
    <row r="25" spans="1:9" s="12" customFormat="1" x14ac:dyDescent="0.25">
      <c r="A25" s="424"/>
      <c r="B25" s="425"/>
      <c r="C25" s="425"/>
      <c r="D25" s="425"/>
      <c r="E25" s="425"/>
      <c r="F25" s="425"/>
      <c r="G25" s="425"/>
      <c r="H25" s="425"/>
      <c r="I25" s="426"/>
    </row>
    <row r="26" spans="1:9" s="12" customFormat="1" x14ac:dyDescent="0.25">
      <c r="A26" s="424"/>
      <c r="B26" s="425"/>
      <c r="C26" s="425"/>
      <c r="D26" s="425"/>
      <c r="E26" s="425"/>
      <c r="F26" s="425"/>
      <c r="G26" s="425"/>
      <c r="H26" s="425"/>
      <c r="I26" s="426"/>
    </row>
    <row r="27" spans="1:9" s="12" customFormat="1" x14ac:dyDescent="0.25">
      <c r="A27" s="424"/>
      <c r="B27" s="425"/>
      <c r="C27" s="425"/>
      <c r="D27" s="425"/>
      <c r="E27" s="425"/>
      <c r="F27" s="425"/>
      <c r="G27" s="425"/>
      <c r="H27" s="425"/>
      <c r="I27" s="426"/>
    </row>
    <row r="28" spans="1:9" s="12" customFormat="1" ht="13.8" thickBot="1" x14ac:dyDescent="0.3">
      <c r="A28" s="439"/>
      <c r="B28" s="440"/>
      <c r="C28" s="440"/>
      <c r="D28" s="440"/>
      <c r="E28" s="440"/>
      <c r="F28" s="440"/>
      <c r="G28" s="440"/>
      <c r="H28" s="440"/>
      <c r="I28" s="441"/>
    </row>
    <row r="29" spans="1:9" s="12" customFormat="1" hidden="1" x14ac:dyDescent="0.25">
      <c r="H29" s="1088" t="s">
        <v>176</v>
      </c>
      <c r="I29" s="1088"/>
    </row>
    <row r="30" spans="1:9" s="12" customFormat="1" hidden="1" x14ac:dyDescent="0.25">
      <c r="H30" s="18"/>
      <c r="I30" s="18"/>
    </row>
    <row r="31" spans="1:9" s="12" customFormat="1" hidden="1" x14ac:dyDescent="0.25">
      <c r="H31" s="19">
        <v>-1273771783</v>
      </c>
      <c r="I31" s="19">
        <v>-5960554248</v>
      </c>
    </row>
    <row r="32" spans="1:9" s="12" customFormat="1" ht="13.8" thickTop="1" x14ac:dyDescent="0.25"/>
    <row r="33" spans="2:11" s="12" customFormat="1" ht="15.6" x14ac:dyDescent="0.3">
      <c r="B33" s="17"/>
      <c r="C33" s="1049"/>
      <c r="D33" s="1049"/>
      <c r="E33" s="1049"/>
      <c r="F33" s="1049"/>
      <c r="G33" s="1049"/>
      <c r="H33" s="1049"/>
      <c r="I33" s="1049"/>
      <c r="K33" s="10"/>
    </row>
    <row r="34" spans="2:11" s="12" customFormat="1" ht="15.6" x14ac:dyDescent="0.3">
      <c r="B34" s="17"/>
      <c r="C34" s="1049"/>
      <c r="D34" s="1049"/>
      <c r="E34" s="1049"/>
      <c r="F34" s="1049"/>
      <c r="G34" s="1049"/>
      <c r="H34" s="1049"/>
      <c r="I34" s="1049"/>
      <c r="K34" s="11"/>
    </row>
    <row r="35" spans="2:11" s="12" customFormat="1" ht="40.5" customHeight="1" x14ac:dyDescent="0.25"/>
    <row r="36" spans="2:11" s="12" customFormat="1" hidden="1" x14ac:dyDescent="0.25"/>
    <row r="37" spans="2:11" ht="21" hidden="1" customHeight="1" x14ac:dyDescent="0.25">
      <c r="B37" s="84" t="s">
        <v>96</v>
      </c>
      <c r="C37" s="82">
        <f>+'[16]4.'!F31-C16</f>
        <v>-9563673607</v>
      </c>
      <c r="D37" s="83"/>
      <c r="E37" s="83"/>
      <c r="F37" s="83"/>
      <c r="G37" s="82">
        <f>+'[16]4.'!D31-F16</f>
        <v>-10847427549</v>
      </c>
      <c r="H37" s="82">
        <f>+G16-'[16]4.'!D28</f>
        <v>9563673607</v>
      </c>
    </row>
    <row r="38" spans="2:11" hidden="1" x14ac:dyDescent="0.25"/>
    <row r="39" spans="2:11" hidden="1" x14ac:dyDescent="0.25"/>
    <row r="57" spans="10:11" ht="21" x14ac:dyDescent="0.4">
      <c r="J57" s="15">
        <v>32</v>
      </c>
    </row>
    <row r="58" spans="10:11" ht="21" x14ac:dyDescent="0.4">
      <c r="K58" s="14">
        <v>32</v>
      </c>
    </row>
  </sheetData>
  <mergeCells count="11">
    <mergeCell ref="H33:I33"/>
    <mergeCell ref="C34:D34"/>
    <mergeCell ref="E34:G34"/>
    <mergeCell ref="H34:I34"/>
    <mergeCell ref="B5:I5"/>
    <mergeCell ref="B6:I6"/>
    <mergeCell ref="B7:I7"/>
    <mergeCell ref="B9:I9"/>
    <mergeCell ref="H29:I29"/>
    <mergeCell ref="C33:D33"/>
    <mergeCell ref="E33:G33"/>
  </mergeCells>
  <printOptions horizontalCentered="1" verticalCentered="1"/>
  <pageMargins left="1.3385826771653544" right="0.23622047244094491" top="0.74803149606299213" bottom="0.74803149606299213" header="0.31496062992125984" footer="0.9055118110236221"/>
  <pageSetup paperSize="9" scale="65" pageOrder="overThenDown"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1DE4-A322-4C0C-BC8F-C8047D545725}">
  <sheetPr>
    <pageSetUpPr fitToPage="1"/>
  </sheetPr>
  <dimension ref="A1:G63"/>
  <sheetViews>
    <sheetView showGridLines="0" topLeftCell="A25" zoomScale="80" zoomScaleNormal="80" zoomScalePageLayoutView="150" workbookViewId="0">
      <selection activeCell="D50" sqref="D50"/>
    </sheetView>
  </sheetViews>
  <sheetFormatPr baseColWidth="10" defaultColWidth="11.44140625" defaultRowHeight="13.2" x14ac:dyDescent="0.25"/>
  <cols>
    <col min="1" max="1" width="2.6640625" style="7" customWidth="1"/>
    <col min="2" max="2" width="61" style="7" bestFit="1" customWidth="1"/>
    <col min="3" max="6" width="18.44140625" style="7" customWidth="1"/>
    <col min="7" max="7" width="11.44140625" style="7" bestFit="1" customWidth="1"/>
    <col min="8" max="16384" width="11.44140625" style="7"/>
  </cols>
  <sheetData>
    <row r="1" spans="1:7" ht="13.8" thickTop="1" x14ac:dyDescent="0.25">
      <c r="A1" s="416"/>
      <c r="B1" s="417"/>
      <c r="C1" s="417"/>
      <c r="D1" s="417"/>
      <c r="E1" s="417"/>
      <c r="F1" s="417"/>
      <c r="G1" s="418"/>
    </row>
    <row r="2" spans="1:7" x14ac:dyDescent="0.25">
      <c r="A2" s="419"/>
      <c r="B2" s="420"/>
      <c r="C2" s="420"/>
      <c r="D2" s="420"/>
      <c r="E2" s="420"/>
      <c r="F2" s="420"/>
      <c r="G2" s="421"/>
    </row>
    <row r="3" spans="1:7" s="8" customFormat="1" ht="18" x14ac:dyDescent="0.35">
      <c r="A3" s="431"/>
      <c r="B3" s="432"/>
      <c r="C3" s="432"/>
      <c r="D3" s="432"/>
      <c r="E3" s="432"/>
      <c r="F3" s="422" t="s">
        <v>219</v>
      </c>
      <c r="G3" s="433"/>
    </row>
    <row r="4" spans="1:7" s="8" customFormat="1" ht="18" x14ac:dyDescent="0.35">
      <c r="A4" s="431"/>
      <c r="B4" s="1052" t="s">
        <v>94</v>
      </c>
      <c r="C4" s="1052"/>
      <c r="D4" s="1052"/>
      <c r="E4" s="1052"/>
      <c r="F4" s="1052"/>
      <c r="G4" s="433"/>
    </row>
    <row r="5" spans="1:7" s="8" customFormat="1" ht="18" x14ac:dyDescent="0.35">
      <c r="A5" s="431"/>
      <c r="B5" s="1053" t="s">
        <v>659</v>
      </c>
      <c r="C5" s="1052"/>
      <c r="D5" s="1052"/>
      <c r="E5" s="1052"/>
      <c r="F5" s="1052"/>
      <c r="G5" s="433"/>
    </row>
    <row r="6" spans="1:7" s="8" customFormat="1" ht="18" x14ac:dyDescent="0.35">
      <c r="A6" s="431"/>
      <c r="B6" s="1052" t="s">
        <v>93</v>
      </c>
      <c r="C6" s="1052"/>
      <c r="D6" s="1052"/>
      <c r="E6" s="1052"/>
      <c r="F6" s="1052"/>
      <c r="G6" s="433"/>
    </row>
    <row r="7" spans="1:7" s="12" customFormat="1" x14ac:dyDescent="0.25">
      <c r="A7" s="424"/>
      <c r="B7" s="425"/>
      <c r="C7" s="425"/>
      <c r="D7" s="425"/>
      <c r="E7" s="425"/>
      <c r="F7" s="425"/>
      <c r="G7" s="426"/>
    </row>
    <row r="8" spans="1:7" s="12" customFormat="1" ht="17.399999999999999" x14ac:dyDescent="0.3">
      <c r="A8" s="424"/>
      <c r="B8" s="1052" t="s">
        <v>218</v>
      </c>
      <c r="C8" s="1052"/>
      <c r="D8" s="1052"/>
      <c r="E8" s="1052"/>
      <c r="F8" s="1052"/>
      <c r="G8" s="426"/>
    </row>
    <row r="9" spans="1:7" s="12" customFormat="1" ht="17.399999999999999" x14ac:dyDescent="0.3">
      <c r="A9" s="424"/>
      <c r="B9" s="1052" t="s">
        <v>217</v>
      </c>
      <c r="C9" s="1052"/>
      <c r="D9" s="1052"/>
      <c r="E9" s="1052"/>
      <c r="F9" s="1052"/>
      <c r="G9" s="426"/>
    </row>
    <row r="10" spans="1:7" s="12" customFormat="1" x14ac:dyDescent="0.25">
      <c r="A10" s="424"/>
      <c r="B10" s="425"/>
      <c r="C10" s="425"/>
      <c r="D10" s="425"/>
      <c r="E10" s="425"/>
      <c r="F10" s="425"/>
      <c r="G10" s="426"/>
    </row>
    <row r="11" spans="1:7" s="12" customFormat="1" ht="14.1" customHeight="1" x14ac:dyDescent="0.25">
      <c r="A11" s="424"/>
      <c r="B11" s="1055" t="s">
        <v>216</v>
      </c>
      <c r="C11" s="1055" t="s">
        <v>215</v>
      </c>
      <c r="D11" s="1055"/>
      <c r="E11" s="1055" t="s">
        <v>215</v>
      </c>
      <c r="F11" s="1055"/>
      <c r="G11" s="426"/>
    </row>
    <row r="12" spans="1:7" s="12" customFormat="1" x14ac:dyDescent="0.25">
      <c r="A12" s="424"/>
      <c r="B12" s="1057"/>
      <c r="C12" s="1057" t="s">
        <v>214</v>
      </c>
      <c r="D12" s="1057"/>
      <c r="E12" s="1057" t="s">
        <v>213</v>
      </c>
      <c r="F12" s="1057"/>
      <c r="G12" s="426"/>
    </row>
    <row r="13" spans="1:7" s="12" customFormat="1" x14ac:dyDescent="0.25">
      <c r="A13" s="424"/>
      <c r="B13" s="27"/>
      <c r="C13" s="93"/>
      <c r="D13" s="93"/>
      <c r="E13" s="93"/>
      <c r="F13" s="93"/>
      <c r="G13" s="426"/>
    </row>
    <row r="14" spans="1:7" s="12" customFormat="1" x14ac:dyDescent="0.25">
      <c r="A14" s="424"/>
      <c r="B14" s="99" t="s">
        <v>212</v>
      </c>
      <c r="C14" s="94"/>
      <c r="D14" s="98"/>
      <c r="E14" s="94"/>
      <c r="F14" s="94"/>
      <c r="G14" s="426"/>
    </row>
    <row r="15" spans="1:7" s="12" customFormat="1" x14ac:dyDescent="0.25">
      <c r="A15" s="424"/>
      <c r="B15" s="99" t="s">
        <v>211</v>
      </c>
      <c r="C15" s="94">
        <v>0</v>
      </c>
      <c r="D15" s="98">
        <f>+C18+C25-C32</f>
        <v>0</v>
      </c>
      <c r="E15" s="94">
        <v>0</v>
      </c>
      <c r="F15" s="98">
        <f>+E18+E25-E32</f>
        <v>0</v>
      </c>
      <c r="G15" s="426"/>
    </row>
    <row r="16" spans="1:7" s="12" customFormat="1" x14ac:dyDescent="0.25">
      <c r="A16" s="424"/>
      <c r="B16" s="31"/>
      <c r="C16" s="94"/>
      <c r="D16" s="94"/>
      <c r="E16" s="94"/>
      <c r="F16" s="94"/>
      <c r="G16" s="426"/>
    </row>
    <row r="17" spans="1:7" s="12" customFormat="1" x14ac:dyDescent="0.25">
      <c r="A17" s="424"/>
      <c r="B17" s="31" t="s">
        <v>210</v>
      </c>
      <c r="C17" s="94"/>
      <c r="D17" s="94"/>
      <c r="E17" s="94"/>
      <c r="F17" s="94"/>
      <c r="G17" s="426"/>
    </row>
    <row r="18" spans="1:7" s="12" customFormat="1" x14ac:dyDescent="0.25">
      <c r="A18" s="424"/>
      <c r="B18" s="96" t="s">
        <v>203</v>
      </c>
      <c r="C18" s="94">
        <v>0</v>
      </c>
      <c r="D18" s="94">
        <v>0</v>
      </c>
      <c r="E18" s="94">
        <v>0</v>
      </c>
      <c r="F18" s="94">
        <v>0</v>
      </c>
      <c r="G18" s="426"/>
    </row>
    <row r="19" spans="1:7" s="12" customFormat="1" x14ac:dyDescent="0.25">
      <c r="A19" s="424"/>
      <c r="B19" s="96" t="s">
        <v>202</v>
      </c>
      <c r="C19" s="94">
        <v>0</v>
      </c>
      <c r="D19" s="94">
        <v>0</v>
      </c>
      <c r="E19" s="94">
        <v>0</v>
      </c>
      <c r="F19" s="94">
        <v>0</v>
      </c>
      <c r="G19" s="426"/>
    </row>
    <row r="20" spans="1:7" s="12" customFormat="1" x14ac:dyDescent="0.25">
      <c r="A20" s="424"/>
      <c r="B20" s="96" t="s">
        <v>201</v>
      </c>
      <c r="C20" s="94">
        <v>0</v>
      </c>
      <c r="D20" s="94">
        <v>0</v>
      </c>
      <c r="E20" s="94">
        <v>0</v>
      </c>
      <c r="F20" s="94">
        <v>0</v>
      </c>
      <c r="G20" s="426"/>
    </row>
    <row r="21" spans="1:7" s="12" customFormat="1" x14ac:dyDescent="0.25">
      <c r="A21" s="424"/>
      <c r="B21" s="96" t="s">
        <v>200</v>
      </c>
      <c r="C21" s="94">
        <v>0</v>
      </c>
      <c r="D21" s="94">
        <v>0</v>
      </c>
      <c r="E21" s="94">
        <v>0</v>
      </c>
      <c r="F21" s="94">
        <v>0</v>
      </c>
      <c r="G21" s="426"/>
    </row>
    <row r="22" spans="1:7" s="12" customFormat="1" x14ac:dyDescent="0.25">
      <c r="A22" s="424"/>
      <c r="B22" s="96" t="s">
        <v>199</v>
      </c>
      <c r="C22" s="94">
        <v>0</v>
      </c>
      <c r="D22" s="94">
        <v>0</v>
      </c>
      <c r="E22" s="94">
        <v>0</v>
      </c>
      <c r="F22" s="94">
        <v>0</v>
      </c>
      <c r="G22" s="426"/>
    </row>
    <row r="23" spans="1:7" s="12" customFormat="1" x14ac:dyDescent="0.25">
      <c r="A23" s="424"/>
      <c r="B23" s="31"/>
      <c r="C23" s="94">
        <v>0</v>
      </c>
      <c r="D23" s="94">
        <v>0</v>
      </c>
      <c r="E23" s="94"/>
      <c r="F23" s="94"/>
      <c r="G23" s="426"/>
    </row>
    <row r="24" spans="1:7" s="12" customFormat="1" x14ac:dyDescent="0.25">
      <c r="A24" s="424"/>
      <c r="B24" s="31" t="s">
        <v>209</v>
      </c>
      <c r="C24" s="94">
        <v>0</v>
      </c>
      <c r="D24" s="94">
        <v>0</v>
      </c>
      <c r="E24" s="94"/>
      <c r="F24" s="94"/>
      <c r="G24" s="426"/>
    </row>
    <row r="25" spans="1:7" s="12" customFormat="1" x14ac:dyDescent="0.25">
      <c r="A25" s="424"/>
      <c r="B25" s="96" t="s">
        <v>208</v>
      </c>
      <c r="C25" s="94">
        <v>0</v>
      </c>
      <c r="D25" s="94">
        <v>0</v>
      </c>
      <c r="E25" s="94">
        <v>0</v>
      </c>
      <c r="F25" s="94">
        <v>0</v>
      </c>
      <c r="G25" s="426"/>
    </row>
    <row r="26" spans="1:7" s="12" customFormat="1" x14ac:dyDescent="0.25">
      <c r="A26" s="424"/>
      <c r="B26" s="96" t="s">
        <v>207</v>
      </c>
      <c r="C26" s="94"/>
      <c r="D26" s="94"/>
      <c r="E26" s="94"/>
      <c r="F26" s="94"/>
      <c r="G26" s="426"/>
    </row>
    <row r="27" spans="1:7" s="12" customFormat="1" x14ac:dyDescent="0.25">
      <c r="A27" s="424"/>
      <c r="B27" s="31"/>
      <c r="C27" s="94"/>
      <c r="D27" s="94"/>
      <c r="E27" s="94"/>
      <c r="F27" s="94"/>
      <c r="G27" s="426"/>
    </row>
    <row r="28" spans="1:7" s="12" customFormat="1" x14ac:dyDescent="0.25">
      <c r="A28" s="424"/>
      <c r="B28" s="31" t="s">
        <v>206</v>
      </c>
      <c r="C28" s="94">
        <v>0</v>
      </c>
      <c r="D28" s="94">
        <v>0</v>
      </c>
      <c r="E28" s="94">
        <v>0</v>
      </c>
      <c r="F28" s="94">
        <v>0</v>
      </c>
      <c r="G28" s="426"/>
    </row>
    <row r="29" spans="1:7" s="12" customFormat="1" x14ac:dyDescent="0.25">
      <c r="A29" s="424"/>
      <c r="B29" s="31" t="s">
        <v>205</v>
      </c>
      <c r="C29" s="94">
        <v>0</v>
      </c>
      <c r="D29" s="94">
        <v>0</v>
      </c>
      <c r="E29" s="94">
        <v>0</v>
      </c>
      <c r="F29" s="94">
        <v>0</v>
      </c>
      <c r="G29" s="426"/>
    </row>
    <row r="30" spans="1:7" s="12" customFormat="1" x14ac:dyDescent="0.25">
      <c r="A30" s="424"/>
      <c r="B30" s="31"/>
      <c r="C30" s="94"/>
      <c r="D30" s="94"/>
      <c r="E30" s="94"/>
      <c r="F30" s="94"/>
      <c r="G30" s="426"/>
    </row>
    <row r="31" spans="1:7" s="12" customFormat="1" x14ac:dyDescent="0.25">
      <c r="A31" s="424"/>
      <c r="B31" s="31" t="s">
        <v>204</v>
      </c>
      <c r="C31" s="94"/>
      <c r="D31" s="94"/>
      <c r="E31" s="94"/>
      <c r="F31" s="94"/>
      <c r="G31" s="426"/>
    </row>
    <row r="32" spans="1:7" s="12" customFormat="1" x14ac:dyDescent="0.25">
      <c r="A32" s="424"/>
      <c r="B32" s="96" t="s">
        <v>203</v>
      </c>
      <c r="C32" s="94">
        <v>0</v>
      </c>
      <c r="D32" s="94">
        <v>0</v>
      </c>
      <c r="E32" s="94">
        <v>0</v>
      </c>
      <c r="F32" s="94">
        <v>0</v>
      </c>
      <c r="G32" s="499"/>
    </row>
    <row r="33" spans="1:7" s="12" customFormat="1" x14ac:dyDescent="0.25">
      <c r="A33" s="424"/>
      <c r="B33" s="96" t="s">
        <v>202</v>
      </c>
      <c r="C33" s="94">
        <v>0</v>
      </c>
      <c r="D33" s="94">
        <v>0</v>
      </c>
      <c r="E33" s="94">
        <v>0</v>
      </c>
      <c r="F33" s="94">
        <v>0</v>
      </c>
      <c r="G33" s="426"/>
    </row>
    <row r="34" spans="1:7" s="12" customFormat="1" x14ac:dyDescent="0.25">
      <c r="A34" s="424"/>
      <c r="B34" s="96" t="s">
        <v>201</v>
      </c>
      <c r="C34" s="94">
        <v>0</v>
      </c>
      <c r="D34" s="94">
        <v>0</v>
      </c>
      <c r="E34" s="94">
        <v>0</v>
      </c>
      <c r="F34" s="94">
        <v>0</v>
      </c>
      <c r="G34" s="426"/>
    </row>
    <row r="35" spans="1:7" s="12" customFormat="1" x14ac:dyDescent="0.25">
      <c r="A35" s="424"/>
      <c r="B35" s="96" t="s">
        <v>200</v>
      </c>
      <c r="C35" s="94">
        <v>0</v>
      </c>
      <c r="D35" s="94">
        <v>0</v>
      </c>
      <c r="E35" s="94">
        <v>0</v>
      </c>
      <c r="F35" s="94">
        <v>0</v>
      </c>
      <c r="G35" s="426"/>
    </row>
    <row r="36" spans="1:7" s="12" customFormat="1" x14ac:dyDescent="0.25">
      <c r="A36" s="424"/>
      <c r="B36" s="96" t="s">
        <v>199</v>
      </c>
      <c r="C36" s="94">
        <v>0</v>
      </c>
      <c r="D36" s="94">
        <v>0</v>
      </c>
      <c r="E36" s="94">
        <v>0</v>
      </c>
      <c r="F36" s="94">
        <v>0</v>
      </c>
      <c r="G36" s="426"/>
    </row>
    <row r="37" spans="1:7" s="12" customFormat="1" x14ac:dyDescent="0.25">
      <c r="A37" s="424"/>
      <c r="B37" s="31"/>
      <c r="C37" s="94"/>
      <c r="D37" s="94"/>
      <c r="E37" s="94"/>
      <c r="F37" s="94"/>
      <c r="G37" s="426"/>
    </row>
    <row r="38" spans="1:7" s="12" customFormat="1" x14ac:dyDescent="0.25">
      <c r="A38" s="424"/>
      <c r="B38" s="31"/>
      <c r="C38" s="94"/>
      <c r="D38" s="94"/>
      <c r="E38" s="94"/>
      <c r="F38" s="94"/>
      <c r="G38" s="426"/>
    </row>
    <row r="39" spans="1:7" s="12" customFormat="1" x14ac:dyDescent="0.25">
      <c r="A39" s="424"/>
      <c r="B39" s="95" t="s">
        <v>198</v>
      </c>
      <c r="C39" s="94"/>
      <c r="D39" s="94"/>
      <c r="E39" s="94"/>
      <c r="F39" s="94"/>
      <c r="G39" s="426"/>
    </row>
    <row r="40" spans="1:7" s="12" customFormat="1" x14ac:dyDescent="0.25">
      <c r="A40" s="424"/>
      <c r="B40" s="500" t="s">
        <v>197</v>
      </c>
      <c r="C40" s="663">
        <f>'Anexo H'!J41</f>
        <v>73985768116.199997</v>
      </c>
      <c r="D40" s="501">
        <f>+C40</f>
        <v>73985768116.199997</v>
      </c>
      <c r="E40" s="663">
        <f>'Anexo H'!K42</f>
        <v>93360053131.300003</v>
      </c>
      <c r="F40" s="501">
        <f>+E40</f>
        <v>93360053131.300003</v>
      </c>
      <c r="G40" s="426"/>
    </row>
    <row r="41" spans="1:7" s="12" customFormat="1" x14ac:dyDescent="0.25">
      <c r="A41" s="424"/>
      <c r="B41" s="232" t="s">
        <v>196</v>
      </c>
      <c r="C41" s="233"/>
      <c r="D41" s="233"/>
      <c r="E41" s="233"/>
      <c r="F41" s="233"/>
      <c r="G41" s="426"/>
    </row>
    <row r="42" spans="1:7" s="12" customFormat="1" x14ac:dyDescent="0.25">
      <c r="A42" s="424"/>
      <c r="B42" s="502" t="s">
        <v>195</v>
      </c>
      <c r="C42" s="501"/>
      <c r="D42" s="501">
        <f>+D15+D40</f>
        <v>73985768116.199997</v>
      </c>
      <c r="E42" s="501"/>
      <c r="F42" s="501">
        <f>+F15+F40</f>
        <v>93360053131.300003</v>
      </c>
      <c r="G42" s="426"/>
    </row>
    <row r="43" spans="1:7" s="12" customFormat="1" x14ac:dyDescent="0.25">
      <c r="A43" s="424"/>
      <c r="B43" s="425"/>
      <c r="C43" s="425"/>
      <c r="D43" s="425"/>
      <c r="E43" s="425"/>
      <c r="F43" s="425"/>
      <c r="G43" s="426"/>
    </row>
    <row r="44" spans="1:7" s="12" customFormat="1" hidden="1" x14ac:dyDescent="0.25">
      <c r="A44" s="424"/>
      <c r="B44" s="436" t="s">
        <v>194</v>
      </c>
      <c r="C44" s="436"/>
      <c r="D44" s="503">
        <v>-77696952001</v>
      </c>
      <c r="E44" s="436"/>
      <c r="F44" s="436"/>
      <c r="G44" s="426"/>
    </row>
    <row r="45" spans="1:7" s="12" customFormat="1" hidden="1" x14ac:dyDescent="0.25">
      <c r="A45" s="424"/>
      <c r="B45" s="436" t="s">
        <v>193</v>
      </c>
      <c r="C45" s="436"/>
      <c r="D45" s="436"/>
      <c r="E45" s="436"/>
      <c r="F45" s="437">
        <v>-70256313179</v>
      </c>
      <c r="G45" s="426"/>
    </row>
    <row r="46" spans="1:7" s="12" customFormat="1" hidden="1" x14ac:dyDescent="0.25">
      <c r="A46" s="424"/>
      <c r="B46" s="436"/>
      <c r="C46" s="436"/>
      <c r="D46" s="437"/>
      <c r="E46" s="436"/>
      <c r="F46" s="437"/>
      <c r="G46" s="426"/>
    </row>
    <row r="47" spans="1:7" s="12" customFormat="1" hidden="1" x14ac:dyDescent="0.25">
      <c r="A47" s="424"/>
      <c r="B47" s="436"/>
      <c r="C47" s="436"/>
      <c r="D47" s="504">
        <f>+D44/1000+D15</f>
        <v>-77696952.001000002</v>
      </c>
      <c r="E47" s="436"/>
      <c r="F47" s="504">
        <f>+F45/1000+F15</f>
        <v>-70256313.179000005</v>
      </c>
      <c r="G47" s="426"/>
    </row>
    <row r="48" spans="1:7" s="12" customFormat="1" hidden="1" x14ac:dyDescent="0.25">
      <c r="A48" s="424"/>
      <c r="B48" s="425"/>
      <c r="C48" s="425"/>
      <c r="D48" s="425"/>
      <c r="E48" s="425"/>
      <c r="F48" s="425"/>
      <c r="G48" s="426"/>
    </row>
    <row r="49" spans="1:7" s="12" customFormat="1" hidden="1" x14ac:dyDescent="0.25">
      <c r="A49" s="424"/>
      <c r="B49" s="425"/>
      <c r="C49" s="425"/>
      <c r="D49" s="425"/>
      <c r="E49" s="425"/>
      <c r="F49" s="425"/>
      <c r="G49" s="426"/>
    </row>
    <row r="50" spans="1:7" s="12" customFormat="1" x14ac:dyDescent="0.25">
      <c r="A50" s="424"/>
      <c r="B50" s="425"/>
      <c r="C50" s="425"/>
      <c r="D50" s="425"/>
      <c r="E50" s="425"/>
      <c r="F50" s="425"/>
      <c r="G50" s="426"/>
    </row>
    <row r="51" spans="1:7" s="12" customFormat="1" x14ac:dyDescent="0.25">
      <c r="A51" s="424"/>
      <c r="B51" s="425"/>
      <c r="C51" s="425"/>
      <c r="D51" s="425"/>
      <c r="E51" s="425"/>
      <c r="F51" s="425"/>
      <c r="G51" s="426"/>
    </row>
    <row r="52" spans="1:7" s="12" customFormat="1" ht="13.8" thickBot="1" x14ac:dyDescent="0.3">
      <c r="A52" s="439"/>
      <c r="B52" s="440"/>
      <c r="C52" s="440"/>
      <c r="D52" s="440"/>
      <c r="E52" s="440"/>
      <c r="F52" s="440"/>
      <c r="G52" s="441"/>
    </row>
    <row r="53" spans="1:7" s="12" customFormat="1" ht="13.8" thickTop="1" x14ac:dyDescent="0.25"/>
    <row r="54" spans="1:7" s="12" customFormat="1" x14ac:dyDescent="0.25"/>
    <row r="55" spans="1:7" s="12" customFormat="1" x14ac:dyDescent="0.25"/>
    <row r="56" spans="1:7" s="65" customFormat="1" ht="13.8" x14ac:dyDescent="0.25">
      <c r="G56" s="69"/>
    </row>
    <row r="57" spans="1:7" s="12" customFormat="1" ht="13.8" x14ac:dyDescent="0.25">
      <c r="A57" s="69"/>
      <c r="B57" s="69"/>
      <c r="C57" s="65"/>
      <c r="D57" s="65"/>
      <c r="E57" s="65"/>
      <c r="F57" s="65"/>
      <c r="G57" s="92"/>
    </row>
    <row r="58" spans="1:7" ht="15" x14ac:dyDescent="0.25">
      <c r="C58" s="91"/>
      <c r="D58" s="91"/>
      <c r="E58" s="91"/>
    </row>
    <row r="62" spans="1:7" hidden="1" x14ac:dyDescent="0.25">
      <c r="B62" s="84" t="s">
        <v>96</v>
      </c>
      <c r="C62" s="82"/>
      <c r="D62" s="90">
        <f>+D42-'Anexo H'!J41</f>
        <v>0</v>
      </c>
      <c r="E62" s="83"/>
      <c r="F62" s="82">
        <f>+F42-'Anexo H'!K41</f>
        <v>93360053131.300003</v>
      </c>
      <c r="G62" s="82">
        <f>+G40-'[16]4.'!D51</f>
        <v>0</v>
      </c>
    </row>
    <row r="63" spans="1:7" x14ac:dyDescent="0.25">
      <c r="F63" s="89"/>
    </row>
  </sheetData>
  <mergeCells count="10">
    <mergeCell ref="B4:F4"/>
    <mergeCell ref="B5:F5"/>
    <mergeCell ref="B6:F6"/>
    <mergeCell ref="B8:F8"/>
    <mergeCell ref="B9:F9"/>
    <mergeCell ref="B11:B12"/>
    <mergeCell ref="C11:D11"/>
    <mergeCell ref="E11:F11"/>
    <mergeCell ref="C12:D12"/>
    <mergeCell ref="E12:F12"/>
  </mergeCells>
  <printOptions horizontalCentered="1"/>
  <pageMargins left="0.43307086614173229" right="0.23622047244094491" top="1.8110236220472442" bottom="0.59055118110236227" header="0" footer="0.98425196850393704"/>
  <pageSetup paperSize="9" scale="73" fitToHeight="0" orientation="portrait" r:id="rId1"/>
  <headerFooter>
    <oddFooter xml:space="preserve">&amp;R&amp;"Times New Roman,Normal"&amp;16
  &amp;K00000033
</oddFooter>
  </headerFooter>
  <rowBreaks count="1" manualBreakCount="1">
    <brk id="5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75D21-0F2D-45D1-A013-7FF5BDEDD36D}">
  <dimension ref="A1:K54"/>
  <sheetViews>
    <sheetView showGridLines="0" topLeftCell="A13" zoomScale="70" zoomScaleNormal="70" zoomScalePageLayoutView="85" workbookViewId="0">
      <selection activeCell="G38" sqref="G38"/>
    </sheetView>
  </sheetViews>
  <sheetFormatPr baseColWidth="10" defaultColWidth="11.44140625" defaultRowHeight="13.2" x14ac:dyDescent="0.25"/>
  <cols>
    <col min="1" max="1" width="3" style="7" customWidth="1"/>
    <col min="2" max="2" width="45.33203125" style="7" customWidth="1"/>
    <col min="3" max="3" width="19.33203125" style="7" customWidth="1"/>
    <col min="4" max="4" width="18.44140625" style="7" customWidth="1"/>
    <col min="5" max="5" width="10.88671875" style="7" customWidth="1"/>
    <col min="6" max="6" width="22.5546875" style="7" bestFit="1" customWidth="1"/>
    <col min="7" max="7" width="22.5546875" style="7" customWidth="1"/>
    <col min="8" max="8" width="10.44140625" style="100" customWidth="1"/>
    <col min="9" max="9" width="17.44140625" style="7" customWidth="1"/>
    <col min="10" max="10" width="15.44140625" style="100" customWidth="1"/>
    <col min="11" max="11" width="15.109375" style="7" bestFit="1" customWidth="1"/>
    <col min="12" max="16384" width="11.44140625" style="7"/>
  </cols>
  <sheetData>
    <row r="1" spans="1:11" ht="13.8" thickTop="1" x14ac:dyDescent="0.25">
      <c r="A1" s="416"/>
      <c r="B1" s="417"/>
      <c r="C1" s="417"/>
      <c r="D1" s="417"/>
      <c r="E1" s="417"/>
      <c r="F1" s="417"/>
      <c r="G1" s="417"/>
      <c r="H1" s="505"/>
    </row>
    <row r="2" spans="1:11" x14ac:dyDescent="0.25">
      <c r="A2" s="419"/>
      <c r="B2" s="420"/>
      <c r="C2" s="420"/>
      <c r="D2" s="420"/>
      <c r="E2" s="420"/>
      <c r="F2" s="420"/>
      <c r="G2" s="420"/>
      <c r="H2" s="506"/>
    </row>
    <row r="3" spans="1:11" s="8" customFormat="1" ht="18" x14ac:dyDescent="0.35">
      <c r="A3" s="431"/>
      <c r="B3" s="432"/>
      <c r="C3" s="432"/>
      <c r="D3" s="432"/>
      <c r="E3" s="432"/>
      <c r="F3" s="432"/>
      <c r="G3" s="422" t="s">
        <v>235</v>
      </c>
      <c r="H3" s="507"/>
      <c r="J3" s="101"/>
    </row>
    <row r="4" spans="1:11" s="8" customFormat="1" ht="18" x14ac:dyDescent="0.35">
      <c r="A4" s="431"/>
      <c r="B4" s="1052" t="s">
        <v>94</v>
      </c>
      <c r="C4" s="1052"/>
      <c r="D4" s="1052"/>
      <c r="E4" s="1052"/>
      <c r="F4" s="1052"/>
      <c r="G4" s="1052"/>
      <c r="H4" s="507"/>
      <c r="J4" s="101"/>
    </row>
    <row r="5" spans="1:11" s="8" customFormat="1" ht="18" x14ac:dyDescent="0.35">
      <c r="A5" s="431"/>
      <c r="B5" s="1053" t="s">
        <v>659</v>
      </c>
      <c r="C5" s="1052"/>
      <c r="D5" s="1052"/>
      <c r="E5" s="1052"/>
      <c r="F5" s="1052"/>
      <c r="G5" s="1052"/>
      <c r="H5" s="507"/>
      <c r="J5" s="101"/>
    </row>
    <row r="6" spans="1:11" s="8" customFormat="1" ht="18" x14ac:dyDescent="0.35">
      <c r="A6" s="431"/>
      <c r="B6" s="1052" t="s">
        <v>93</v>
      </c>
      <c r="C6" s="1052"/>
      <c r="D6" s="1052"/>
      <c r="E6" s="1052"/>
      <c r="F6" s="1052"/>
      <c r="G6" s="1052"/>
      <c r="H6" s="507"/>
      <c r="J6" s="101"/>
    </row>
    <row r="7" spans="1:11" s="8" customFormat="1" ht="18" x14ac:dyDescent="0.35">
      <c r="A7" s="431"/>
      <c r="B7" s="432"/>
      <c r="C7" s="432"/>
      <c r="D7" s="432"/>
      <c r="E7" s="432"/>
      <c r="F7" s="432"/>
      <c r="G7" s="432"/>
      <c r="H7" s="507"/>
      <c r="J7" s="101"/>
    </row>
    <row r="8" spans="1:11" s="8" customFormat="1" ht="18" x14ac:dyDescent="0.35">
      <c r="A8" s="431"/>
      <c r="B8" s="1052" t="s">
        <v>234</v>
      </c>
      <c r="C8" s="1052"/>
      <c r="D8" s="1052"/>
      <c r="E8" s="1052"/>
      <c r="F8" s="1052"/>
      <c r="G8" s="1052"/>
      <c r="H8" s="507"/>
      <c r="I8" s="1097"/>
      <c r="J8" s="1097"/>
    </row>
    <row r="9" spans="1:11" s="8" customFormat="1" ht="18" x14ac:dyDescent="0.35">
      <c r="A9" s="431"/>
      <c r="B9" s="432"/>
      <c r="C9" s="432"/>
      <c r="D9" s="432"/>
      <c r="E9" s="432"/>
      <c r="F9" s="432"/>
      <c r="G9" s="432"/>
      <c r="H9" s="507"/>
      <c r="J9" s="101"/>
    </row>
    <row r="10" spans="1:11" s="8" customFormat="1" ht="18" x14ac:dyDescent="0.35">
      <c r="A10" s="431"/>
      <c r="B10" s="1093" t="s">
        <v>216</v>
      </c>
      <c r="C10" s="1095" t="s">
        <v>233</v>
      </c>
      <c r="D10" s="1096"/>
      <c r="E10" s="508"/>
      <c r="F10" s="1095" t="s">
        <v>232</v>
      </c>
      <c r="G10" s="1096"/>
      <c r="H10" s="507"/>
      <c r="J10" s="101"/>
    </row>
    <row r="11" spans="1:11" s="8" customFormat="1" ht="34.799999999999997" x14ac:dyDescent="0.35">
      <c r="A11" s="431"/>
      <c r="B11" s="1094"/>
      <c r="C11" s="509" t="s">
        <v>129</v>
      </c>
      <c r="D11" s="127" t="s">
        <v>231</v>
      </c>
      <c r="E11" s="509" t="s">
        <v>230</v>
      </c>
      <c r="F11" s="510" t="s">
        <v>229</v>
      </c>
      <c r="G11" s="510" t="s">
        <v>228</v>
      </c>
      <c r="H11" s="507"/>
      <c r="J11" s="101"/>
      <c r="K11" s="101"/>
    </row>
    <row r="12" spans="1:11" s="8" customFormat="1" ht="18" x14ac:dyDescent="0.35">
      <c r="A12" s="431"/>
      <c r="B12" s="840" t="s">
        <v>227</v>
      </c>
      <c r="C12" s="125"/>
      <c r="D12" s="113"/>
      <c r="E12" s="113"/>
      <c r="F12" s="113"/>
      <c r="G12" s="113"/>
      <c r="H12" s="507"/>
      <c r="J12" s="101"/>
    </row>
    <row r="13" spans="1:11" s="8" customFormat="1" ht="6" customHeight="1" x14ac:dyDescent="0.35">
      <c r="A13" s="431"/>
      <c r="B13" s="839"/>
      <c r="C13" s="113"/>
      <c r="D13" s="114"/>
      <c r="E13" s="114"/>
      <c r="F13" s="114"/>
      <c r="G13" s="114"/>
      <c r="H13" s="507"/>
      <c r="J13" s="101"/>
    </row>
    <row r="14" spans="1:11" s="8" customFormat="1" ht="18" x14ac:dyDescent="0.35">
      <c r="A14" s="431"/>
      <c r="B14" s="841" t="s">
        <v>1</v>
      </c>
      <c r="C14" s="113"/>
      <c r="D14" s="111"/>
      <c r="E14" s="114"/>
      <c r="F14" s="114"/>
      <c r="G14" s="126"/>
      <c r="H14" s="507"/>
      <c r="J14" s="101"/>
    </row>
    <row r="15" spans="1:11" s="8" customFormat="1" ht="18" x14ac:dyDescent="0.35">
      <c r="A15" s="431"/>
      <c r="B15" s="839" t="s">
        <v>554</v>
      </c>
      <c r="C15" s="112" t="s">
        <v>222</v>
      </c>
      <c r="D15" s="111">
        <v>627748.4101249082</v>
      </c>
      <c r="E15" s="110">
        <v>6442.33</v>
      </c>
      <c r="F15" s="114">
        <v>4044162415</v>
      </c>
      <c r="G15" s="114">
        <v>20186498593</v>
      </c>
      <c r="H15" s="511"/>
      <c r="J15" s="101"/>
    </row>
    <row r="16" spans="1:11" s="8" customFormat="1" ht="18" x14ac:dyDescent="0.35">
      <c r="A16" s="431"/>
      <c r="B16" s="839" t="s">
        <v>226</v>
      </c>
      <c r="C16" s="112" t="s">
        <v>222</v>
      </c>
      <c r="D16" s="111">
        <v>16083960.080000002</v>
      </c>
      <c r="E16" s="110">
        <v>6442.33</v>
      </c>
      <c r="F16" s="109">
        <v>103618178542.18642</v>
      </c>
      <c r="G16" s="109">
        <v>67844684214.044617</v>
      </c>
      <c r="H16" s="433"/>
      <c r="J16" s="103"/>
    </row>
    <row r="17" spans="1:11" s="8" customFormat="1" ht="18" x14ac:dyDescent="0.35">
      <c r="A17" s="431"/>
      <c r="B17" s="839" t="s">
        <v>702</v>
      </c>
      <c r="C17" s="842" t="s">
        <v>222</v>
      </c>
      <c r="D17" s="111">
        <v>168947</v>
      </c>
      <c r="E17" s="110">
        <v>6442</v>
      </c>
      <c r="F17" s="109">
        <v>1088411296</v>
      </c>
      <c r="G17" s="109">
        <v>0</v>
      </c>
      <c r="H17" s="433"/>
      <c r="J17" s="103"/>
    </row>
    <row r="18" spans="1:11" s="8" customFormat="1" ht="18" x14ac:dyDescent="0.35">
      <c r="A18" s="431"/>
      <c r="B18" s="1089" t="s">
        <v>221</v>
      </c>
      <c r="C18" s="1090"/>
      <c r="D18" s="512">
        <f>SUM(D15:D17)</f>
        <v>16880655.490124911</v>
      </c>
      <c r="E18" s="513"/>
      <c r="F18" s="514">
        <f>SUM(F15:F17)</f>
        <v>108750752253.18642</v>
      </c>
      <c r="G18" s="514">
        <f>SUM(G15:G16)</f>
        <v>88031182807.044617</v>
      </c>
      <c r="H18" s="515"/>
      <c r="I18" s="107">
        <f>+'[16]15'!D11-D18</f>
        <v>-2110669.7503529228</v>
      </c>
      <c r="J18" s="106">
        <f>+G18-'[16]15'!F11</f>
        <v>51869603524.113815</v>
      </c>
    </row>
    <row r="19" spans="1:11" s="8" customFormat="1" ht="18" x14ac:dyDescent="0.35">
      <c r="A19" s="431"/>
      <c r="B19" s="125"/>
      <c r="C19" s="124"/>
      <c r="D19" s="123"/>
      <c r="E19" s="122"/>
      <c r="F19" s="121"/>
      <c r="G19" s="121"/>
      <c r="H19" s="507"/>
      <c r="I19" s="104"/>
      <c r="J19" s="101"/>
    </row>
    <row r="20" spans="1:11" s="8" customFormat="1" ht="18" x14ac:dyDescent="0.35">
      <c r="A20" s="431"/>
      <c r="B20" s="115" t="s">
        <v>6</v>
      </c>
      <c r="C20" s="112"/>
      <c r="D20" s="111"/>
      <c r="E20" s="114"/>
      <c r="F20" s="109"/>
      <c r="G20" s="109"/>
      <c r="H20" s="507"/>
      <c r="I20" s="103"/>
      <c r="J20" s="101"/>
    </row>
    <row r="21" spans="1:11" s="8" customFormat="1" ht="18" x14ac:dyDescent="0.35">
      <c r="A21" s="431"/>
      <c r="B21" s="113" t="s">
        <v>225</v>
      </c>
      <c r="C21" s="112" t="s">
        <v>222</v>
      </c>
      <c r="D21" s="111">
        <v>2706257.3000000003</v>
      </c>
      <c r="E21" s="110">
        <v>6442.33</v>
      </c>
      <c r="F21" s="111">
        <v>17434602591.509003</v>
      </c>
      <c r="G21" s="109">
        <v>10242141372.3622</v>
      </c>
      <c r="H21" s="507"/>
      <c r="I21" s="103"/>
      <c r="J21" s="101"/>
    </row>
    <row r="22" spans="1:11" s="8" customFormat="1" ht="18" hidden="1" x14ac:dyDescent="0.35">
      <c r="A22" s="431"/>
      <c r="B22" s="113"/>
      <c r="C22" s="112"/>
      <c r="D22" s="516"/>
      <c r="E22" s="114"/>
      <c r="F22" s="109"/>
      <c r="G22" s="109"/>
      <c r="H22" s="507"/>
      <c r="I22" s="103"/>
      <c r="J22" s="101"/>
    </row>
    <row r="23" spans="1:11" s="8" customFormat="1" ht="18" hidden="1" x14ac:dyDescent="0.35">
      <c r="A23" s="431"/>
      <c r="B23" s="113"/>
      <c r="C23" s="112"/>
      <c r="D23" s="516"/>
      <c r="E23" s="114"/>
      <c r="F23" s="109"/>
      <c r="G23" s="109"/>
      <c r="H23" s="507"/>
      <c r="I23" s="103"/>
      <c r="J23" s="101"/>
    </row>
    <row r="24" spans="1:11" s="8" customFormat="1" ht="18" hidden="1" x14ac:dyDescent="0.35">
      <c r="A24" s="431"/>
      <c r="B24" s="113"/>
      <c r="C24" s="112"/>
      <c r="D24" s="111"/>
      <c r="E24" s="114"/>
      <c r="F24" s="109"/>
      <c r="G24" s="109"/>
      <c r="H24" s="507"/>
      <c r="I24" s="120"/>
      <c r="J24" s="101"/>
    </row>
    <row r="25" spans="1:11" s="8" customFormat="1" ht="18" x14ac:dyDescent="0.35">
      <c r="A25" s="431"/>
      <c r="B25" s="1089" t="s">
        <v>221</v>
      </c>
      <c r="C25" s="1090"/>
      <c r="D25" s="512">
        <f>SUM(D21:D24)</f>
        <v>2706257.3000000003</v>
      </c>
      <c r="E25" s="517"/>
      <c r="F25" s="514">
        <f>SUM(F21:F24)</f>
        <v>17434602591.509003</v>
      </c>
      <c r="G25" s="514">
        <f>SUM(G21:G24)</f>
        <v>10242141372.3622</v>
      </c>
      <c r="H25" s="507"/>
      <c r="I25" s="107">
        <f>+'[16]15'!D15-D25</f>
        <v>-987817.5700000003</v>
      </c>
      <c r="J25" s="106">
        <f>+G25-'[16]15'!F15</f>
        <v>7312820559.6835003</v>
      </c>
    </row>
    <row r="26" spans="1:11" s="8" customFormat="1" ht="18" x14ac:dyDescent="0.35">
      <c r="A26" s="431"/>
      <c r="B26" s="518" t="s">
        <v>555</v>
      </c>
      <c r="C26" s="519"/>
      <c r="D26" s="520">
        <f>+D18+D25</f>
        <v>19586912.790124912</v>
      </c>
      <c r="E26" s="521"/>
      <c r="F26" s="522">
        <f>+F18+F25</f>
        <v>126185354844.69542</v>
      </c>
      <c r="G26" s="522">
        <f>+G18+G25</f>
        <v>98273324179.406815</v>
      </c>
      <c r="H26" s="507"/>
      <c r="I26" s="119"/>
      <c r="J26" s="104"/>
      <c r="K26" s="103"/>
    </row>
    <row r="27" spans="1:11" s="8" customFormat="1" ht="18" x14ac:dyDescent="0.35">
      <c r="A27" s="431"/>
      <c r="B27" s="118" t="s">
        <v>224</v>
      </c>
      <c r="C27" s="112"/>
      <c r="D27" s="111"/>
      <c r="E27" s="117"/>
      <c r="F27" s="114"/>
      <c r="G27" s="114"/>
      <c r="H27" s="523"/>
      <c r="I27" s="103"/>
      <c r="J27" s="104"/>
      <c r="K27" s="116"/>
    </row>
    <row r="28" spans="1:11" s="8" customFormat="1" ht="18" x14ac:dyDescent="0.35">
      <c r="A28" s="431"/>
      <c r="B28" s="115" t="s">
        <v>14</v>
      </c>
      <c r="C28" s="112"/>
      <c r="D28" s="111"/>
      <c r="E28" s="114"/>
      <c r="F28" s="114"/>
      <c r="G28" s="114"/>
      <c r="H28" s="523"/>
      <c r="I28" s="103"/>
      <c r="J28" s="103"/>
    </row>
    <row r="29" spans="1:11" s="8" customFormat="1" ht="18" x14ac:dyDescent="0.35">
      <c r="A29" s="431"/>
      <c r="B29" s="113" t="s">
        <v>15</v>
      </c>
      <c r="C29" s="112" t="s">
        <v>222</v>
      </c>
      <c r="D29" s="111">
        <v>-18335.559990408343</v>
      </c>
      <c r="E29" s="110">
        <v>6463.95</v>
      </c>
      <c r="F29" s="109">
        <v>-118520143</v>
      </c>
      <c r="G29" s="109">
        <v>-87195080</v>
      </c>
      <c r="H29" s="523"/>
      <c r="I29" s="103"/>
      <c r="J29" s="103"/>
    </row>
    <row r="30" spans="1:11" s="8" customFormat="1" ht="21" customHeight="1" x14ac:dyDescent="0.35">
      <c r="A30" s="431"/>
      <c r="B30" s="113" t="s">
        <v>556</v>
      </c>
      <c r="C30" s="112" t="s">
        <v>222</v>
      </c>
      <c r="D30" s="111">
        <v>-7378230.0570084853</v>
      </c>
      <c r="E30" s="110">
        <v>6463.95</v>
      </c>
      <c r="F30" s="109">
        <v>-47692510177</v>
      </c>
      <c r="G30" s="109">
        <v>-23490358678</v>
      </c>
      <c r="H30" s="524"/>
      <c r="I30" s="103"/>
      <c r="J30" s="103"/>
    </row>
    <row r="31" spans="1:11" s="8" customFormat="1" ht="21" customHeight="1" x14ac:dyDescent="0.35">
      <c r="A31" s="431"/>
      <c r="B31" s="113" t="s">
        <v>542</v>
      </c>
      <c r="C31" s="112" t="s">
        <v>222</v>
      </c>
      <c r="D31" s="111">
        <v>-2445993.0599710704</v>
      </c>
      <c r="E31" s="110">
        <v>6463.95</v>
      </c>
      <c r="F31" s="111">
        <v>-15810776840</v>
      </c>
      <c r="G31" s="109">
        <v>-15487060391</v>
      </c>
      <c r="H31" s="523"/>
      <c r="I31" s="103"/>
      <c r="J31" s="105"/>
    </row>
    <row r="32" spans="1:11" s="8" customFormat="1" ht="18" x14ac:dyDescent="0.35">
      <c r="A32" s="431"/>
      <c r="B32" s="1089" t="s">
        <v>221</v>
      </c>
      <c r="C32" s="1090"/>
      <c r="D32" s="512">
        <f>SUM(D29:D31)</f>
        <v>-9842558.6769699641</v>
      </c>
      <c r="E32" s="513"/>
      <c r="F32" s="514">
        <f>SUM(F29:F31)</f>
        <v>-63621807160</v>
      </c>
      <c r="G32" s="514">
        <f>SUM(G29:G31)</f>
        <v>-39064614149</v>
      </c>
      <c r="H32" s="523"/>
      <c r="I32" s="107">
        <f>+'[16]15'!D23-D32</f>
        <v>3289126.8106871285</v>
      </c>
      <c r="J32" s="106">
        <f>+G32-'[16]15'!F23</f>
        <v>-13903145963</v>
      </c>
    </row>
    <row r="33" spans="1:11" s="8" customFormat="1" ht="18" x14ac:dyDescent="0.35">
      <c r="A33" s="431"/>
      <c r="B33" s="115" t="s">
        <v>223</v>
      </c>
      <c r="C33" s="112"/>
      <c r="D33" s="111"/>
      <c r="E33" s="114"/>
      <c r="F33" s="109"/>
      <c r="G33" s="109"/>
      <c r="H33" s="523"/>
      <c r="I33" s="104"/>
      <c r="J33" s="103"/>
    </row>
    <row r="34" spans="1:11" s="8" customFormat="1" ht="18" hidden="1" x14ac:dyDescent="0.35">
      <c r="A34" s="431"/>
      <c r="B34" s="113" t="s">
        <v>15</v>
      </c>
      <c r="C34" s="112" t="s">
        <v>222</v>
      </c>
      <c r="D34" s="111">
        <f>+F34/E34</f>
        <v>0</v>
      </c>
      <c r="E34" s="110">
        <f>+'[16]TC 2018'!D92</f>
        <v>5553.95</v>
      </c>
      <c r="F34" s="109">
        <f>+'[16]15'!C26</f>
        <v>0</v>
      </c>
      <c r="G34" s="109">
        <f>+'[16]15'!F26</f>
        <v>0</v>
      </c>
      <c r="H34" s="523"/>
      <c r="I34" s="104"/>
      <c r="J34" s="103"/>
    </row>
    <row r="35" spans="1:11" s="8" customFormat="1" ht="18.75" customHeight="1" x14ac:dyDescent="0.35">
      <c r="A35" s="431"/>
      <c r="B35" s="113" t="s">
        <v>542</v>
      </c>
      <c r="C35" s="112" t="s">
        <v>222</v>
      </c>
      <c r="D35" s="111">
        <v>-5670138.6701629814</v>
      </c>
      <c r="E35" s="110">
        <v>6463.95</v>
      </c>
      <c r="F35" s="109">
        <v>-36651492857</v>
      </c>
      <c r="G35" s="109">
        <v>-26382148806</v>
      </c>
      <c r="H35" s="523"/>
      <c r="I35" s="104"/>
      <c r="J35" s="103"/>
    </row>
    <row r="36" spans="1:11" s="8" customFormat="1" ht="18.75" customHeight="1" x14ac:dyDescent="0.35">
      <c r="A36" s="431"/>
      <c r="B36" s="113" t="s">
        <v>556</v>
      </c>
      <c r="C36" s="112" t="s">
        <v>222</v>
      </c>
      <c r="D36" s="111">
        <v>0</v>
      </c>
      <c r="E36" s="110">
        <v>6463.95</v>
      </c>
      <c r="F36" s="109">
        <v>0</v>
      </c>
      <c r="G36" s="108">
        <v>-7553175982</v>
      </c>
      <c r="H36" s="523"/>
      <c r="I36" s="104"/>
      <c r="J36" s="105"/>
    </row>
    <row r="37" spans="1:11" s="8" customFormat="1" ht="18" x14ac:dyDescent="0.35">
      <c r="A37" s="431"/>
      <c r="B37" s="1089" t="s">
        <v>221</v>
      </c>
      <c r="C37" s="1090"/>
      <c r="D37" s="512">
        <f>SUM(D33:D36)-0.5</f>
        <v>-5670139.1701629814</v>
      </c>
      <c r="E37" s="525"/>
      <c r="F37" s="525">
        <f>SUM(F33:F36)</f>
        <v>-36651492857</v>
      </c>
      <c r="G37" s="525">
        <f>SUM(G33:G36)</f>
        <v>-33935324788</v>
      </c>
      <c r="H37" s="523"/>
      <c r="I37" s="107">
        <f>+D37-'[16]15'!D29</f>
        <v>12809.389627924189</v>
      </c>
      <c r="J37" s="106">
        <f>+G37-'[16]15'!F29</f>
        <v>-19910088207</v>
      </c>
    </row>
    <row r="38" spans="1:11" s="8" customFormat="1" ht="18" x14ac:dyDescent="0.35">
      <c r="A38" s="431"/>
      <c r="B38" s="1091" t="s">
        <v>220</v>
      </c>
      <c r="C38" s="1092"/>
      <c r="D38" s="520">
        <f>+D32+D37</f>
        <v>-15512697.847132945</v>
      </c>
      <c r="E38" s="526"/>
      <c r="F38" s="520">
        <f>+F32+F37</f>
        <v>-100273300017</v>
      </c>
      <c r="G38" s="520">
        <f>+G32+G37</f>
        <v>-72999938937</v>
      </c>
      <c r="H38" s="523"/>
      <c r="I38" s="104"/>
      <c r="J38" s="103"/>
    </row>
    <row r="39" spans="1:11" s="8" customFormat="1" ht="18" x14ac:dyDescent="0.35">
      <c r="A39" s="431"/>
      <c r="B39" s="1052"/>
      <c r="C39" s="1052"/>
      <c r="D39" s="1052"/>
      <c r="E39" s="1052"/>
      <c r="F39" s="1052"/>
      <c r="G39" s="1052"/>
      <c r="H39" s="507"/>
      <c r="I39" s="105"/>
      <c r="J39" s="104"/>
      <c r="K39" s="103"/>
    </row>
    <row r="40" spans="1:11" s="8" customFormat="1" ht="18" x14ac:dyDescent="0.35">
      <c r="A40" s="431"/>
      <c r="B40" s="435"/>
      <c r="C40" s="435"/>
      <c r="D40" s="435"/>
      <c r="E40" s="435"/>
      <c r="F40" s="435"/>
      <c r="G40" s="435"/>
      <c r="H40" s="507"/>
      <c r="I40" s="105"/>
      <c r="J40" s="104"/>
      <c r="K40" s="103"/>
    </row>
    <row r="41" spans="1:11" s="8" customFormat="1" ht="18" x14ac:dyDescent="0.35">
      <c r="A41" s="431"/>
      <c r="B41" s="435"/>
      <c r="C41" s="435"/>
      <c r="D41" s="435"/>
      <c r="E41" s="435"/>
      <c r="F41" s="435"/>
      <c r="G41" s="435"/>
      <c r="H41" s="507"/>
      <c r="I41" s="105"/>
      <c r="J41" s="104"/>
      <c r="K41" s="103"/>
    </row>
    <row r="42" spans="1:11" s="8" customFormat="1" ht="18.600000000000001" thickBot="1" x14ac:dyDescent="0.4">
      <c r="A42" s="491"/>
      <c r="B42" s="527"/>
      <c r="C42" s="527"/>
      <c r="D42" s="527"/>
      <c r="E42" s="527"/>
      <c r="F42" s="527"/>
      <c r="G42" s="527"/>
      <c r="H42" s="528"/>
      <c r="J42" s="101"/>
    </row>
    <row r="43" spans="1:11" s="8" customFormat="1" ht="18.600000000000001" thickTop="1" x14ac:dyDescent="0.35">
      <c r="H43" s="101"/>
      <c r="J43" s="101"/>
    </row>
    <row r="44" spans="1:11" s="8" customFormat="1" ht="18" x14ac:dyDescent="0.35">
      <c r="B44" s="9"/>
      <c r="E44" s="9"/>
      <c r="H44" s="101"/>
      <c r="J44" s="101"/>
      <c r="K44" s="101"/>
    </row>
    <row r="45" spans="1:11" s="8" customFormat="1" ht="18" x14ac:dyDescent="0.35">
      <c r="B45" s="9"/>
      <c r="E45" s="9"/>
      <c r="H45" s="101"/>
      <c r="J45" s="101"/>
    </row>
    <row r="46" spans="1:11" s="8" customFormat="1" ht="18" x14ac:dyDescent="0.35">
      <c r="D46" s="101"/>
      <c r="H46" s="101"/>
      <c r="J46" s="101"/>
    </row>
    <row r="47" spans="1:11" s="8" customFormat="1" ht="18" x14ac:dyDescent="0.35">
      <c r="D47" s="101"/>
      <c r="E47" s="102"/>
      <c r="H47" s="101"/>
      <c r="J47" s="101"/>
    </row>
    <row r="48" spans="1:11" s="8" customFormat="1" ht="18" x14ac:dyDescent="0.35">
      <c r="D48" s="101"/>
      <c r="H48" s="101"/>
      <c r="J48" s="101"/>
    </row>
    <row r="49" spans="4:10" s="8" customFormat="1" ht="18" x14ac:dyDescent="0.35">
      <c r="D49" s="101"/>
      <c r="H49" s="101"/>
      <c r="J49" s="101"/>
    </row>
    <row r="50" spans="4:10" s="8" customFormat="1" ht="18" x14ac:dyDescent="0.35">
      <c r="D50" s="101"/>
      <c r="H50" s="101"/>
      <c r="J50" s="101"/>
    </row>
    <row r="51" spans="4:10" s="8" customFormat="1" ht="18" x14ac:dyDescent="0.35">
      <c r="H51" s="101"/>
      <c r="J51" s="101"/>
    </row>
    <row r="52" spans="4:10" s="8" customFormat="1" ht="18" x14ac:dyDescent="0.35">
      <c r="H52" s="101"/>
      <c r="J52" s="101"/>
    </row>
    <row r="53" spans="4:10" s="8" customFormat="1" ht="18" x14ac:dyDescent="0.35">
      <c r="H53" s="101"/>
      <c r="J53" s="101"/>
    </row>
    <row r="54" spans="4:10" s="8" customFormat="1" ht="18" x14ac:dyDescent="0.35">
      <c r="H54" s="101"/>
      <c r="J54" s="101"/>
    </row>
  </sheetData>
  <mergeCells count="14">
    <mergeCell ref="B4:G4"/>
    <mergeCell ref="B5:G5"/>
    <mergeCell ref="B6:G6"/>
    <mergeCell ref="B8:G8"/>
    <mergeCell ref="I8:J8"/>
    <mergeCell ref="B32:C32"/>
    <mergeCell ref="B37:C37"/>
    <mergeCell ref="B38:C38"/>
    <mergeCell ref="B39:G39"/>
    <mergeCell ref="B10:B11"/>
    <mergeCell ref="C10:D10"/>
    <mergeCell ref="F10:G10"/>
    <mergeCell ref="B18:C18"/>
    <mergeCell ref="B25:C25"/>
  </mergeCells>
  <printOptions horizontalCentered="1"/>
  <pageMargins left="0.70866141732283472" right="0.59055118110236227" top="1.9685039370078741" bottom="0.98425196850393704" header="0" footer="0.98425196850393704"/>
  <pageSetup paperSize="9" scale="60" orientation="portrait" r:id="rId1"/>
  <headerFooter>
    <oddFooter xml:space="preserve">&amp;R&amp;"Times New Roman,Normal"&amp;14&amp;K000000
&amp;16 &amp;K00000034&amp;14&amp;K000000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C919-0505-4D7E-99F7-F174986EFC8A}">
  <dimension ref="A1:L63"/>
  <sheetViews>
    <sheetView showGridLines="0" topLeftCell="A5" zoomScale="80" zoomScaleNormal="80" zoomScalePageLayoutView="125" workbookViewId="0">
      <selection activeCell="K42" sqref="B10:K42"/>
    </sheetView>
  </sheetViews>
  <sheetFormatPr baseColWidth="10" defaultColWidth="11.44140625" defaultRowHeight="13.2" x14ac:dyDescent="0.25"/>
  <cols>
    <col min="1" max="1" width="8.6640625" style="7" customWidth="1"/>
    <col min="2" max="2" width="45.88671875" style="7" customWidth="1"/>
    <col min="3" max="3" width="18.44140625" style="7" customWidth="1"/>
    <col min="4" max="4" width="15.5546875" style="7" hidden="1" customWidth="1"/>
    <col min="5" max="5" width="13.88671875" style="7" hidden="1" customWidth="1"/>
    <col min="6" max="6" width="16.5546875" style="7" customWidth="1"/>
    <col min="7" max="7" width="17.6640625" style="7" customWidth="1"/>
    <col min="8" max="8" width="16.44140625" style="7" customWidth="1"/>
    <col min="9" max="9" width="16.88671875" style="7" bestFit="1" customWidth="1"/>
    <col min="10" max="10" width="17.109375" style="7" customWidth="1"/>
    <col min="11" max="11" width="17.33203125" style="7" customWidth="1"/>
    <col min="12" max="15" width="15.109375" style="7" customWidth="1"/>
    <col min="16" max="16384" width="11.44140625" style="7"/>
  </cols>
  <sheetData>
    <row r="1" spans="1:12" ht="13.8" thickTop="1" x14ac:dyDescent="0.25">
      <c r="A1" s="416"/>
      <c r="B1" s="417"/>
      <c r="C1" s="417"/>
      <c r="D1" s="417"/>
      <c r="E1" s="417"/>
      <c r="F1" s="417"/>
      <c r="G1" s="417"/>
      <c r="H1" s="417"/>
      <c r="I1" s="417"/>
      <c r="J1" s="417"/>
      <c r="K1" s="417"/>
      <c r="L1" s="418"/>
    </row>
    <row r="2" spans="1:12" x14ac:dyDescent="0.25">
      <c r="A2" s="419"/>
      <c r="B2" s="420"/>
      <c r="C2" s="420"/>
      <c r="D2" s="420"/>
      <c r="E2" s="420"/>
      <c r="F2" s="420"/>
      <c r="G2" s="420"/>
      <c r="H2" s="420"/>
      <c r="I2" s="420"/>
      <c r="J2" s="420"/>
      <c r="K2" s="420"/>
      <c r="L2" s="421"/>
    </row>
    <row r="3" spans="1:12" s="8" customFormat="1" ht="18" x14ac:dyDescent="0.35">
      <c r="A3" s="431"/>
      <c r="B3" s="432"/>
      <c r="C3" s="432"/>
      <c r="D3" s="432"/>
      <c r="E3" s="432"/>
      <c r="F3" s="432"/>
      <c r="G3" s="432"/>
      <c r="H3" s="432"/>
      <c r="I3" s="432"/>
      <c r="J3" s="432"/>
      <c r="K3" s="422" t="s">
        <v>263</v>
      </c>
      <c r="L3" s="433"/>
    </row>
    <row r="4" spans="1:12" s="8" customFormat="1" ht="18" x14ac:dyDescent="0.35">
      <c r="A4" s="431"/>
      <c r="B4" s="1052" t="s">
        <v>94</v>
      </c>
      <c r="C4" s="1052"/>
      <c r="D4" s="1052"/>
      <c r="E4" s="1052"/>
      <c r="F4" s="1052"/>
      <c r="G4" s="1052"/>
      <c r="H4" s="1052"/>
      <c r="I4" s="1052"/>
      <c r="J4" s="1052"/>
      <c r="K4" s="1052"/>
      <c r="L4" s="433"/>
    </row>
    <row r="5" spans="1:12" s="8" customFormat="1" ht="18" x14ac:dyDescent="0.35">
      <c r="A5" s="431"/>
      <c r="B5" s="1053" t="s">
        <v>667</v>
      </c>
      <c r="C5" s="1052"/>
      <c r="D5" s="1052"/>
      <c r="E5" s="1052"/>
      <c r="F5" s="1052"/>
      <c r="G5" s="1052"/>
      <c r="H5" s="1052"/>
      <c r="I5" s="1052"/>
      <c r="J5" s="1052"/>
      <c r="K5" s="1052"/>
      <c r="L5" s="433"/>
    </row>
    <row r="6" spans="1:12" s="8" customFormat="1" ht="18" x14ac:dyDescent="0.35">
      <c r="A6" s="431"/>
      <c r="B6" s="1052" t="s">
        <v>93</v>
      </c>
      <c r="C6" s="1052"/>
      <c r="D6" s="1052"/>
      <c r="E6" s="1052"/>
      <c r="F6" s="1052"/>
      <c r="G6" s="1052"/>
      <c r="H6" s="1052"/>
      <c r="I6" s="1052"/>
      <c r="J6" s="1052"/>
      <c r="K6" s="1052"/>
      <c r="L6" s="433"/>
    </row>
    <row r="7" spans="1:12" s="12" customFormat="1" x14ac:dyDescent="0.25">
      <c r="A7" s="424"/>
      <c r="B7" s="425"/>
      <c r="C7" s="425"/>
      <c r="D7" s="425"/>
      <c r="E7" s="425"/>
      <c r="F7" s="425"/>
      <c r="G7" s="425"/>
      <c r="H7" s="425"/>
      <c r="I7" s="425"/>
      <c r="J7" s="425"/>
      <c r="K7" s="425"/>
      <c r="L7" s="426"/>
    </row>
    <row r="8" spans="1:12" s="12" customFormat="1" ht="17.399999999999999" x14ac:dyDescent="0.3">
      <c r="A8" s="424"/>
      <c r="B8" s="1052" t="s">
        <v>262</v>
      </c>
      <c r="C8" s="1052"/>
      <c r="D8" s="1052"/>
      <c r="E8" s="1052"/>
      <c r="F8" s="1052"/>
      <c r="G8" s="1052"/>
      <c r="H8" s="1052"/>
      <c r="I8" s="1052"/>
      <c r="J8" s="1052"/>
      <c r="K8" s="1052"/>
      <c r="L8" s="426"/>
    </row>
    <row r="9" spans="1:12" s="12" customFormat="1" x14ac:dyDescent="0.25">
      <c r="A9" s="424"/>
      <c r="B9" s="1098"/>
      <c r="C9" s="1099"/>
      <c r="D9" s="1099"/>
      <c r="E9" s="1099"/>
      <c r="F9" s="1099"/>
      <c r="G9" s="1099"/>
      <c r="H9" s="1099"/>
      <c r="I9" s="1099"/>
      <c r="J9" s="1099"/>
      <c r="K9" s="493"/>
      <c r="L9" s="426"/>
    </row>
    <row r="10" spans="1:12" s="12" customFormat="1" ht="55.2" x14ac:dyDescent="0.25">
      <c r="A10" s="424"/>
      <c r="B10" s="217" t="s">
        <v>190</v>
      </c>
      <c r="C10" s="218" t="s">
        <v>261</v>
      </c>
      <c r="D10" s="219" t="s">
        <v>557</v>
      </c>
      <c r="E10" s="219" t="s">
        <v>558</v>
      </c>
      <c r="F10" s="219" t="s">
        <v>47</v>
      </c>
      <c r="G10" s="219" t="s">
        <v>48</v>
      </c>
      <c r="H10" s="219" t="s">
        <v>260</v>
      </c>
      <c r="I10" s="219" t="s">
        <v>259</v>
      </c>
      <c r="J10" s="219" t="s">
        <v>703</v>
      </c>
      <c r="K10" s="219" t="s">
        <v>704</v>
      </c>
      <c r="L10" s="426"/>
    </row>
    <row r="11" spans="1:12" s="12" customFormat="1" ht="15" customHeight="1" x14ac:dyDescent="0.25">
      <c r="A11" s="424"/>
      <c r="B11" s="529" t="s">
        <v>258</v>
      </c>
      <c r="C11" s="234">
        <v>45842060456.199997</v>
      </c>
      <c r="D11" s="221">
        <v>0</v>
      </c>
      <c r="E11" s="221">
        <v>0</v>
      </c>
      <c r="F11" s="234">
        <v>0</v>
      </c>
      <c r="G11" s="221">
        <v>0</v>
      </c>
      <c r="H11" s="221">
        <v>0</v>
      </c>
      <c r="I11" s="221">
        <v>0</v>
      </c>
      <c r="J11" s="221">
        <f t="shared" ref="J11:J40" si="0">SUM(C11:I11)</f>
        <v>45842060456.199997</v>
      </c>
      <c r="K11" s="234">
        <v>65815552275.243393</v>
      </c>
      <c r="L11" s="426"/>
    </row>
    <row r="12" spans="1:12" s="12" customFormat="1" ht="15" customHeight="1" x14ac:dyDescent="0.25">
      <c r="A12" s="424"/>
      <c r="B12" s="529" t="s">
        <v>543</v>
      </c>
      <c r="C12" s="221">
        <v>0</v>
      </c>
      <c r="D12" s="221">
        <v>0</v>
      </c>
      <c r="E12" s="221">
        <v>0</v>
      </c>
      <c r="F12" s="530">
        <v>847091708</v>
      </c>
      <c r="G12" s="221">
        <v>0</v>
      </c>
      <c r="H12" s="221">
        <v>0</v>
      </c>
      <c r="I12" s="221">
        <v>0</v>
      </c>
      <c r="J12" s="221">
        <f t="shared" si="0"/>
        <v>847091708</v>
      </c>
      <c r="K12" s="221">
        <v>195821070</v>
      </c>
      <c r="L12" s="426"/>
    </row>
    <row r="13" spans="1:12" s="12" customFormat="1" ht="15" customHeight="1" x14ac:dyDescent="0.25">
      <c r="A13" s="424"/>
      <c r="B13" s="529" t="s">
        <v>547</v>
      </c>
      <c r="C13" s="221">
        <v>0</v>
      </c>
      <c r="D13" s="221">
        <v>0</v>
      </c>
      <c r="E13" s="221">
        <v>0</v>
      </c>
      <c r="F13" s="530">
        <v>2890051315</v>
      </c>
      <c r="G13" s="221">
        <v>0</v>
      </c>
      <c r="H13" s="221">
        <v>0</v>
      </c>
      <c r="I13" s="221">
        <v>0</v>
      </c>
      <c r="J13" s="221">
        <f t="shared" si="0"/>
        <v>2890051315</v>
      </c>
      <c r="K13" s="221">
        <v>3091996155</v>
      </c>
      <c r="L13" s="531"/>
    </row>
    <row r="14" spans="1:12" s="12" customFormat="1" ht="15" customHeight="1" x14ac:dyDescent="0.25">
      <c r="A14" s="424"/>
      <c r="B14" s="529" t="s">
        <v>257</v>
      </c>
      <c r="C14" s="221">
        <v>0</v>
      </c>
      <c r="D14" s="221">
        <v>0</v>
      </c>
      <c r="E14" s="221">
        <v>0</v>
      </c>
      <c r="F14" s="530">
        <v>2443207715</v>
      </c>
      <c r="G14" s="221">
        <v>0</v>
      </c>
      <c r="H14" s="221">
        <v>0</v>
      </c>
      <c r="I14" s="221">
        <v>0</v>
      </c>
      <c r="J14" s="221">
        <f t="shared" si="0"/>
        <v>2443207715</v>
      </c>
      <c r="K14" s="221">
        <v>1567490344</v>
      </c>
      <c r="L14" s="531"/>
    </row>
    <row r="15" spans="1:12" s="12" customFormat="1" ht="15" customHeight="1" x14ac:dyDescent="0.25">
      <c r="A15" s="424"/>
      <c r="B15" s="529" t="s">
        <v>256</v>
      </c>
      <c r="C15" s="221">
        <v>0</v>
      </c>
      <c r="D15" s="221">
        <v>0</v>
      </c>
      <c r="E15" s="221">
        <v>0</v>
      </c>
      <c r="F15" s="530">
        <v>2192151169</v>
      </c>
      <c r="G15" s="221">
        <v>0</v>
      </c>
      <c r="H15" s="221">
        <v>0</v>
      </c>
      <c r="I15" s="221">
        <v>0</v>
      </c>
      <c r="J15" s="221">
        <f t="shared" si="0"/>
        <v>2192151169</v>
      </c>
      <c r="K15" s="221">
        <v>1371223490</v>
      </c>
      <c r="L15" s="531"/>
    </row>
    <row r="16" spans="1:12" s="12" customFormat="1" ht="15" customHeight="1" x14ac:dyDescent="0.25">
      <c r="A16" s="424"/>
      <c r="B16" s="529" t="s">
        <v>540</v>
      </c>
      <c r="C16" s="221">
        <v>0</v>
      </c>
      <c r="D16" s="221">
        <v>0</v>
      </c>
      <c r="E16" s="221">
        <v>0</v>
      </c>
      <c r="F16" s="530">
        <v>583178894</v>
      </c>
      <c r="G16" s="221">
        <v>0</v>
      </c>
      <c r="H16" s="221">
        <v>0</v>
      </c>
      <c r="I16" s="221">
        <v>0</v>
      </c>
      <c r="J16" s="221">
        <f t="shared" si="0"/>
        <v>583178894</v>
      </c>
      <c r="K16" s="221">
        <v>189590946</v>
      </c>
      <c r="L16" s="531"/>
    </row>
    <row r="17" spans="1:12" s="12" customFormat="1" ht="15" customHeight="1" x14ac:dyDescent="0.25">
      <c r="A17" s="424"/>
      <c r="B17" s="529" t="s">
        <v>255</v>
      </c>
      <c r="C17" s="221">
        <v>0</v>
      </c>
      <c r="D17" s="221">
        <v>0</v>
      </c>
      <c r="E17" s="221">
        <v>0</v>
      </c>
      <c r="F17" s="530">
        <v>74445942</v>
      </c>
      <c r="G17" s="221">
        <v>0</v>
      </c>
      <c r="H17" s="221">
        <v>0</v>
      </c>
      <c r="I17" s="221">
        <v>0</v>
      </c>
      <c r="J17" s="221">
        <f t="shared" si="0"/>
        <v>74445942</v>
      </c>
      <c r="K17" s="221">
        <v>15271175</v>
      </c>
      <c r="L17" s="531"/>
    </row>
    <row r="18" spans="1:12" s="12" customFormat="1" ht="15" customHeight="1" x14ac:dyDescent="0.25">
      <c r="A18" s="424"/>
      <c r="B18" s="529" t="s">
        <v>254</v>
      </c>
      <c r="C18" s="221">
        <v>0</v>
      </c>
      <c r="D18" s="221">
        <v>0</v>
      </c>
      <c r="E18" s="221">
        <v>0</v>
      </c>
      <c r="F18" s="530">
        <v>271792861</v>
      </c>
      <c r="G18" s="221">
        <v>0</v>
      </c>
      <c r="H18" s="221">
        <v>0</v>
      </c>
      <c r="I18" s="221">
        <v>0</v>
      </c>
      <c r="J18" s="221">
        <f t="shared" si="0"/>
        <v>271792861</v>
      </c>
      <c r="K18" s="221">
        <v>160446089</v>
      </c>
      <c r="L18" s="531"/>
    </row>
    <row r="19" spans="1:12" s="12" customFormat="1" ht="15" customHeight="1" x14ac:dyDescent="0.25">
      <c r="A19" s="424"/>
      <c r="B19" s="529" t="s">
        <v>253</v>
      </c>
      <c r="C19" s="221">
        <v>0</v>
      </c>
      <c r="D19" s="221">
        <v>0</v>
      </c>
      <c r="E19" s="221">
        <v>0</v>
      </c>
      <c r="F19" s="530">
        <v>679487340</v>
      </c>
      <c r="G19" s="221">
        <v>0</v>
      </c>
      <c r="H19" s="221">
        <v>0</v>
      </c>
      <c r="I19" s="221">
        <v>0</v>
      </c>
      <c r="J19" s="221">
        <f t="shared" si="0"/>
        <v>679487340</v>
      </c>
      <c r="K19" s="221">
        <v>488288658</v>
      </c>
      <c r="L19" s="531"/>
    </row>
    <row r="20" spans="1:12" s="12" customFormat="1" ht="15" customHeight="1" x14ac:dyDescent="0.25">
      <c r="A20" s="424"/>
      <c r="B20" s="529" t="s">
        <v>539</v>
      </c>
      <c r="C20" s="221">
        <v>0</v>
      </c>
      <c r="D20" s="221">
        <v>0</v>
      </c>
      <c r="E20" s="221">
        <v>0</v>
      </c>
      <c r="F20" s="530">
        <v>515746363</v>
      </c>
      <c r="G20" s="221">
        <v>0</v>
      </c>
      <c r="H20" s="221">
        <v>0</v>
      </c>
      <c r="I20" s="221">
        <v>0</v>
      </c>
      <c r="J20" s="221">
        <f t="shared" si="0"/>
        <v>515746363</v>
      </c>
      <c r="K20" s="221">
        <v>679783210</v>
      </c>
      <c r="L20" s="531"/>
    </row>
    <row r="21" spans="1:12" s="12" customFormat="1" ht="15" customHeight="1" x14ac:dyDescent="0.25">
      <c r="A21" s="424"/>
      <c r="B21" s="529" t="s">
        <v>252</v>
      </c>
      <c r="C21" s="221">
        <v>0</v>
      </c>
      <c r="D21" s="221">
        <v>0</v>
      </c>
      <c r="E21" s="221">
        <v>0</v>
      </c>
      <c r="F21" s="530">
        <v>93458574</v>
      </c>
      <c r="G21" s="221">
        <v>0</v>
      </c>
      <c r="H21" s="221">
        <v>0</v>
      </c>
      <c r="I21" s="221">
        <v>0</v>
      </c>
      <c r="J21" s="221">
        <f t="shared" si="0"/>
        <v>93458574</v>
      </c>
      <c r="K21" s="221">
        <v>195566743</v>
      </c>
      <c r="L21" s="531"/>
    </row>
    <row r="22" spans="1:12" s="12" customFormat="1" ht="15" hidden="1" customHeight="1" x14ac:dyDescent="0.25">
      <c r="A22" s="424"/>
      <c r="B22" s="529" t="s">
        <v>251</v>
      </c>
      <c r="C22" s="221">
        <v>0</v>
      </c>
      <c r="D22" s="221">
        <v>0</v>
      </c>
      <c r="E22" s="221">
        <v>0</v>
      </c>
      <c r="F22" s="530"/>
      <c r="G22" s="221">
        <v>0</v>
      </c>
      <c r="H22" s="221">
        <v>0</v>
      </c>
      <c r="I22" s="221">
        <v>0</v>
      </c>
      <c r="J22" s="221">
        <f t="shared" si="0"/>
        <v>0</v>
      </c>
      <c r="K22" s="221"/>
      <c r="L22" s="531"/>
    </row>
    <row r="23" spans="1:12" s="12" customFormat="1" ht="15" customHeight="1" x14ac:dyDescent="0.25">
      <c r="A23" s="424"/>
      <c r="B23" s="529" t="s">
        <v>548</v>
      </c>
      <c r="C23" s="221">
        <v>0</v>
      </c>
      <c r="D23" s="221">
        <v>0</v>
      </c>
      <c r="E23" s="221">
        <v>0</v>
      </c>
      <c r="F23" s="530">
        <v>53783564</v>
      </c>
      <c r="G23" s="221">
        <v>0</v>
      </c>
      <c r="H23" s="221">
        <v>0</v>
      </c>
      <c r="I23" s="221">
        <v>0</v>
      </c>
      <c r="J23" s="221">
        <f t="shared" si="0"/>
        <v>53783564</v>
      </c>
      <c r="K23" s="221">
        <v>37585532</v>
      </c>
      <c r="L23" s="531"/>
    </row>
    <row r="24" spans="1:12" s="12" customFormat="1" ht="15" customHeight="1" x14ac:dyDescent="0.25">
      <c r="A24" s="424"/>
      <c r="B24" s="529" t="s">
        <v>250</v>
      </c>
      <c r="C24" s="221">
        <v>0</v>
      </c>
      <c r="D24" s="221">
        <v>0</v>
      </c>
      <c r="E24" s="221">
        <v>0</v>
      </c>
      <c r="F24" s="530">
        <v>1851335183</v>
      </c>
      <c r="G24" s="221">
        <v>0</v>
      </c>
      <c r="H24" s="221">
        <v>0</v>
      </c>
      <c r="I24" s="221">
        <v>0</v>
      </c>
      <c r="J24" s="221">
        <f t="shared" si="0"/>
        <v>1851335183</v>
      </c>
      <c r="K24" s="221">
        <v>2074301785</v>
      </c>
      <c r="L24" s="531"/>
    </row>
    <row r="25" spans="1:12" s="12" customFormat="1" ht="15" hidden="1" customHeight="1" x14ac:dyDescent="0.25">
      <c r="A25" s="424"/>
      <c r="B25" s="529" t="s">
        <v>249</v>
      </c>
      <c r="C25" s="221">
        <v>0</v>
      </c>
      <c r="D25" s="221">
        <v>0</v>
      </c>
      <c r="E25" s="221">
        <v>0</v>
      </c>
      <c r="F25" s="221"/>
      <c r="G25" s="221">
        <v>0</v>
      </c>
      <c r="H25" s="221">
        <v>0</v>
      </c>
      <c r="I25" s="221">
        <v>0</v>
      </c>
      <c r="J25" s="221">
        <f t="shared" si="0"/>
        <v>0</v>
      </c>
      <c r="K25" s="221"/>
      <c r="L25" s="531"/>
    </row>
    <row r="26" spans="1:12" s="12" customFormat="1" ht="15" customHeight="1" x14ac:dyDescent="0.25">
      <c r="A26" s="424"/>
      <c r="B26" s="529" t="s">
        <v>549</v>
      </c>
      <c r="C26" s="221">
        <v>1460382428</v>
      </c>
      <c r="D26" s="221">
        <v>0</v>
      </c>
      <c r="E26" s="221">
        <v>0</v>
      </c>
      <c r="F26" s="530">
        <v>0</v>
      </c>
      <c r="G26" s="221">
        <v>0</v>
      </c>
      <c r="H26" s="221">
        <v>0</v>
      </c>
      <c r="I26" s="221">
        <v>0</v>
      </c>
      <c r="J26" s="221">
        <f t="shared" si="0"/>
        <v>1460382428</v>
      </c>
      <c r="K26" s="221">
        <v>944981661</v>
      </c>
      <c r="L26" s="531"/>
    </row>
    <row r="27" spans="1:12" s="12" customFormat="1" ht="15" customHeight="1" x14ac:dyDescent="0.25">
      <c r="A27" s="424"/>
      <c r="B27" s="529" t="s">
        <v>248</v>
      </c>
      <c r="C27" s="221">
        <v>0</v>
      </c>
      <c r="D27" s="221">
        <v>0</v>
      </c>
      <c r="E27" s="221">
        <v>0</v>
      </c>
      <c r="F27" s="530">
        <v>0</v>
      </c>
      <c r="G27" s="221">
        <v>0</v>
      </c>
      <c r="H27" s="221">
        <v>0</v>
      </c>
      <c r="I27" s="221">
        <v>0</v>
      </c>
      <c r="J27" s="221">
        <f t="shared" si="0"/>
        <v>0</v>
      </c>
      <c r="K27" s="221">
        <v>2014171088.4604003</v>
      </c>
      <c r="L27" s="531"/>
    </row>
    <row r="28" spans="1:12" s="12" customFormat="1" ht="15" customHeight="1" x14ac:dyDescent="0.25">
      <c r="A28" s="424"/>
      <c r="B28" s="529" t="s">
        <v>247</v>
      </c>
      <c r="C28" s="221">
        <v>0</v>
      </c>
      <c r="D28" s="221">
        <v>0</v>
      </c>
      <c r="E28" s="221">
        <v>0</v>
      </c>
      <c r="F28" s="530">
        <v>0</v>
      </c>
      <c r="G28" s="221">
        <v>0</v>
      </c>
      <c r="H28" s="221">
        <v>0</v>
      </c>
      <c r="I28" s="221">
        <v>0</v>
      </c>
      <c r="J28" s="221">
        <f t="shared" si="0"/>
        <v>0</v>
      </c>
      <c r="K28" s="221">
        <v>848148992.95880008</v>
      </c>
      <c r="L28" s="531"/>
    </row>
    <row r="29" spans="1:12" s="12" customFormat="1" ht="15" customHeight="1" x14ac:dyDescent="0.25">
      <c r="A29" s="424"/>
      <c r="B29" s="529" t="s">
        <v>246</v>
      </c>
      <c r="C29" s="221">
        <v>0</v>
      </c>
      <c r="D29" s="221">
        <v>0</v>
      </c>
      <c r="E29" s="221">
        <v>0</v>
      </c>
      <c r="F29" s="530">
        <v>0</v>
      </c>
      <c r="G29" s="221">
        <v>0</v>
      </c>
      <c r="H29" s="221">
        <v>0</v>
      </c>
      <c r="I29" s="221">
        <v>0</v>
      </c>
      <c r="J29" s="221">
        <f t="shared" si="0"/>
        <v>0</v>
      </c>
      <c r="K29" s="221">
        <v>144874339.22000003</v>
      </c>
      <c r="L29" s="531"/>
    </row>
    <row r="30" spans="1:12" s="12" customFormat="1" ht="15" customHeight="1" x14ac:dyDescent="0.25">
      <c r="A30" s="424"/>
      <c r="B30" s="529" t="s">
        <v>544</v>
      </c>
      <c r="C30" s="221">
        <v>0</v>
      </c>
      <c r="D30" s="221">
        <v>0</v>
      </c>
      <c r="E30" s="221">
        <v>0</v>
      </c>
      <c r="F30" s="530">
        <v>0</v>
      </c>
      <c r="G30" s="221">
        <v>0</v>
      </c>
      <c r="H30" s="221">
        <v>0</v>
      </c>
      <c r="I30" s="221">
        <v>0</v>
      </c>
      <c r="J30" s="221">
        <f t="shared" si="0"/>
        <v>0</v>
      </c>
      <c r="K30" s="221">
        <v>150181432.4174</v>
      </c>
      <c r="L30" s="531"/>
    </row>
    <row r="31" spans="1:12" s="12" customFormat="1" ht="15" customHeight="1" x14ac:dyDescent="0.25">
      <c r="A31" s="424"/>
      <c r="B31" s="529" t="s">
        <v>245</v>
      </c>
      <c r="C31" s="221">
        <v>0</v>
      </c>
      <c r="D31" s="221">
        <v>0</v>
      </c>
      <c r="E31" s="221">
        <v>0</v>
      </c>
      <c r="F31" s="530">
        <v>0</v>
      </c>
      <c r="G31" s="221">
        <v>0</v>
      </c>
      <c r="H31" s="533">
        <v>-2774317487</v>
      </c>
      <c r="I31" s="221">
        <v>0</v>
      </c>
      <c r="J31" s="221">
        <f t="shared" si="0"/>
        <v>-2774317487</v>
      </c>
      <c r="K31" s="221">
        <v>13669330394</v>
      </c>
      <c r="L31" s="532"/>
    </row>
    <row r="32" spans="1:12" s="12" customFormat="1" ht="15" customHeight="1" x14ac:dyDescent="0.25">
      <c r="A32" s="424"/>
      <c r="B32" s="529" t="s">
        <v>244</v>
      </c>
      <c r="C32" s="221">
        <v>0</v>
      </c>
      <c r="D32" s="221">
        <v>0</v>
      </c>
      <c r="E32" s="221">
        <v>0</v>
      </c>
      <c r="F32" s="530">
        <v>0</v>
      </c>
      <c r="G32" s="221">
        <v>0</v>
      </c>
      <c r="H32" s="221">
        <v>13539229798</v>
      </c>
      <c r="I32" s="221">
        <v>0</v>
      </c>
      <c r="J32" s="221">
        <f t="shared" si="0"/>
        <v>13539229798</v>
      </c>
      <c r="K32" s="664">
        <v>-4192295804</v>
      </c>
      <c r="L32" s="532"/>
    </row>
    <row r="33" spans="1:12" s="12" customFormat="1" ht="15" customHeight="1" x14ac:dyDescent="0.25">
      <c r="A33" s="424"/>
      <c r="B33" s="529" t="s">
        <v>546</v>
      </c>
      <c r="C33" s="221">
        <v>0</v>
      </c>
      <c r="D33" s="221">
        <v>0</v>
      </c>
      <c r="E33" s="221">
        <v>0</v>
      </c>
      <c r="F33" s="530">
        <v>0</v>
      </c>
      <c r="G33" s="221">
        <v>0</v>
      </c>
      <c r="H33" s="221">
        <v>175654251</v>
      </c>
      <c r="I33" s="221">
        <v>0</v>
      </c>
      <c r="J33" s="221">
        <f t="shared" si="0"/>
        <v>175654251</v>
      </c>
      <c r="K33" s="664">
        <v>292656381</v>
      </c>
      <c r="L33" s="532"/>
    </row>
    <row r="34" spans="1:12" s="12" customFormat="1" ht="15" customHeight="1" x14ac:dyDescent="0.25">
      <c r="A34" s="424"/>
      <c r="B34" s="529" t="s">
        <v>545</v>
      </c>
      <c r="C34" s="221">
        <v>0</v>
      </c>
      <c r="D34" s="221">
        <v>0</v>
      </c>
      <c r="E34" s="221">
        <v>0</v>
      </c>
      <c r="F34" s="530">
        <v>0</v>
      </c>
      <c r="G34" s="221">
        <v>0</v>
      </c>
      <c r="H34" s="533">
        <v>-93139013</v>
      </c>
      <c r="I34" s="221">
        <v>0</v>
      </c>
      <c r="J34" s="221">
        <f t="shared" si="0"/>
        <v>-93139013</v>
      </c>
      <c r="K34" s="664">
        <v>-206017364</v>
      </c>
      <c r="L34" s="532"/>
    </row>
    <row r="35" spans="1:12" s="12" customFormat="1" ht="15" hidden="1" customHeight="1" x14ac:dyDescent="0.25">
      <c r="A35" s="424"/>
      <c r="B35" s="529" t="s">
        <v>243</v>
      </c>
      <c r="C35" s="221">
        <v>0</v>
      </c>
      <c r="D35" s="221">
        <v>0</v>
      </c>
      <c r="E35" s="221">
        <v>0</v>
      </c>
      <c r="F35" s="530">
        <v>0</v>
      </c>
      <c r="G35" s="221">
        <v>0</v>
      </c>
      <c r="H35" s="221">
        <v>0</v>
      </c>
      <c r="I35" s="221">
        <v>0</v>
      </c>
      <c r="J35" s="221">
        <f t="shared" si="0"/>
        <v>0</v>
      </c>
      <c r="K35" s="221"/>
      <c r="L35" s="532"/>
    </row>
    <row r="36" spans="1:12" s="12" customFormat="1" ht="15" customHeight="1" x14ac:dyDescent="0.25">
      <c r="A36" s="424"/>
      <c r="B36" s="529" t="s">
        <v>242</v>
      </c>
      <c r="C36" s="221">
        <v>0</v>
      </c>
      <c r="D36" s="221">
        <v>0</v>
      </c>
      <c r="E36" s="221">
        <v>0</v>
      </c>
      <c r="F36" s="530">
        <v>0</v>
      </c>
      <c r="G36" s="221">
        <v>987989410</v>
      </c>
      <c r="H36" s="221">
        <v>0</v>
      </c>
      <c r="I36" s="221">
        <v>0</v>
      </c>
      <c r="J36" s="221">
        <f t="shared" si="0"/>
        <v>987989410</v>
      </c>
      <c r="K36" s="221">
        <v>721324992</v>
      </c>
      <c r="L36" s="534"/>
    </row>
    <row r="37" spans="1:12" s="12" customFormat="1" ht="15" customHeight="1" x14ac:dyDescent="0.25">
      <c r="A37" s="424"/>
      <c r="B37" s="529" t="s">
        <v>241</v>
      </c>
      <c r="C37" s="221">
        <v>0</v>
      </c>
      <c r="D37" s="221">
        <v>0</v>
      </c>
      <c r="E37" s="221">
        <v>0</v>
      </c>
      <c r="F37" s="530">
        <v>0</v>
      </c>
      <c r="G37" s="221">
        <v>32926042</v>
      </c>
      <c r="H37" s="221">
        <v>0</v>
      </c>
      <c r="I37" s="221">
        <v>0</v>
      </c>
      <c r="J37" s="221">
        <f t="shared" si="0"/>
        <v>32926042</v>
      </c>
      <c r="K37" s="221">
        <v>68181818</v>
      </c>
      <c r="L37" s="534"/>
    </row>
    <row r="38" spans="1:12" s="12" customFormat="1" ht="15" customHeight="1" x14ac:dyDescent="0.25">
      <c r="A38" s="424"/>
      <c r="B38" s="529" t="s">
        <v>240</v>
      </c>
      <c r="C38" s="221">
        <v>0</v>
      </c>
      <c r="D38" s="221">
        <v>0</v>
      </c>
      <c r="E38" s="221">
        <v>0</v>
      </c>
      <c r="F38" s="530">
        <v>0</v>
      </c>
      <c r="G38" s="221">
        <v>342220563</v>
      </c>
      <c r="H38" s="221">
        <v>0</v>
      </c>
      <c r="I38" s="221">
        <v>0</v>
      </c>
      <c r="J38" s="221">
        <f t="shared" si="0"/>
        <v>342220563</v>
      </c>
      <c r="K38" s="221">
        <v>174987619</v>
      </c>
      <c r="L38" s="532"/>
    </row>
    <row r="39" spans="1:12" s="12" customFormat="1" ht="15" customHeight="1" x14ac:dyDescent="0.25">
      <c r="A39" s="424"/>
      <c r="B39" s="529" t="s">
        <v>239</v>
      </c>
      <c r="C39" s="221">
        <v>0</v>
      </c>
      <c r="D39" s="221">
        <v>0</v>
      </c>
      <c r="E39" s="221">
        <v>0</v>
      </c>
      <c r="F39" s="530">
        <v>0</v>
      </c>
      <c r="G39" s="530">
        <v>830000</v>
      </c>
      <c r="H39" s="221">
        <v>0</v>
      </c>
      <c r="I39" s="221">
        <v>0</v>
      </c>
      <c r="J39" s="221">
        <f t="shared" si="0"/>
        <v>830000</v>
      </c>
      <c r="K39" s="221">
        <v>0</v>
      </c>
      <c r="L39" s="534"/>
    </row>
    <row r="40" spans="1:12" s="12" customFormat="1" ht="15" customHeight="1" x14ac:dyDescent="0.25">
      <c r="A40" s="424"/>
      <c r="B40" s="529" t="s">
        <v>238</v>
      </c>
      <c r="C40" s="221">
        <v>0</v>
      </c>
      <c r="D40" s="221">
        <v>0</v>
      </c>
      <c r="E40" s="221">
        <v>0</v>
      </c>
      <c r="F40" s="530">
        <v>0</v>
      </c>
      <c r="G40" s="221">
        <v>0</v>
      </c>
      <c r="H40" s="221">
        <v>0</v>
      </c>
      <c r="I40" s="221">
        <v>1976201040</v>
      </c>
      <c r="J40" s="221">
        <f t="shared" si="0"/>
        <v>1976201040</v>
      </c>
      <c r="K40" s="221">
        <v>2846610108</v>
      </c>
      <c r="L40" s="534"/>
    </row>
    <row r="41" spans="1:12" s="12" customFormat="1" ht="16.5" customHeight="1" x14ac:dyDescent="0.25">
      <c r="A41" s="424"/>
      <c r="B41" s="535" t="s">
        <v>237</v>
      </c>
      <c r="C41" s="235">
        <f>SUM(C11:C40)</f>
        <v>47302442884.199997</v>
      </c>
      <c r="D41" s="235">
        <v>0</v>
      </c>
      <c r="E41" s="235">
        <v>0</v>
      </c>
      <c r="F41" s="235">
        <f>SUM(F11:F40)</f>
        <v>12495730628</v>
      </c>
      <c r="G41" s="235">
        <f>SUM(G11:G40)</f>
        <v>1363966015</v>
      </c>
      <c r="H41" s="235">
        <f>SUM(H11:H40)</f>
        <v>10847427549</v>
      </c>
      <c r="I41" s="235">
        <f>SUM(I11:I40)</f>
        <v>1976201040</v>
      </c>
      <c r="J41" s="235">
        <f>SUM(J11:J40)</f>
        <v>73985768116.199997</v>
      </c>
      <c r="K41" s="235"/>
      <c r="L41" s="534"/>
    </row>
    <row r="42" spans="1:12" s="13" customFormat="1" ht="16.5" customHeight="1" x14ac:dyDescent="0.25">
      <c r="A42" s="427"/>
      <c r="B42" s="536" t="s">
        <v>236</v>
      </c>
      <c r="C42" s="235">
        <v>69917909790.299988</v>
      </c>
      <c r="D42" s="221">
        <v>0</v>
      </c>
      <c r="E42" s="221">
        <v>0</v>
      </c>
      <c r="F42" s="235">
        <v>10067365197</v>
      </c>
      <c r="G42" s="235">
        <v>964494429</v>
      </c>
      <c r="H42" s="235">
        <v>9563673607</v>
      </c>
      <c r="I42" s="235">
        <v>2846610108</v>
      </c>
      <c r="J42" s="235">
        <v>0</v>
      </c>
      <c r="K42" s="235">
        <v>93360053131.300003</v>
      </c>
      <c r="L42" s="537"/>
    </row>
    <row r="43" spans="1:12" s="139" customFormat="1" x14ac:dyDescent="0.25">
      <c r="A43" s="538"/>
      <c r="B43" s="539"/>
      <c r="C43" s="539"/>
      <c r="D43" s="539"/>
      <c r="E43" s="539"/>
      <c r="F43" s="539"/>
      <c r="G43" s="539"/>
      <c r="H43" s="540"/>
      <c r="I43" s="540"/>
      <c r="J43" s="541"/>
      <c r="K43" s="539"/>
      <c r="L43" s="542"/>
    </row>
    <row r="44" spans="1:12" s="12" customFormat="1" ht="13.8" thickBot="1" x14ac:dyDescent="0.3">
      <c r="A44" s="439"/>
      <c r="B44" s="440"/>
      <c r="C44" s="440"/>
      <c r="D44" s="440"/>
      <c r="E44" s="440"/>
      <c r="F44" s="440"/>
      <c r="G44" s="440"/>
      <c r="H44" s="440"/>
      <c r="I44" s="440"/>
      <c r="J44" s="440"/>
      <c r="K44" s="440"/>
      <c r="L44" s="441"/>
    </row>
    <row r="45" spans="1:12" s="12" customFormat="1" ht="16.2" thickTop="1" x14ac:dyDescent="0.3">
      <c r="B45" s="1049"/>
      <c r="C45" s="1049"/>
      <c r="E45" s="17"/>
      <c r="F45" s="10"/>
      <c r="G45" s="1049"/>
      <c r="H45" s="1049"/>
    </row>
    <row r="46" spans="1:12" s="12" customFormat="1" ht="15.6" x14ac:dyDescent="0.3">
      <c r="B46" s="1049"/>
      <c r="C46" s="1049"/>
      <c r="D46" s="10"/>
      <c r="E46" s="10"/>
      <c r="G46" s="24"/>
      <c r="H46" s="10"/>
      <c r="I46" s="1049"/>
      <c r="J46" s="1049"/>
    </row>
    <row r="47" spans="1:12" s="12" customFormat="1" x14ac:dyDescent="0.25"/>
    <row r="48" spans="1:12" s="12" customFormat="1" x14ac:dyDescent="0.25"/>
    <row r="49" spans="2:11" s="12" customFormat="1" ht="15.6" hidden="1" x14ac:dyDescent="0.3">
      <c r="B49" s="138" t="s">
        <v>96</v>
      </c>
      <c r="C49" s="136">
        <f>+[16]ER!F30+[16]ER!F14+C41</f>
        <v>-22615466905.800003</v>
      </c>
      <c r="D49" s="138"/>
      <c r="E49" s="138"/>
      <c r="F49" s="136">
        <f>+F41+[16]ER!F24</f>
        <v>2428365431</v>
      </c>
      <c r="G49" s="137">
        <f>+[16]ER!F25+G41</f>
        <v>399471586</v>
      </c>
      <c r="H49" s="137">
        <f>+[16]ER!F19+H41</f>
        <v>1283753942</v>
      </c>
      <c r="I49" s="136">
        <f>+I41+[16]ER!F35</f>
        <v>-870409068</v>
      </c>
      <c r="J49" s="135">
        <f>+[16]ER!F14+[16]ER!F19+[16]ER!F24+[16]ER!F25+[16]ER!F30+[16]ER!F35+J41</f>
        <v>-19374285014.800003</v>
      </c>
      <c r="K49" s="135">
        <f>+[16]ER!H12+[16]ER!H26+[16]ER!H28+[16]ER!H35+K41+[16]ER!H18</f>
        <v>-36934232361</v>
      </c>
    </row>
    <row r="50" spans="2:11" s="12" customFormat="1" hidden="1" x14ac:dyDescent="0.25">
      <c r="B50" s="16"/>
      <c r="C50" s="134">
        <f>+[16]ER!H12+[16]ER!H28+C42</f>
        <v>53453908973.299988</v>
      </c>
      <c r="D50" s="16"/>
      <c r="E50" s="16"/>
      <c r="F50" s="134">
        <f>+F42+[16]ER!M24</f>
        <v>8824330212</v>
      </c>
      <c r="G50" s="133">
        <f>+[16]ER!M25+G42</f>
        <v>715317781</v>
      </c>
      <c r="H50" s="133">
        <f>+[16]ER!M18+H42</f>
        <v>8452946978</v>
      </c>
      <c r="I50" s="132">
        <f>+[16]ER!M35+I42</f>
        <v>2306738910</v>
      </c>
      <c r="J50" s="131"/>
      <c r="K50" s="16"/>
    </row>
    <row r="51" spans="2:11" s="12" customFormat="1" x14ac:dyDescent="0.25">
      <c r="G51" s="130"/>
      <c r="H51" s="130"/>
    </row>
    <row r="52" spans="2:11" s="12" customFormat="1" x14ac:dyDescent="0.25">
      <c r="G52" s="130"/>
      <c r="H52" s="130"/>
    </row>
    <row r="53" spans="2:11" s="12" customFormat="1" x14ac:dyDescent="0.25">
      <c r="G53" s="130"/>
      <c r="H53" s="130"/>
    </row>
    <row r="54" spans="2:11" s="12" customFormat="1" ht="21" x14ac:dyDescent="0.4">
      <c r="G54" s="130"/>
      <c r="H54" s="130"/>
      <c r="K54" s="15"/>
    </row>
    <row r="55" spans="2:11" s="12" customFormat="1" x14ac:dyDescent="0.25">
      <c r="G55" s="130"/>
      <c r="H55" s="130"/>
    </row>
    <row r="56" spans="2:11" s="12" customFormat="1" x14ac:dyDescent="0.25">
      <c r="G56" s="130"/>
      <c r="H56" s="130"/>
    </row>
    <row r="57" spans="2:11" s="12" customFormat="1" x14ac:dyDescent="0.25">
      <c r="G57" s="130"/>
      <c r="H57" s="130"/>
    </row>
    <row r="58" spans="2:11" x14ac:dyDescent="0.25">
      <c r="G58" s="129"/>
      <c r="H58" s="129"/>
    </row>
    <row r="59" spans="2:11" x14ac:dyDescent="0.25">
      <c r="G59" s="129"/>
      <c r="H59" s="129"/>
    </row>
    <row r="60" spans="2:11" x14ac:dyDescent="0.25">
      <c r="G60" s="129"/>
      <c r="H60" s="129"/>
    </row>
    <row r="61" spans="2:11" x14ac:dyDescent="0.25">
      <c r="G61" s="129"/>
      <c r="H61" s="129"/>
    </row>
    <row r="63" spans="2:11" x14ac:dyDescent="0.25">
      <c r="G63" s="128"/>
      <c r="H63" s="128"/>
    </row>
  </sheetData>
  <mergeCells count="9">
    <mergeCell ref="B46:C46"/>
    <mergeCell ref="I46:J46"/>
    <mergeCell ref="B4:K4"/>
    <mergeCell ref="B5:K5"/>
    <mergeCell ref="B6:K6"/>
    <mergeCell ref="B8:K8"/>
    <mergeCell ref="B9:J9"/>
    <mergeCell ref="B45:C45"/>
    <mergeCell ref="G45:H45"/>
  </mergeCells>
  <printOptions horizontalCentered="1"/>
  <pageMargins left="0.62992125984251968" right="0.19685039370078741" top="0.9055118110236221" bottom="0" header="0" footer="0"/>
  <pageSetup paperSize="9" scale="60" orientation="landscape" r:id="rId1"/>
  <headerFooter>
    <oddFooter xml:space="preserve">&amp;R&amp;"Times New Roman,Normal"&amp;16&amp;K000000
</oddFooter>
  </headerFooter>
  <rowBreaks count="1" manualBreakCount="1">
    <brk id="76"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A003E-CD3E-4B5B-885D-18D81F506592}">
  <dimension ref="A1:M47"/>
  <sheetViews>
    <sheetView showGridLines="0" topLeftCell="A4" zoomScale="80" zoomScaleNormal="80" zoomScalePageLayoutView="136" workbookViewId="0">
      <selection activeCell="E18" sqref="E18"/>
    </sheetView>
  </sheetViews>
  <sheetFormatPr baseColWidth="10" defaultColWidth="11.44140625" defaultRowHeight="13.2" x14ac:dyDescent="0.25"/>
  <cols>
    <col min="1" max="1" width="10" style="7" customWidth="1"/>
    <col min="2" max="2" width="11.44140625" style="7" customWidth="1"/>
    <col min="3" max="3" width="25.33203125" style="7" customWidth="1"/>
    <col min="4" max="4" width="20.44140625" style="7" customWidth="1"/>
    <col min="5" max="5" width="28.109375" style="7" customWidth="1"/>
    <col min="6" max="6" width="19.6640625" style="7" customWidth="1"/>
    <col min="7" max="7" width="10.6640625" style="7" customWidth="1"/>
    <col min="8" max="8" width="14.44140625" style="7" customWidth="1"/>
    <col min="9" max="9" width="20.33203125" style="7" customWidth="1"/>
    <col min="10" max="10" width="0.109375" style="7" hidden="1" customWidth="1"/>
    <col min="11" max="11" width="1.88671875" style="7" customWidth="1"/>
    <col min="12" max="12" width="14.109375" style="7" customWidth="1"/>
    <col min="13" max="16384" width="11.44140625" style="7"/>
  </cols>
  <sheetData>
    <row r="1" spans="1:12" s="8" customFormat="1" ht="18.600000000000001" thickTop="1" x14ac:dyDescent="0.35">
      <c r="A1" s="1114"/>
      <c r="B1" s="1115"/>
      <c r="C1" s="1115"/>
      <c r="D1" s="1115"/>
      <c r="E1" s="1115"/>
      <c r="F1" s="1115"/>
      <c r="G1" s="1115"/>
      <c r="H1" s="1115"/>
      <c r="I1" s="1115"/>
      <c r="J1" s="1115"/>
      <c r="K1" s="1116"/>
    </row>
    <row r="2" spans="1:12" s="8" customFormat="1" ht="18" x14ac:dyDescent="0.35">
      <c r="A2" s="1054"/>
      <c r="B2" s="1052"/>
      <c r="C2" s="1052"/>
      <c r="D2" s="1052"/>
      <c r="E2" s="1052"/>
      <c r="F2" s="1052"/>
      <c r="G2" s="1052"/>
      <c r="H2" s="1052"/>
      <c r="I2" s="1052"/>
      <c r="J2" s="1052"/>
      <c r="K2" s="1086"/>
    </row>
    <row r="3" spans="1:12" s="12" customFormat="1" ht="17.399999999999999" x14ac:dyDescent="0.25">
      <c r="A3" s="424"/>
      <c r="B3" s="425"/>
      <c r="C3" s="425"/>
      <c r="D3" s="425"/>
      <c r="E3" s="425"/>
      <c r="F3" s="425"/>
      <c r="G3" s="425"/>
      <c r="H3" s="543" t="s">
        <v>272</v>
      </c>
      <c r="I3" s="425"/>
      <c r="J3" s="544"/>
      <c r="K3" s="426"/>
    </row>
    <row r="4" spans="1:12" s="12" customFormat="1" ht="17.399999999999999" x14ac:dyDescent="0.3">
      <c r="A4" s="1054"/>
      <c r="B4" s="1052"/>
      <c r="C4" s="1052"/>
      <c r="D4" s="1052"/>
      <c r="E4" s="1052"/>
      <c r="F4" s="1052"/>
      <c r="G4" s="1052"/>
      <c r="H4" s="1052"/>
      <c r="I4" s="1052"/>
      <c r="J4" s="1052"/>
      <c r="K4" s="1086"/>
    </row>
    <row r="5" spans="1:12" s="12" customFormat="1" x14ac:dyDescent="0.25">
      <c r="A5" s="1117"/>
      <c r="B5" s="1099"/>
      <c r="C5" s="1099"/>
      <c r="D5" s="1099"/>
      <c r="E5" s="1099"/>
      <c r="F5" s="1099"/>
      <c r="G5" s="1099"/>
      <c r="H5" s="1099"/>
      <c r="I5" s="1099"/>
      <c r="J5" s="1099"/>
      <c r="K5" s="545"/>
    </row>
    <row r="6" spans="1:12" s="12" customFormat="1" ht="17.399999999999999" x14ac:dyDescent="0.3">
      <c r="A6" s="546"/>
      <c r="B6" s="547"/>
      <c r="C6" s="473"/>
      <c r="D6" s="473"/>
      <c r="E6" s="473"/>
      <c r="F6" s="548"/>
      <c r="G6" s="548"/>
      <c r="H6" s="548"/>
      <c r="I6" s="548"/>
      <c r="J6" s="548"/>
      <c r="K6" s="549"/>
    </row>
    <row r="7" spans="1:12" s="12" customFormat="1" ht="21.75" customHeight="1" x14ac:dyDescent="0.3">
      <c r="A7" s="550"/>
      <c r="B7" s="551"/>
      <c r="C7" s="473"/>
      <c r="D7" s="473"/>
      <c r="E7" s="473"/>
      <c r="F7" s="552"/>
      <c r="G7" s="552"/>
      <c r="H7" s="552"/>
      <c r="I7" s="552"/>
      <c r="J7" s="553"/>
      <c r="K7" s="554"/>
    </row>
    <row r="8" spans="1:12" s="12" customFormat="1" ht="14.4" x14ac:dyDescent="0.3">
      <c r="A8" s="555"/>
      <c r="B8" s="556"/>
      <c r="C8" s="473"/>
      <c r="D8" s="473"/>
      <c r="E8" s="473"/>
      <c r="F8" s="553"/>
      <c r="G8" s="553"/>
      <c r="H8" s="553"/>
      <c r="I8" s="553"/>
      <c r="J8" s="553"/>
      <c r="K8" s="557"/>
    </row>
    <row r="9" spans="1:12" s="12" customFormat="1" ht="21.75" customHeight="1" x14ac:dyDescent="0.25">
      <c r="A9" s="555"/>
      <c r="B9" s="425"/>
      <c r="C9" s="1100" t="s">
        <v>94</v>
      </c>
      <c r="D9" s="1100"/>
      <c r="E9" s="1100"/>
      <c r="F9" s="1100"/>
      <c r="G9" s="553"/>
      <c r="H9" s="553"/>
      <c r="I9" s="553"/>
      <c r="J9" s="553"/>
      <c r="K9" s="557"/>
      <c r="L9" s="140"/>
    </row>
    <row r="10" spans="1:12" s="12" customFormat="1" ht="21.75" customHeight="1" x14ac:dyDescent="0.25">
      <c r="A10" s="555"/>
      <c r="B10" s="425"/>
      <c r="C10" s="1100" t="s">
        <v>659</v>
      </c>
      <c r="D10" s="1100"/>
      <c r="E10" s="1100"/>
      <c r="F10" s="1100"/>
      <c r="G10" s="553"/>
      <c r="H10" s="553"/>
      <c r="I10" s="553"/>
      <c r="J10" s="553"/>
      <c r="K10" s="557"/>
      <c r="L10" s="140"/>
    </row>
    <row r="11" spans="1:12" s="12" customFormat="1" ht="21.75" customHeight="1" x14ac:dyDescent="0.3">
      <c r="B11" s="843"/>
      <c r="C11" s="1100" t="s">
        <v>93</v>
      </c>
      <c r="D11" s="1100" t="s">
        <v>93</v>
      </c>
      <c r="E11" s="1100"/>
      <c r="F11" s="1100"/>
      <c r="G11" s="843"/>
      <c r="H11" s="843"/>
      <c r="I11" s="843"/>
      <c r="J11" s="843"/>
      <c r="K11" s="557"/>
      <c r="L11" s="140"/>
    </row>
    <row r="12" spans="1:12" s="12" customFormat="1" ht="21.75" customHeight="1" x14ac:dyDescent="0.25">
      <c r="A12" s="558"/>
      <c r="B12" s="425"/>
      <c r="C12" s="1100" t="s">
        <v>271</v>
      </c>
      <c r="D12" s="1100"/>
      <c r="E12" s="1100"/>
      <c r="F12" s="1100"/>
      <c r="G12" s="553"/>
      <c r="H12" s="553"/>
      <c r="I12" s="553"/>
      <c r="J12" s="553"/>
      <c r="K12" s="557"/>
      <c r="L12" s="140"/>
    </row>
    <row r="13" spans="1:12" s="12" customFormat="1" ht="21.75" customHeight="1" x14ac:dyDescent="0.3">
      <c r="A13" s="559"/>
      <c r="B13" s="560"/>
      <c r="C13" s="473"/>
      <c r="D13" s="473"/>
      <c r="E13" s="473"/>
      <c r="F13" s="553"/>
      <c r="G13" s="553"/>
      <c r="H13" s="553"/>
      <c r="I13" s="553"/>
      <c r="J13" s="553"/>
      <c r="K13" s="557"/>
      <c r="L13" s="140"/>
    </row>
    <row r="14" spans="1:12" s="12" customFormat="1" ht="21.75" customHeight="1" thickBot="1" x14ac:dyDescent="0.35">
      <c r="A14" s="559"/>
      <c r="B14" s="560"/>
      <c r="C14" s="473"/>
      <c r="D14" s="473"/>
      <c r="E14" s="473"/>
      <c r="F14" s="553"/>
      <c r="G14" s="553"/>
      <c r="H14" s="553"/>
      <c r="I14" s="553"/>
      <c r="J14" s="553"/>
      <c r="K14" s="557"/>
      <c r="L14" s="140"/>
    </row>
    <row r="15" spans="1:12" s="12" customFormat="1" ht="27" customHeight="1" thickBot="1" x14ac:dyDescent="0.3">
      <c r="A15" s="559"/>
      <c r="B15" s="560"/>
      <c r="C15" s="1101" t="s">
        <v>270</v>
      </c>
      <c r="D15" s="1102"/>
      <c r="E15" s="1107" t="s">
        <v>269</v>
      </c>
      <c r="F15" s="1108"/>
      <c r="G15" s="553"/>
      <c r="H15" s="553"/>
      <c r="I15" s="553"/>
      <c r="J15" s="553"/>
      <c r="K15" s="557"/>
      <c r="L15" s="140"/>
    </row>
    <row r="16" spans="1:12" s="12" customFormat="1" ht="15.9" customHeight="1" x14ac:dyDescent="0.25">
      <c r="A16" s="559"/>
      <c r="B16" s="560"/>
      <c r="C16" s="1103"/>
      <c r="D16" s="1104"/>
      <c r="E16" s="228" t="s">
        <v>268</v>
      </c>
      <c r="F16" s="228" t="s">
        <v>267</v>
      </c>
      <c r="G16" s="553"/>
      <c r="H16" s="553"/>
      <c r="I16" s="553"/>
      <c r="J16" s="553"/>
      <c r="K16" s="557"/>
      <c r="L16" s="140"/>
    </row>
    <row r="17" spans="1:13" s="12" customFormat="1" ht="21.75" customHeight="1" thickBot="1" x14ac:dyDescent="0.3">
      <c r="A17" s="559"/>
      <c r="B17" s="560"/>
      <c r="C17" s="1105"/>
      <c r="D17" s="1106"/>
      <c r="E17" s="149">
        <v>43800</v>
      </c>
      <c r="F17" s="149">
        <v>43435</v>
      </c>
      <c r="G17" s="553"/>
      <c r="H17" s="553"/>
      <c r="I17" s="553"/>
      <c r="J17" s="553"/>
      <c r="K17" s="557"/>
      <c r="L17" s="140"/>
    </row>
    <row r="18" spans="1:13" s="12" customFormat="1" ht="21.75" customHeight="1" x14ac:dyDescent="0.25">
      <c r="A18" s="559"/>
      <c r="B18" s="560"/>
      <c r="C18" s="1112" t="s">
        <v>266</v>
      </c>
      <c r="D18" s="1113"/>
      <c r="E18" s="212">
        <v>1549</v>
      </c>
      <c r="F18" s="212">
        <v>6441</v>
      </c>
      <c r="G18" s="553"/>
      <c r="H18" s="553"/>
      <c r="I18" s="553"/>
      <c r="J18" s="553"/>
      <c r="K18" s="557"/>
      <c r="L18" s="140"/>
    </row>
    <row r="19" spans="1:13" s="12" customFormat="1" ht="20.100000000000001" customHeight="1" x14ac:dyDescent="0.25">
      <c r="A19" s="555"/>
      <c r="B19" s="560"/>
      <c r="C19" s="1109" t="s">
        <v>265</v>
      </c>
      <c r="D19" s="1110"/>
      <c r="E19" s="148">
        <v>88722966952</v>
      </c>
      <c r="F19" s="148">
        <v>117715185390</v>
      </c>
      <c r="G19" s="553"/>
      <c r="H19" s="553"/>
      <c r="I19" s="553"/>
      <c r="J19" s="553"/>
      <c r="K19" s="557"/>
      <c r="L19" s="140"/>
      <c r="M19" s="97"/>
    </row>
    <row r="20" spans="1:13" s="12" customFormat="1" ht="21" customHeight="1" x14ac:dyDescent="0.25">
      <c r="A20" s="555"/>
      <c r="B20" s="560"/>
      <c r="C20" s="147" t="s">
        <v>264</v>
      </c>
      <c r="D20" s="146"/>
      <c r="E20" s="561">
        <v>41</v>
      </c>
      <c r="F20" s="145">
        <v>43</v>
      </c>
      <c r="G20" s="553"/>
      <c r="H20" s="553"/>
      <c r="I20" s="553"/>
      <c r="J20" s="553"/>
      <c r="K20" s="557"/>
      <c r="L20" s="140"/>
      <c r="M20" s="97"/>
    </row>
    <row r="21" spans="1:13" s="12" customFormat="1" ht="21.75" customHeight="1" thickBot="1" x14ac:dyDescent="0.3">
      <c r="A21" s="555"/>
      <c r="B21" s="560"/>
      <c r="C21" s="144"/>
      <c r="D21" s="143"/>
      <c r="E21" s="142"/>
      <c r="F21" s="141"/>
      <c r="G21" s="553"/>
      <c r="H21" s="553"/>
      <c r="I21" s="553"/>
      <c r="J21" s="553"/>
      <c r="K21" s="557"/>
      <c r="L21" s="140"/>
    </row>
    <row r="22" spans="1:13" s="12" customFormat="1" ht="21.75" customHeight="1" x14ac:dyDescent="0.3">
      <c r="A22" s="555"/>
      <c r="B22" s="560"/>
      <c r="C22" s="473"/>
      <c r="D22" s="473"/>
      <c r="E22" s="473"/>
      <c r="F22" s="553"/>
      <c r="G22" s="553"/>
      <c r="H22" s="553"/>
      <c r="I22" s="553"/>
      <c r="J22" s="553"/>
      <c r="K22" s="557"/>
      <c r="L22" s="140"/>
    </row>
    <row r="23" spans="1:13" s="12" customFormat="1" ht="21.75" customHeight="1" x14ac:dyDescent="0.3">
      <c r="A23" s="555"/>
      <c r="B23" s="560"/>
      <c r="C23" s="473"/>
      <c r="D23" s="473"/>
      <c r="E23" s="473"/>
      <c r="F23" s="553"/>
      <c r="G23" s="553"/>
      <c r="H23" s="553"/>
      <c r="I23" s="553"/>
      <c r="J23" s="553"/>
      <c r="K23" s="557"/>
      <c r="L23" s="140"/>
    </row>
    <row r="24" spans="1:13" s="12" customFormat="1" x14ac:dyDescent="0.25">
      <c r="A24" s="424"/>
      <c r="B24" s="425"/>
      <c r="C24" s="425"/>
      <c r="D24" s="425"/>
      <c r="E24" s="425"/>
      <c r="F24" s="425"/>
      <c r="G24" s="425"/>
      <c r="H24" s="425"/>
      <c r="I24" s="425"/>
      <c r="J24" s="562"/>
      <c r="K24" s="499"/>
    </row>
    <row r="25" spans="1:13" s="12" customFormat="1" x14ac:dyDescent="0.25">
      <c r="A25" s="424"/>
      <c r="B25" s="425"/>
      <c r="C25" s="425"/>
      <c r="D25" s="425"/>
      <c r="E25" s="425"/>
      <c r="F25" s="425"/>
      <c r="G25" s="425"/>
      <c r="H25" s="425"/>
      <c r="I25" s="425"/>
      <c r="J25" s="562"/>
      <c r="K25" s="499"/>
    </row>
    <row r="26" spans="1:13" s="12" customFormat="1" x14ac:dyDescent="0.25">
      <c r="A26" s="424"/>
      <c r="B26" s="425"/>
      <c r="C26" s="425"/>
      <c r="D26" s="425"/>
      <c r="E26" s="425"/>
      <c r="F26" s="425"/>
      <c r="G26" s="425"/>
      <c r="H26" s="425"/>
      <c r="I26" s="425"/>
      <c r="J26" s="562"/>
      <c r="K26" s="499"/>
    </row>
    <row r="27" spans="1:13" s="12" customFormat="1" x14ac:dyDescent="0.25">
      <c r="A27" s="424"/>
      <c r="B27" s="425"/>
      <c r="C27" s="425"/>
      <c r="D27" s="425"/>
      <c r="E27" s="425"/>
      <c r="F27" s="562"/>
      <c r="G27" s="425"/>
      <c r="H27" s="425"/>
      <c r="I27" s="425"/>
      <c r="J27" s="425"/>
      <c r="K27" s="499"/>
    </row>
    <row r="28" spans="1:13" s="12" customFormat="1" ht="16.2" thickBot="1" x14ac:dyDescent="0.35">
      <c r="A28" s="439"/>
      <c r="B28" s="1111"/>
      <c r="C28" s="1111"/>
      <c r="D28" s="563"/>
      <c r="E28" s="564"/>
      <c r="F28" s="1111"/>
      <c r="G28" s="1111"/>
      <c r="H28" s="440"/>
      <c r="I28" s="440"/>
      <c r="J28" s="440"/>
      <c r="K28" s="441"/>
    </row>
    <row r="29" spans="1:13" s="12" customFormat="1" ht="16.2" thickTop="1" x14ac:dyDescent="0.3">
      <c r="B29" s="1049"/>
      <c r="C29" s="1049"/>
      <c r="D29" s="17"/>
      <c r="E29" s="24"/>
      <c r="F29" s="1049"/>
      <c r="G29" s="1049"/>
    </row>
    <row r="30" spans="1:13" s="12" customFormat="1" ht="15.6" x14ac:dyDescent="0.3">
      <c r="B30" s="1049"/>
      <c r="C30" s="1049"/>
      <c r="F30" s="17"/>
      <c r="G30" s="10"/>
      <c r="H30" s="1049"/>
      <c r="I30" s="1049"/>
    </row>
    <row r="31" spans="1:13" s="12" customFormat="1" x14ac:dyDescent="0.25"/>
    <row r="32" spans="1:13" s="12" customFormat="1" x14ac:dyDescent="0.25"/>
    <row r="33" spans="7:8" s="12" customFormat="1" x14ac:dyDescent="0.25">
      <c r="G33" s="130"/>
      <c r="H33" s="130"/>
    </row>
    <row r="34" spans="7:8" s="12" customFormat="1" x14ac:dyDescent="0.25">
      <c r="G34" s="130"/>
      <c r="H34" s="130"/>
    </row>
    <row r="35" spans="7:8" s="12" customFormat="1" x14ac:dyDescent="0.25">
      <c r="G35" s="130"/>
      <c r="H35" s="130"/>
    </row>
    <row r="36" spans="7:8" s="12" customFormat="1" x14ac:dyDescent="0.25">
      <c r="G36" s="130"/>
      <c r="H36" s="130"/>
    </row>
    <row r="37" spans="7:8" s="12" customFormat="1" x14ac:dyDescent="0.25">
      <c r="G37" s="130"/>
      <c r="H37" s="130"/>
    </row>
    <row r="38" spans="7:8" s="12" customFormat="1" x14ac:dyDescent="0.25">
      <c r="G38" s="130"/>
      <c r="H38" s="130"/>
    </row>
    <row r="39" spans="7:8" s="12" customFormat="1" x14ac:dyDescent="0.25">
      <c r="G39" s="130"/>
      <c r="H39" s="130"/>
    </row>
    <row r="40" spans="7:8" s="12" customFormat="1" x14ac:dyDescent="0.25">
      <c r="G40" s="130"/>
      <c r="H40" s="130"/>
    </row>
    <row r="41" spans="7:8" s="12" customFormat="1" x14ac:dyDescent="0.25">
      <c r="G41" s="130"/>
      <c r="H41" s="130"/>
    </row>
    <row r="42" spans="7:8" x14ac:dyDescent="0.25">
      <c r="G42" s="129"/>
      <c r="H42" s="129"/>
    </row>
    <row r="43" spans="7:8" x14ac:dyDescent="0.25">
      <c r="G43" s="129"/>
      <c r="H43" s="129"/>
    </row>
    <row r="44" spans="7:8" x14ac:dyDescent="0.25">
      <c r="G44" s="129"/>
      <c r="H44" s="129"/>
    </row>
    <row r="45" spans="7:8" x14ac:dyDescent="0.25">
      <c r="G45" s="129"/>
      <c r="H45" s="129"/>
    </row>
    <row r="47" spans="7:8" x14ac:dyDescent="0.25">
      <c r="G47" s="128"/>
      <c r="H47" s="128"/>
    </row>
  </sheetData>
  <mergeCells count="18">
    <mergeCell ref="C10:F10"/>
    <mergeCell ref="A1:K1"/>
    <mergeCell ref="A2:K2"/>
    <mergeCell ref="A4:K4"/>
    <mergeCell ref="A5:J5"/>
    <mergeCell ref="C9:F9"/>
    <mergeCell ref="C11:F11"/>
    <mergeCell ref="B29:C29"/>
    <mergeCell ref="F29:G29"/>
    <mergeCell ref="B30:C30"/>
    <mergeCell ref="H30:I30"/>
    <mergeCell ref="C12:F12"/>
    <mergeCell ref="C15:D17"/>
    <mergeCell ref="E15:F15"/>
    <mergeCell ref="C19:D19"/>
    <mergeCell ref="B28:C28"/>
    <mergeCell ref="F28:G28"/>
    <mergeCell ref="C18:D18"/>
  </mergeCells>
  <printOptions horizontalCentered="1"/>
  <pageMargins left="0.43307086614173229" right="0.59055118110236227" top="0.9055118110236221" bottom="0.39370078740157483" header="0" footer="0.98425196850393704"/>
  <pageSetup paperSize="9" scale="60" orientation="portrait" r:id="rId1"/>
  <headerFooter>
    <oddFooter xml:space="preserve">&amp;R&amp;"Times New Roman,Normal"&amp;16&amp;K000000 
&amp;K00000036&amp;K000000
</oddFooter>
  </headerFooter>
  <rowBreaks count="1" manualBreakCount="1">
    <brk id="35" max="16383" man="1"/>
  </rowBreaks>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D275C-63CF-496C-968F-676B3EDF0E5B}">
  <dimension ref="A1:O37"/>
  <sheetViews>
    <sheetView showGridLines="0" zoomScale="80" zoomScaleNormal="80" workbookViewId="0">
      <selection activeCell="E9" sqref="E9"/>
    </sheetView>
  </sheetViews>
  <sheetFormatPr baseColWidth="10" defaultColWidth="10.88671875" defaultRowHeight="14.4" x14ac:dyDescent="0.3"/>
  <cols>
    <col min="1" max="1" width="8.6640625" style="36" customWidth="1"/>
    <col min="2" max="2" width="8.33203125" style="36" customWidth="1"/>
    <col min="3" max="3" width="13.33203125" style="36" customWidth="1"/>
    <col min="4" max="4" width="15.6640625" style="36" customWidth="1"/>
    <col min="5" max="5" width="15.88671875" style="36" customWidth="1"/>
    <col min="6" max="6" width="5" style="36" customWidth="1"/>
    <col min="7" max="7" width="15.44140625" style="36" customWidth="1"/>
    <col min="8" max="8" width="2.33203125" style="36" customWidth="1"/>
    <col min="9" max="9" width="7.44140625" style="36" customWidth="1"/>
    <col min="10" max="10" width="25.88671875" style="36" customWidth="1"/>
    <col min="11" max="11" width="14.33203125" style="36" customWidth="1"/>
    <col min="12" max="12" width="26.5546875" style="36" customWidth="1"/>
    <col min="13" max="16384" width="10.88671875" style="36"/>
  </cols>
  <sheetData>
    <row r="1" spans="1:13" ht="15" thickTop="1" x14ac:dyDescent="0.3">
      <c r="A1" s="469"/>
      <c r="B1" s="470"/>
      <c r="C1" s="565"/>
      <c r="D1" s="565"/>
      <c r="E1" s="565"/>
      <c r="F1" s="565"/>
      <c r="G1" s="566"/>
      <c r="H1" s="565"/>
      <c r="I1" s="565"/>
      <c r="J1" s="567"/>
      <c r="K1" s="568"/>
      <c r="L1" s="470"/>
      <c r="M1" s="471"/>
    </row>
    <row r="2" spans="1:13" x14ac:dyDescent="0.3">
      <c r="A2" s="472"/>
      <c r="B2" s="473"/>
      <c r="C2" s="569"/>
      <c r="D2" s="569"/>
      <c r="E2" s="569"/>
      <c r="F2" s="569"/>
      <c r="G2" s="556"/>
      <c r="H2" s="569"/>
      <c r="I2" s="569"/>
      <c r="J2" s="287"/>
      <c r="K2" s="473"/>
      <c r="L2" s="473"/>
      <c r="M2" s="474"/>
    </row>
    <row r="3" spans="1:13" x14ac:dyDescent="0.3">
      <c r="A3" s="472"/>
      <c r="B3" s="473"/>
      <c r="C3" s="569"/>
      <c r="D3" s="569"/>
      <c r="E3" s="569"/>
      <c r="F3" s="569"/>
      <c r="G3" s="556"/>
      <c r="H3" s="569"/>
      <c r="I3" s="569"/>
      <c r="J3" s="287"/>
      <c r="K3" s="473"/>
      <c r="L3" s="473"/>
      <c r="M3" s="474"/>
    </row>
    <row r="4" spans="1:13" ht="17.399999999999999" x14ac:dyDescent="0.3">
      <c r="A4" s="472"/>
      <c r="B4" s="473"/>
      <c r="C4" s="569"/>
      <c r="D4" s="569"/>
      <c r="E4" s="569"/>
      <c r="F4" s="569"/>
      <c r="G4" s="556"/>
      <c r="H4" s="569"/>
      <c r="I4" s="569"/>
      <c r="J4" s="473"/>
      <c r="K4" s="473"/>
      <c r="L4" s="570" t="s">
        <v>284</v>
      </c>
      <c r="M4" s="474"/>
    </row>
    <row r="5" spans="1:13" x14ac:dyDescent="0.3">
      <c r="A5" s="472"/>
      <c r="B5" s="473"/>
      <c r="C5" s="569"/>
      <c r="D5" s="569"/>
      <c r="E5" s="569"/>
      <c r="F5" s="569"/>
      <c r="G5" s="556"/>
      <c r="H5" s="569"/>
      <c r="I5" s="569"/>
      <c r="J5" s="473"/>
      <c r="K5" s="473"/>
      <c r="L5" s="473"/>
      <c r="M5" s="474"/>
    </row>
    <row r="6" spans="1:13" x14ac:dyDescent="0.3">
      <c r="A6" s="472"/>
      <c r="B6" s="473"/>
      <c r="C6" s="569"/>
      <c r="D6" s="569"/>
      <c r="E6" s="569"/>
      <c r="F6" s="569"/>
      <c r="G6" s="556"/>
      <c r="H6" s="569"/>
      <c r="I6" s="569"/>
      <c r="J6" s="473"/>
      <c r="K6" s="473"/>
      <c r="L6" s="473"/>
      <c r="M6" s="474"/>
    </row>
    <row r="7" spans="1:13" x14ac:dyDescent="0.3">
      <c r="A7" s="472"/>
      <c r="B7" s="473"/>
      <c r="C7" s="569"/>
      <c r="D7" s="569"/>
      <c r="E7" s="569"/>
      <c r="F7" s="569"/>
      <c r="G7" s="556"/>
      <c r="H7" s="569"/>
      <c r="I7" s="569"/>
      <c r="J7" s="473"/>
      <c r="K7" s="473"/>
      <c r="L7" s="473"/>
      <c r="M7" s="474"/>
    </row>
    <row r="8" spans="1:13" x14ac:dyDescent="0.3">
      <c r="A8" s="472"/>
      <c r="B8" s="473"/>
      <c r="C8" s="569"/>
      <c r="D8" s="569"/>
      <c r="E8" s="569"/>
      <c r="F8" s="569"/>
      <c r="G8" s="556"/>
      <c r="H8" s="569"/>
      <c r="I8" s="569"/>
      <c r="J8" s="473"/>
      <c r="K8" s="473"/>
      <c r="L8" s="473"/>
      <c r="M8" s="474"/>
    </row>
    <row r="9" spans="1:13" x14ac:dyDescent="0.3">
      <c r="A9" s="472"/>
      <c r="B9" s="473"/>
      <c r="C9" s="569"/>
      <c r="D9" s="569"/>
      <c r="E9" s="569"/>
      <c r="F9" s="569"/>
      <c r="G9" s="556"/>
      <c r="H9" s="569"/>
      <c r="I9" s="569"/>
      <c r="J9" s="473"/>
      <c r="K9" s="473"/>
      <c r="L9" s="473"/>
      <c r="M9" s="474"/>
    </row>
    <row r="10" spans="1:13" ht="25.5" customHeight="1" x14ac:dyDescent="0.3">
      <c r="A10" s="472"/>
      <c r="B10" s="473"/>
      <c r="C10" s="1139" t="s">
        <v>94</v>
      </c>
      <c r="D10" s="1139"/>
      <c r="E10" s="1139"/>
      <c r="F10" s="1139"/>
      <c r="G10" s="1139"/>
      <c r="H10" s="1139"/>
      <c r="I10" s="1139"/>
      <c r="J10" s="1139"/>
      <c r="K10" s="1139"/>
      <c r="L10" s="473"/>
      <c r="M10" s="474"/>
    </row>
    <row r="11" spans="1:13" ht="18.75" customHeight="1" x14ac:dyDescent="0.3">
      <c r="A11" s="472"/>
      <c r="B11" s="473"/>
      <c r="C11" s="1139" t="s">
        <v>659</v>
      </c>
      <c r="D11" s="1139"/>
      <c r="E11" s="1139"/>
      <c r="F11" s="1139"/>
      <c r="G11" s="1139"/>
      <c r="H11" s="1139"/>
      <c r="I11" s="1139"/>
      <c r="J11" s="1139"/>
      <c r="K11" s="1139"/>
      <c r="L11" s="473"/>
      <c r="M11" s="474"/>
    </row>
    <row r="12" spans="1:13" ht="18.75" customHeight="1" x14ac:dyDescent="0.3">
      <c r="A12" s="472"/>
      <c r="B12" s="473"/>
      <c r="C12" s="1139"/>
      <c r="D12" s="1139"/>
      <c r="E12" s="1139"/>
      <c r="F12" s="1139"/>
      <c r="G12" s="1139"/>
      <c r="H12" s="1139"/>
      <c r="I12" s="1139"/>
      <c r="J12" s="1139"/>
      <c r="K12" s="1139"/>
      <c r="L12" s="473"/>
      <c r="M12" s="474"/>
    </row>
    <row r="13" spans="1:13" ht="18.75" customHeight="1" x14ac:dyDescent="0.3">
      <c r="A13" s="472"/>
      <c r="B13" s="473"/>
      <c r="C13" s="1139" t="s">
        <v>701</v>
      </c>
      <c r="D13" s="1139"/>
      <c r="E13" s="1139"/>
      <c r="F13" s="1139"/>
      <c r="G13" s="1139" t="s">
        <v>93</v>
      </c>
      <c r="H13" s="1139" t="s">
        <v>93</v>
      </c>
      <c r="I13" s="1139"/>
      <c r="J13" s="1139"/>
      <c r="K13" s="1139"/>
      <c r="L13" s="473"/>
      <c r="M13" s="474"/>
    </row>
    <row r="14" spans="1:13" ht="18.75" customHeight="1" x14ac:dyDescent="0.3">
      <c r="A14" s="472"/>
      <c r="B14" s="473"/>
      <c r="C14" s="1100" t="s">
        <v>283</v>
      </c>
      <c r="D14" s="1100"/>
      <c r="E14" s="1100"/>
      <c r="F14" s="1100"/>
      <c r="G14" s="1100"/>
      <c r="H14" s="1100"/>
      <c r="I14" s="1100"/>
      <c r="J14" s="1100"/>
      <c r="K14" s="1100"/>
      <c r="L14" s="473"/>
      <c r="M14" s="474"/>
    </row>
    <row r="15" spans="1:13" x14ac:dyDescent="0.3">
      <c r="A15" s="472"/>
      <c r="B15" s="473"/>
      <c r="C15" s="1100"/>
      <c r="D15" s="1100"/>
      <c r="E15" s="1100"/>
      <c r="F15" s="1100"/>
      <c r="G15" s="1100"/>
      <c r="H15" s="1100"/>
      <c r="I15" s="1100"/>
      <c r="J15" s="1100"/>
      <c r="K15" s="1100"/>
      <c r="L15" s="473"/>
      <c r="M15" s="474"/>
    </row>
    <row r="16" spans="1:13" x14ac:dyDescent="0.3">
      <c r="A16" s="472"/>
      <c r="B16" s="473"/>
      <c r="C16" s="569"/>
      <c r="D16" s="569"/>
      <c r="E16" s="569"/>
      <c r="F16" s="569"/>
      <c r="G16" s="569"/>
      <c r="H16" s="569"/>
      <c r="I16" s="569"/>
      <c r="J16" s="473"/>
      <c r="K16" s="473"/>
      <c r="L16" s="473"/>
      <c r="M16" s="474"/>
    </row>
    <row r="17" spans="1:13" ht="15" thickBot="1" x14ac:dyDescent="0.35">
      <c r="A17" s="472"/>
      <c r="B17" s="473"/>
      <c r="C17" s="571"/>
      <c r="D17" s="569"/>
      <c r="E17" s="569"/>
      <c r="F17" s="569"/>
      <c r="G17" s="1140"/>
      <c r="H17" s="1140"/>
      <c r="I17" s="572"/>
      <c r="J17" s="473"/>
      <c r="K17" s="473"/>
      <c r="L17" s="473"/>
      <c r="M17" s="474"/>
    </row>
    <row r="18" spans="1:13" ht="24.9" customHeight="1" thickBot="1" x14ac:dyDescent="0.35">
      <c r="A18" s="472"/>
      <c r="B18" s="473"/>
      <c r="C18" s="1141" t="s">
        <v>92</v>
      </c>
      <c r="D18" s="1142"/>
      <c r="E18" s="1142"/>
      <c r="F18" s="1143"/>
      <c r="G18" s="1107" t="s">
        <v>269</v>
      </c>
      <c r="H18" s="1150"/>
      <c r="I18" s="1150"/>
      <c r="J18" s="1150"/>
      <c r="K18" s="1151"/>
      <c r="L18" s="473"/>
      <c r="M18" s="474"/>
    </row>
    <row r="19" spans="1:13" ht="14.1" customHeight="1" x14ac:dyDescent="0.3">
      <c r="A19" s="472"/>
      <c r="B19" s="473"/>
      <c r="C19" s="1144"/>
      <c r="D19" s="1145"/>
      <c r="E19" s="1145"/>
      <c r="F19" s="1146"/>
      <c r="G19" s="1101" t="s">
        <v>282</v>
      </c>
      <c r="H19" s="1152"/>
      <c r="I19" s="1102"/>
      <c r="J19" s="1101" t="s">
        <v>281</v>
      </c>
      <c r="K19" s="1102"/>
      <c r="L19" s="473"/>
      <c r="M19" s="474"/>
    </row>
    <row r="20" spans="1:13" ht="16.2" thickBot="1" x14ac:dyDescent="0.35">
      <c r="A20" s="472"/>
      <c r="B20" s="473"/>
      <c r="C20" s="1147"/>
      <c r="D20" s="1148"/>
      <c r="E20" s="1148"/>
      <c r="F20" s="1149"/>
      <c r="G20" s="1153">
        <v>43800</v>
      </c>
      <c r="H20" s="1154"/>
      <c r="I20" s="1106"/>
      <c r="J20" s="1153">
        <v>43435</v>
      </c>
      <c r="K20" s="1106"/>
      <c r="L20" s="473"/>
      <c r="M20" s="474"/>
    </row>
    <row r="21" spans="1:13" ht="26.25" customHeight="1" x14ac:dyDescent="0.3">
      <c r="A21" s="472"/>
      <c r="B21" s="473"/>
      <c r="C21" s="1112" t="s">
        <v>280</v>
      </c>
      <c r="D21" s="1125"/>
      <c r="E21" s="1125"/>
      <c r="F21" s="1113"/>
      <c r="G21" s="1126">
        <v>2.73</v>
      </c>
      <c r="H21" s="1127"/>
      <c r="I21" s="1128"/>
      <c r="J21" s="163">
        <v>2.3774532592549575</v>
      </c>
      <c r="K21" s="162"/>
      <c r="L21" s="473"/>
      <c r="M21" s="474"/>
    </row>
    <row r="22" spans="1:13" ht="18.75" customHeight="1" x14ac:dyDescent="0.3">
      <c r="A22" s="472"/>
      <c r="B22" s="473"/>
      <c r="C22" s="1109" t="s">
        <v>279</v>
      </c>
      <c r="D22" s="1129"/>
      <c r="E22" s="1129"/>
      <c r="F22" s="1110"/>
      <c r="G22" s="1130">
        <v>2.2992403419487735</v>
      </c>
      <c r="H22" s="1131"/>
      <c r="I22" s="1132"/>
      <c r="J22" s="161">
        <v>2.0278519240609643</v>
      </c>
      <c r="K22" s="160"/>
      <c r="L22" s="473"/>
      <c r="M22" s="474"/>
    </row>
    <row r="23" spans="1:13" ht="26.25" customHeight="1" thickBot="1" x14ac:dyDescent="0.35">
      <c r="A23" s="472"/>
      <c r="B23" s="473"/>
      <c r="C23" s="1133" t="s">
        <v>278</v>
      </c>
      <c r="D23" s="1134"/>
      <c r="E23" s="1134"/>
      <c r="F23" s="1135"/>
      <c r="G23" s="1136">
        <v>0.26006713663976128</v>
      </c>
      <c r="H23" s="1137"/>
      <c r="I23" s="1138"/>
      <c r="J23" s="159">
        <v>0.46</v>
      </c>
      <c r="K23" s="158"/>
      <c r="L23" s="473"/>
      <c r="M23" s="474"/>
    </row>
    <row r="24" spans="1:13" ht="11.1" customHeight="1" x14ac:dyDescent="0.3">
      <c r="A24" s="472"/>
      <c r="B24" s="473"/>
      <c r="C24" s="157"/>
      <c r="D24" s="1118"/>
      <c r="E24" s="1118"/>
      <c r="F24" s="1118"/>
      <c r="G24" s="1118"/>
      <c r="H24" s="1118"/>
      <c r="I24" s="1118"/>
      <c r="J24" s="1118"/>
      <c r="K24" s="156"/>
      <c r="L24" s="473"/>
      <c r="M24" s="474"/>
    </row>
    <row r="25" spans="1:13" ht="14.1" customHeight="1" x14ac:dyDescent="0.3">
      <c r="A25" s="472"/>
      <c r="B25" s="473"/>
      <c r="C25" s="153" t="s">
        <v>275</v>
      </c>
      <c r="D25" s="1119"/>
      <c r="E25" s="1119"/>
      <c r="F25" s="1119"/>
      <c r="G25" s="1119"/>
      <c r="H25" s="573"/>
      <c r="I25" s="574"/>
      <c r="J25" s="573"/>
      <c r="K25" s="155"/>
      <c r="L25" s="575"/>
      <c r="M25" s="474"/>
    </row>
    <row r="26" spans="1:13" ht="30.75" customHeight="1" x14ac:dyDescent="0.3">
      <c r="A26" s="472"/>
      <c r="B26" s="473"/>
      <c r="C26" s="154">
        <v>1</v>
      </c>
      <c r="D26" s="576" t="s">
        <v>1</v>
      </c>
      <c r="E26" s="576"/>
      <c r="F26" s="577">
        <v>2</v>
      </c>
      <c r="G26" s="578" t="s">
        <v>277</v>
      </c>
      <c r="H26" s="573"/>
      <c r="I26" s="579">
        <v>3</v>
      </c>
      <c r="J26" s="1120" t="s">
        <v>276</v>
      </c>
      <c r="K26" s="1121"/>
      <c r="L26" s="575"/>
      <c r="M26" s="474"/>
    </row>
    <row r="27" spans="1:13" ht="31.5" customHeight="1" x14ac:dyDescent="0.3">
      <c r="A27" s="472"/>
      <c r="B27" s="473"/>
      <c r="C27" s="153" t="s">
        <v>275</v>
      </c>
      <c r="D27" s="580" t="s">
        <v>14</v>
      </c>
      <c r="E27" s="580"/>
      <c r="F27" s="573"/>
      <c r="G27" s="1122" t="s">
        <v>274</v>
      </c>
      <c r="H27" s="1122"/>
      <c r="I27" s="581"/>
      <c r="J27" s="1123" t="s">
        <v>273</v>
      </c>
      <c r="K27" s="1124"/>
      <c r="L27" s="575"/>
      <c r="M27" s="474"/>
    </row>
    <row r="28" spans="1:13" ht="16.2" thickBot="1" x14ac:dyDescent="0.35">
      <c r="A28" s="472"/>
      <c r="B28" s="473"/>
      <c r="C28" s="152"/>
      <c r="D28" s="151"/>
      <c r="E28" s="151"/>
      <c r="F28" s="151"/>
      <c r="G28" s="151"/>
      <c r="H28" s="151"/>
      <c r="I28" s="151"/>
      <c r="J28" s="151"/>
      <c r="K28" s="150"/>
      <c r="L28" s="575"/>
      <c r="M28" s="474"/>
    </row>
    <row r="29" spans="1:13" x14ac:dyDescent="0.3">
      <c r="A29" s="472"/>
      <c r="B29" s="473"/>
      <c r="C29" s="473"/>
      <c r="D29" s="473"/>
      <c r="E29" s="473"/>
      <c r="F29" s="473"/>
      <c r="G29" s="473"/>
      <c r="H29" s="473"/>
      <c r="I29" s="473"/>
      <c r="J29" s="473"/>
      <c r="K29" s="473"/>
      <c r="L29" s="473"/>
      <c r="M29" s="474"/>
    </row>
    <row r="30" spans="1:13" x14ac:dyDescent="0.3">
      <c r="A30" s="472"/>
      <c r="B30" s="473"/>
      <c r="C30" s="473"/>
      <c r="D30" s="473"/>
      <c r="E30" s="473"/>
      <c r="F30" s="473"/>
      <c r="G30" s="473"/>
      <c r="H30" s="473"/>
      <c r="I30" s="473"/>
      <c r="J30" s="473"/>
      <c r="K30" s="473"/>
      <c r="L30" s="473"/>
      <c r="M30" s="474"/>
    </row>
    <row r="31" spans="1:13" x14ac:dyDescent="0.3">
      <c r="A31" s="472"/>
      <c r="B31" s="473"/>
      <c r="C31" s="473"/>
      <c r="D31" s="473"/>
      <c r="E31" s="473"/>
      <c r="F31" s="473"/>
      <c r="G31" s="473"/>
      <c r="H31" s="473"/>
      <c r="I31" s="473"/>
      <c r="J31" s="473"/>
      <c r="K31" s="473"/>
      <c r="L31" s="473"/>
      <c r="M31" s="474"/>
    </row>
    <row r="32" spans="1:13" ht="15" thickBot="1" x14ac:dyDescent="0.35">
      <c r="A32" s="582"/>
      <c r="B32" s="583"/>
      <c r="C32" s="583"/>
      <c r="D32" s="583"/>
      <c r="E32" s="583"/>
      <c r="F32" s="583"/>
      <c r="G32" s="583"/>
      <c r="H32" s="583"/>
      <c r="I32" s="583"/>
      <c r="J32" s="583"/>
      <c r="K32" s="583"/>
      <c r="L32" s="583"/>
      <c r="M32" s="584"/>
    </row>
    <row r="33" spans="3:15" ht="15" thickTop="1" x14ac:dyDescent="0.3"/>
    <row r="35" spans="3:15" ht="15.6" x14ac:dyDescent="0.3">
      <c r="C35" s="1049"/>
      <c r="D35" s="1049"/>
      <c r="E35" s="17"/>
      <c r="F35" s="10"/>
      <c r="G35" s="10"/>
      <c r="H35" s="12"/>
      <c r="I35" s="1049"/>
      <c r="J35" s="1049"/>
      <c r="K35" s="1049"/>
      <c r="L35" s="1049"/>
      <c r="M35" s="1049"/>
      <c r="N35" s="1049"/>
      <c r="O35" s="10"/>
    </row>
    <row r="36" spans="3:15" ht="15.6" x14ac:dyDescent="0.3">
      <c r="C36" s="1049"/>
      <c r="D36" s="1049"/>
      <c r="E36" s="17"/>
      <c r="F36" s="10"/>
      <c r="G36" s="10"/>
      <c r="I36" s="1049"/>
      <c r="J36" s="1049"/>
      <c r="K36" s="1049"/>
      <c r="L36" s="1049"/>
      <c r="M36" s="1049"/>
      <c r="N36" s="1049"/>
      <c r="O36" s="10"/>
    </row>
    <row r="37" spans="3:15" x14ac:dyDescent="0.3">
      <c r="C37" s="12"/>
      <c r="F37" s="12"/>
      <c r="H37" s="12"/>
      <c r="I37" s="12"/>
    </row>
  </sheetData>
  <mergeCells count="31">
    <mergeCell ref="C10:K10"/>
    <mergeCell ref="C11:K12"/>
    <mergeCell ref="C14:K15"/>
    <mergeCell ref="G17:H17"/>
    <mergeCell ref="C18:F20"/>
    <mergeCell ref="G18:K18"/>
    <mergeCell ref="G19:I19"/>
    <mergeCell ref="J19:K19"/>
    <mergeCell ref="G20:I20"/>
    <mergeCell ref="J20:K20"/>
    <mergeCell ref="C13:K13"/>
    <mergeCell ref="C21:F21"/>
    <mergeCell ref="G21:I21"/>
    <mergeCell ref="C22:F22"/>
    <mergeCell ref="G22:I22"/>
    <mergeCell ref="C23:F23"/>
    <mergeCell ref="G23:I23"/>
    <mergeCell ref="D24:G24"/>
    <mergeCell ref="H24:J24"/>
    <mergeCell ref="D25:G25"/>
    <mergeCell ref="J26:K26"/>
    <mergeCell ref="G27:H27"/>
    <mergeCell ref="J27:K27"/>
    <mergeCell ref="C35:D35"/>
    <mergeCell ref="I35:J35"/>
    <mergeCell ref="K35:L35"/>
    <mergeCell ref="M35:N35"/>
    <mergeCell ref="C36:D36"/>
    <mergeCell ref="I36:J36"/>
    <mergeCell ref="K36:L36"/>
    <mergeCell ref="M36:N36"/>
  </mergeCells>
  <pageMargins left="0.51181102362204722" right="0.59055118110236227" top="0.74803149606299213" bottom="0.74803149606299213" header="0.31496062992125984" footer="0.98425196850393704"/>
  <pageSetup scale="59" orientation="portrait" r:id="rId1"/>
  <headerFooter>
    <oddFooter xml:space="preserve">&amp;R&amp;"Times New Roman,Normal"&amp;16&amp;K000000  
&amp;K00000037&amp;K000000
</oddFooter>
  </headerFooter>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8DEC-DE20-48F3-BB30-7976DC0B7E21}">
  <dimension ref="A1:B39"/>
  <sheetViews>
    <sheetView showGridLines="0" workbookViewId="0">
      <selection activeCell="B22" sqref="B22"/>
    </sheetView>
  </sheetViews>
  <sheetFormatPr baseColWidth="10" defaultColWidth="9.109375" defaultRowHeight="14.4" x14ac:dyDescent="0.3"/>
  <cols>
    <col min="1" max="1" width="75.44140625" customWidth="1"/>
  </cols>
  <sheetData>
    <row r="1" spans="1:2" ht="17.399999999999999" x14ac:dyDescent="0.3">
      <c r="A1" s="863" t="s">
        <v>726</v>
      </c>
      <c r="B1" s="863"/>
    </row>
    <row r="2" spans="1:2" x14ac:dyDescent="0.3">
      <c r="A2" s="864"/>
    </row>
    <row r="3" spans="1:2" ht="15.6" x14ac:dyDescent="0.3">
      <c r="A3" s="166" t="s">
        <v>727</v>
      </c>
      <c r="B3" s="873"/>
    </row>
    <row r="4" spans="1:2" ht="15.6" x14ac:dyDescent="0.3">
      <c r="A4" s="166"/>
      <c r="B4" s="872"/>
    </row>
    <row r="5" spans="1:2" ht="15.6" x14ac:dyDescent="0.3">
      <c r="A5" s="865" t="s">
        <v>728</v>
      </c>
      <c r="B5" s="872"/>
    </row>
    <row r="6" spans="1:2" ht="15.6" x14ac:dyDescent="0.3">
      <c r="A6" s="166"/>
      <c r="B6" s="872"/>
    </row>
    <row r="7" spans="1:2" ht="15.6" x14ac:dyDescent="0.3">
      <c r="A7" s="866" t="s">
        <v>729</v>
      </c>
      <c r="B7" s="873"/>
    </row>
    <row r="8" spans="1:2" ht="15.6" x14ac:dyDescent="0.3">
      <c r="A8" s="166"/>
      <c r="B8" s="872"/>
    </row>
    <row r="9" spans="1:2" ht="15.6" x14ac:dyDescent="0.3">
      <c r="A9" s="865" t="s">
        <v>730</v>
      </c>
      <c r="B9" s="872"/>
    </row>
    <row r="10" spans="1:2" ht="15.6" x14ac:dyDescent="0.3">
      <c r="A10" s="165"/>
      <c r="B10" s="872"/>
    </row>
    <row r="11" spans="1:2" ht="15.6" x14ac:dyDescent="0.3">
      <c r="A11" s="866" t="s">
        <v>731</v>
      </c>
      <c r="B11" s="873"/>
    </row>
    <row r="12" spans="1:2" ht="15.6" x14ac:dyDescent="0.3">
      <c r="A12" s="165"/>
      <c r="B12" s="872"/>
    </row>
    <row r="13" spans="1:2" ht="15.6" x14ac:dyDescent="0.3">
      <c r="A13" s="866" t="s">
        <v>732</v>
      </c>
      <c r="B13" s="873"/>
    </row>
    <row r="14" spans="1:2" ht="15.6" x14ac:dyDescent="0.3">
      <c r="A14" s="165"/>
      <c r="B14" s="872"/>
    </row>
    <row r="15" spans="1:2" ht="15.6" x14ac:dyDescent="0.3">
      <c r="A15" s="866" t="s">
        <v>733</v>
      </c>
      <c r="B15" s="873"/>
    </row>
    <row r="16" spans="1:2" ht="15.6" x14ac:dyDescent="0.3">
      <c r="A16" s="868"/>
      <c r="B16" s="872"/>
    </row>
    <row r="17" spans="1:2" ht="15.6" x14ac:dyDescent="0.3">
      <c r="A17" s="866" t="s">
        <v>734</v>
      </c>
      <c r="B17" s="873"/>
    </row>
    <row r="18" spans="1:2" ht="15.6" x14ac:dyDescent="0.3">
      <c r="A18" s="165"/>
      <c r="B18" s="872"/>
    </row>
    <row r="19" spans="1:2" ht="15.6" x14ac:dyDescent="0.3">
      <c r="A19" s="866" t="s">
        <v>735</v>
      </c>
      <c r="B19" s="873"/>
    </row>
    <row r="20" spans="1:2" ht="15.6" x14ac:dyDescent="0.3">
      <c r="A20" s="165"/>
      <c r="B20" s="872"/>
    </row>
    <row r="21" spans="1:2" ht="15.6" x14ac:dyDescent="0.3">
      <c r="A21" s="869" t="s">
        <v>736</v>
      </c>
      <c r="B21" s="873"/>
    </row>
    <row r="22" spans="1:2" ht="15.6" x14ac:dyDescent="0.3">
      <c r="A22" s="869"/>
      <c r="B22" s="872"/>
    </row>
    <row r="23" spans="1:2" ht="15.6" x14ac:dyDescent="0.3">
      <c r="A23" s="866" t="s">
        <v>737</v>
      </c>
      <c r="B23" s="862"/>
    </row>
    <row r="24" spans="1:2" ht="15.6" x14ac:dyDescent="0.3">
      <c r="A24" s="866" t="s">
        <v>738</v>
      </c>
      <c r="B24" s="862"/>
    </row>
    <row r="25" spans="1:2" ht="15.6" x14ac:dyDescent="0.3">
      <c r="A25" s="866" t="s">
        <v>739</v>
      </c>
      <c r="B25" s="862"/>
    </row>
    <row r="26" spans="1:2" ht="15.6" x14ac:dyDescent="0.3">
      <c r="A26" s="866" t="s">
        <v>740</v>
      </c>
      <c r="B26" s="862"/>
    </row>
    <row r="27" spans="1:2" ht="15.6" x14ac:dyDescent="0.3">
      <c r="A27" s="866" t="s">
        <v>741</v>
      </c>
      <c r="B27" s="862"/>
    </row>
    <row r="28" spans="1:2" ht="15.6" x14ac:dyDescent="0.3">
      <c r="A28" s="866" t="s">
        <v>742</v>
      </c>
      <c r="B28" s="862"/>
    </row>
    <row r="29" spans="1:2" ht="15.6" x14ac:dyDescent="0.3">
      <c r="A29" s="866" t="s">
        <v>743</v>
      </c>
      <c r="B29" s="862"/>
    </row>
    <row r="30" spans="1:2" ht="15.6" x14ac:dyDescent="0.3">
      <c r="A30" s="866" t="s">
        <v>744</v>
      </c>
      <c r="B30" s="862"/>
    </row>
    <row r="31" spans="1:2" ht="15.6" x14ac:dyDescent="0.3">
      <c r="A31" s="866" t="s">
        <v>745</v>
      </c>
      <c r="B31" s="862"/>
    </row>
    <row r="32" spans="1:2" ht="15.6" x14ac:dyDescent="0.3">
      <c r="A32" s="866" t="s">
        <v>746</v>
      </c>
      <c r="B32" s="862"/>
    </row>
    <row r="33" spans="1:2" ht="15.6" x14ac:dyDescent="0.3">
      <c r="A33" s="869"/>
      <c r="B33" s="862"/>
    </row>
    <row r="34" spans="1:2" x14ac:dyDescent="0.3">
      <c r="A34" s="870" t="s">
        <v>747</v>
      </c>
      <c r="B34" s="862"/>
    </row>
    <row r="35" spans="1:2" x14ac:dyDescent="0.3">
      <c r="A35" s="867" t="s">
        <v>748</v>
      </c>
      <c r="B35" s="862"/>
    </row>
    <row r="36" spans="1:2" x14ac:dyDescent="0.3">
      <c r="A36" s="871" t="s">
        <v>749</v>
      </c>
      <c r="B36" s="862"/>
    </row>
    <row r="37" spans="1:2" x14ac:dyDescent="0.3">
      <c r="B37" s="862"/>
    </row>
    <row r="38" spans="1:2" x14ac:dyDescent="0.3">
      <c r="B38" s="862"/>
    </row>
    <row r="39" spans="1:2" x14ac:dyDescent="0.3">
      <c r="B39" s="8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BE4BE-49AC-42C9-844B-AE3B48895103}">
  <dimension ref="B2:G50"/>
  <sheetViews>
    <sheetView showGridLines="0" workbookViewId="0">
      <selection activeCell="B6" sqref="B6:C6"/>
    </sheetView>
  </sheetViews>
  <sheetFormatPr baseColWidth="10" defaultColWidth="9.109375" defaultRowHeight="14.4" x14ac:dyDescent="0.3"/>
  <cols>
    <col min="2" max="2" width="29.88671875" customWidth="1"/>
    <col min="3" max="3" width="107.88671875" customWidth="1"/>
    <col min="5" max="7" width="14.109375" customWidth="1"/>
  </cols>
  <sheetData>
    <row r="2" spans="2:3" x14ac:dyDescent="0.3">
      <c r="B2" s="905" t="s">
        <v>768</v>
      </c>
      <c r="C2" s="905"/>
    </row>
    <row r="3" spans="2:3" ht="15" thickBot="1" x14ac:dyDescent="0.35"/>
    <row r="4" spans="2:3" x14ac:dyDescent="0.3">
      <c r="B4" s="914"/>
      <c r="C4" s="915"/>
    </row>
    <row r="5" spans="2:3" x14ac:dyDescent="0.3">
      <c r="B5" s="916" t="s">
        <v>750</v>
      </c>
      <c r="C5" s="917"/>
    </row>
    <row r="6" spans="2:3" ht="22.5" customHeight="1" x14ac:dyDescent="0.3">
      <c r="B6" s="916" t="s">
        <v>751</v>
      </c>
      <c r="C6" s="917"/>
    </row>
    <row r="7" spans="2:3" ht="15" thickBot="1" x14ac:dyDescent="0.35">
      <c r="B7" s="918"/>
      <c r="C7" s="919"/>
    </row>
    <row r="8" spans="2:3" x14ac:dyDescent="0.3">
      <c r="B8" s="874"/>
      <c r="C8" s="876"/>
    </row>
    <row r="9" spans="2:3" x14ac:dyDescent="0.3">
      <c r="B9" s="874" t="s">
        <v>752</v>
      </c>
      <c r="C9" s="877" t="s">
        <v>753</v>
      </c>
    </row>
    <row r="10" spans="2:3" ht="15" thickBot="1" x14ac:dyDescent="0.35">
      <c r="B10" s="875"/>
      <c r="C10" s="878"/>
    </row>
    <row r="11" spans="2:3" x14ac:dyDescent="0.3">
      <c r="B11" s="874"/>
      <c r="C11" s="876"/>
    </row>
    <row r="12" spans="2:3" x14ac:dyDescent="0.3">
      <c r="B12" s="874" t="s">
        <v>754</v>
      </c>
      <c r="C12" s="877" t="s">
        <v>755</v>
      </c>
    </row>
    <row r="13" spans="2:3" ht="15" thickBot="1" x14ac:dyDescent="0.35">
      <c r="B13" s="879"/>
      <c r="C13" s="878"/>
    </row>
    <row r="14" spans="2:3" x14ac:dyDescent="0.3">
      <c r="B14" s="874"/>
      <c r="C14" s="877"/>
    </row>
    <row r="15" spans="2:3" ht="48" x14ac:dyDescent="0.3">
      <c r="B15" s="874" t="s">
        <v>756</v>
      </c>
      <c r="C15" s="877" t="s">
        <v>757</v>
      </c>
    </row>
    <row r="16" spans="2:3" x14ac:dyDescent="0.3">
      <c r="B16" s="874"/>
      <c r="C16" s="877" t="s">
        <v>758</v>
      </c>
    </row>
    <row r="17" spans="2:7" ht="15" thickBot="1" x14ac:dyDescent="0.35">
      <c r="B17" s="875"/>
      <c r="C17" s="878"/>
    </row>
    <row r="18" spans="2:7" x14ac:dyDescent="0.3">
      <c r="B18" s="874"/>
      <c r="C18" s="877"/>
    </row>
    <row r="19" spans="2:7" ht="36" x14ac:dyDescent="0.3">
      <c r="B19" s="874"/>
      <c r="C19" s="877" t="s">
        <v>760</v>
      </c>
    </row>
    <row r="20" spans="2:7" ht="24" x14ac:dyDescent="0.3">
      <c r="B20" s="874"/>
      <c r="C20" s="877" t="s">
        <v>761</v>
      </c>
    </row>
    <row r="21" spans="2:7" ht="24" x14ac:dyDescent="0.3">
      <c r="B21" s="880"/>
      <c r="C21" s="877" t="s">
        <v>762</v>
      </c>
    </row>
    <row r="22" spans="2:7" ht="36" x14ac:dyDescent="0.3">
      <c r="B22" s="880"/>
      <c r="C22" s="877" t="s">
        <v>763</v>
      </c>
    </row>
    <row r="23" spans="2:7" ht="36" x14ac:dyDescent="0.3">
      <c r="B23" s="880"/>
      <c r="C23" s="877" t="s">
        <v>764</v>
      </c>
    </row>
    <row r="24" spans="2:7" ht="36" x14ac:dyDescent="0.3">
      <c r="B24" s="880"/>
      <c r="C24" s="877" t="s">
        <v>765</v>
      </c>
    </row>
    <row r="25" spans="2:7" ht="36" x14ac:dyDescent="0.3">
      <c r="B25" s="880" t="s">
        <v>759</v>
      </c>
      <c r="C25" s="877" t="s">
        <v>766</v>
      </c>
    </row>
    <row r="26" spans="2:7" ht="39" thickBot="1" x14ac:dyDescent="0.35">
      <c r="B26" s="879"/>
      <c r="C26" s="881" t="s">
        <v>767</v>
      </c>
      <c r="D26" s="222"/>
      <c r="E26" s="222"/>
      <c r="F26" s="222"/>
      <c r="G26" s="222"/>
    </row>
    <row r="27" spans="2:7" ht="48" customHeight="1" thickBot="1" x14ac:dyDescent="0.35">
      <c r="B27" s="890" t="s">
        <v>769</v>
      </c>
      <c r="C27" s="899" t="s">
        <v>770</v>
      </c>
      <c r="D27" s="222"/>
      <c r="E27" s="222"/>
      <c r="F27" s="222"/>
      <c r="G27" s="222"/>
    </row>
    <row r="28" spans="2:7" x14ac:dyDescent="0.3">
      <c r="B28" s="898"/>
      <c r="C28" s="894"/>
      <c r="D28" s="222"/>
      <c r="E28" s="222"/>
      <c r="F28" s="222"/>
      <c r="G28" s="222"/>
    </row>
    <row r="29" spans="2:7" ht="84" customHeight="1" x14ac:dyDescent="0.3">
      <c r="B29" s="874" t="s">
        <v>771</v>
      </c>
      <c r="C29" s="876" t="s">
        <v>772</v>
      </c>
      <c r="D29" s="222"/>
      <c r="E29" s="222"/>
      <c r="F29" s="222"/>
      <c r="G29" s="222"/>
    </row>
    <row r="30" spans="2:7" ht="24" customHeight="1" x14ac:dyDescent="0.3">
      <c r="B30" s="901"/>
      <c r="C30" s="876" t="s">
        <v>773</v>
      </c>
      <c r="D30" s="222"/>
      <c r="E30" s="222"/>
      <c r="F30" s="222"/>
      <c r="G30" s="222"/>
    </row>
    <row r="31" spans="2:7" ht="15" thickBot="1" x14ac:dyDescent="0.35">
      <c r="B31" s="875"/>
      <c r="C31" s="895"/>
      <c r="D31" s="222"/>
      <c r="E31" s="222"/>
      <c r="F31" s="222"/>
      <c r="G31" s="222"/>
    </row>
    <row r="32" spans="2:7" x14ac:dyDescent="0.3">
      <c r="B32" s="874"/>
      <c r="C32" s="900"/>
      <c r="D32" s="222"/>
      <c r="E32" s="222"/>
      <c r="F32" s="222"/>
      <c r="G32" s="222"/>
    </row>
    <row r="33" spans="2:7" ht="60" customHeight="1" x14ac:dyDescent="0.3">
      <c r="B33" s="874" t="s">
        <v>774</v>
      </c>
      <c r="C33" s="900" t="s">
        <v>775</v>
      </c>
      <c r="D33" s="222"/>
      <c r="E33" s="222"/>
      <c r="F33" s="222"/>
      <c r="G33" s="222"/>
    </row>
    <row r="34" spans="2:7" ht="15" thickBot="1" x14ac:dyDescent="0.35">
      <c r="B34" s="879"/>
      <c r="C34" s="879"/>
      <c r="D34" s="222"/>
      <c r="E34" s="222"/>
      <c r="F34" s="222"/>
      <c r="G34" s="222"/>
    </row>
    <row r="35" spans="2:7" x14ac:dyDescent="0.3">
      <c r="B35" s="890"/>
      <c r="C35" s="891"/>
      <c r="D35" s="222"/>
      <c r="E35" s="222"/>
      <c r="F35" s="222"/>
      <c r="G35" s="222"/>
    </row>
    <row r="36" spans="2:7" x14ac:dyDescent="0.3">
      <c r="B36" s="882" t="s">
        <v>776</v>
      </c>
      <c r="C36" s="892"/>
      <c r="D36" s="222"/>
      <c r="E36" s="222"/>
      <c r="F36" s="222"/>
      <c r="G36" s="222"/>
    </row>
    <row r="37" spans="2:7" ht="15" thickBot="1" x14ac:dyDescent="0.35">
      <c r="B37" s="883"/>
      <c r="C37" s="893"/>
      <c r="D37" s="222"/>
      <c r="E37" s="222"/>
      <c r="F37" s="222"/>
      <c r="G37" s="222"/>
    </row>
    <row r="38" spans="2:7" x14ac:dyDescent="0.3">
      <c r="B38" s="906" t="s">
        <v>777</v>
      </c>
      <c r="C38" s="907"/>
      <c r="D38" s="908"/>
      <c r="E38" s="896" t="s">
        <v>117</v>
      </c>
      <c r="F38" s="912" t="s">
        <v>779</v>
      </c>
      <c r="G38" s="912" t="s">
        <v>780</v>
      </c>
    </row>
    <row r="39" spans="2:7" ht="15" thickBot="1" x14ac:dyDescent="0.35">
      <c r="B39" s="909"/>
      <c r="C39" s="910"/>
      <c r="D39" s="911"/>
      <c r="E39" s="897" t="s">
        <v>778</v>
      </c>
      <c r="F39" s="913"/>
      <c r="G39" s="913"/>
    </row>
    <row r="40" spans="2:7" ht="15" thickBot="1" x14ac:dyDescent="0.35">
      <c r="B40" s="884" t="s">
        <v>369</v>
      </c>
      <c r="C40" s="920">
        <v>250000000000</v>
      </c>
      <c r="D40" s="921"/>
      <c r="E40" s="885">
        <v>250000000000</v>
      </c>
      <c r="F40" s="885">
        <v>98910000000</v>
      </c>
      <c r="G40" s="885">
        <v>98910000000</v>
      </c>
    </row>
    <row r="41" spans="2:7" ht="15" thickBot="1" x14ac:dyDescent="0.35">
      <c r="B41" s="886" t="s">
        <v>781</v>
      </c>
      <c r="C41" s="903">
        <v>50000000000</v>
      </c>
      <c r="D41" s="904"/>
      <c r="E41" s="887">
        <v>50000000000</v>
      </c>
      <c r="F41" s="887">
        <v>19906000000</v>
      </c>
      <c r="G41" s="887">
        <v>19906000000</v>
      </c>
    </row>
    <row r="42" spans="2:7" ht="15" thickBot="1" x14ac:dyDescent="0.35">
      <c r="B42" s="886" t="s">
        <v>782</v>
      </c>
      <c r="C42" s="903">
        <v>50000000000</v>
      </c>
      <c r="D42" s="904"/>
      <c r="E42" s="887">
        <v>50000000000</v>
      </c>
      <c r="F42" s="887">
        <v>21894000000</v>
      </c>
      <c r="G42" s="887">
        <v>21894000000</v>
      </c>
    </row>
    <row r="43" spans="2:7" ht="15" thickBot="1" x14ac:dyDescent="0.35">
      <c r="B43" s="888" t="s">
        <v>783</v>
      </c>
      <c r="C43" s="903">
        <v>2000000000</v>
      </c>
      <c r="D43" s="904"/>
      <c r="E43" s="887">
        <v>2000000000</v>
      </c>
      <c r="F43" s="887">
        <v>2000000000</v>
      </c>
      <c r="G43" s="887">
        <v>2000000000</v>
      </c>
    </row>
    <row r="44" spans="2:7" ht="15" thickBot="1" x14ac:dyDescent="0.35">
      <c r="B44" s="888" t="s">
        <v>784</v>
      </c>
      <c r="C44" s="903">
        <v>6000000000</v>
      </c>
      <c r="D44" s="904"/>
      <c r="E44" s="887">
        <v>6000000000</v>
      </c>
      <c r="F44" s="887">
        <v>6000000000</v>
      </c>
      <c r="G44" s="887">
        <v>6000000000</v>
      </c>
    </row>
    <row r="45" spans="2:7" ht="15" thickBot="1" x14ac:dyDescent="0.35">
      <c r="B45" s="888" t="s">
        <v>785</v>
      </c>
      <c r="C45" s="903">
        <v>12000000000</v>
      </c>
      <c r="D45" s="904"/>
      <c r="E45" s="887">
        <v>12000000000</v>
      </c>
      <c r="F45" s="887">
        <v>12000000000</v>
      </c>
      <c r="G45" s="887">
        <v>12000000000</v>
      </c>
    </row>
    <row r="46" spans="2:7" ht="15" thickBot="1" x14ac:dyDescent="0.35">
      <c r="B46" s="888" t="s">
        <v>786</v>
      </c>
      <c r="C46" s="903">
        <v>1000000000</v>
      </c>
      <c r="D46" s="904"/>
      <c r="E46" s="887">
        <v>1000000000</v>
      </c>
      <c r="F46" s="887">
        <v>1000000000</v>
      </c>
      <c r="G46" s="887">
        <v>1000000000</v>
      </c>
    </row>
    <row r="47" spans="2:7" ht="15" thickBot="1" x14ac:dyDescent="0.35">
      <c r="B47" s="888" t="s">
        <v>787</v>
      </c>
      <c r="C47" s="903">
        <v>4000000000</v>
      </c>
      <c r="D47" s="904"/>
      <c r="E47" s="887">
        <v>4000000000</v>
      </c>
      <c r="F47" s="887">
        <v>4000000000</v>
      </c>
      <c r="G47" s="887">
        <v>4000000000</v>
      </c>
    </row>
    <row r="48" spans="2:7" ht="15" thickBot="1" x14ac:dyDescent="0.35">
      <c r="B48" s="888" t="s">
        <v>788</v>
      </c>
      <c r="C48" s="903">
        <v>25000000000</v>
      </c>
      <c r="D48" s="904"/>
      <c r="E48" s="887">
        <v>25000000000</v>
      </c>
      <c r="F48" s="887">
        <v>25000000000</v>
      </c>
      <c r="G48" s="887">
        <v>25000000000</v>
      </c>
    </row>
    <row r="49" spans="2:7" ht="15" thickBot="1" x14ac:dyDescent="0.35">
      <c r="B49" s="888" t="s">
        <v>789</v>
      </c>
      <c r="C49" s="903">
        <v>15000000000</v>
      </c>
      <c r="D49" s="904"/>
      <c r="E49" s="887">
        <v>15000000000</v>
      </c>
      <c r="F49" s="887">
        <v>7110000000</v>
      </c>
      <c r="G49" s="887">
        <v>7110000000</v>
      </c>
    </row>
    <row r="50" spans="2:7" ht="15" thickBot="1" x14ac:dyDescent="0.35">
      <c r="B50" s="888" t="s">
        <v>790</v>
      </c>
      <c r="C50" s="903">
        <v>85000000000</v>
      </c>
      <c r="D50" s="904"/>
      <c r="E50" s="887">
        <v>85000000000</v>
      </c>
      <c r="F50" s="889" t="s">
        <v>39</v>
      </c>
      <c r="G50" s="889" t="s">
        <v>39</v>
      </c>
    </row>
  </sheetData>
  <mergeCells count="19">
    <mergeCell ref="B2:C2"/>
    <mergeCell ref="C45:D45"/>
    <mergeCell ref="B38:D39"/>
    <mergeCell ref="F38:F39"/>
    <mergeCell ref="G38:G39"/>
    <mergeCell ref="B4:C4"/>
    <mergeCell ref="B5:C5"/>
    <mergeCell ref="B6:C6"/>
    <mergeCell ref="B7:C7"/>
    <mergeCell ref="C40:D40"/>
    <mergeCell ref="C41:D41"/>
    <mergeCell ref="C42:D42"/>
    <mergeCell ref="C43:D43"/>
    <mergeCell ref="C44:D44"/>
    <mergeCell ref="C46:D46"/>
    <mergeCell ref="C47:D47"/>
    <mergeCell ref="C48:D48"/>
    <mergeCell ref="C49:D49"/>
    <mergeCell ref="C50:D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F24E-AB5D-41B8-9462-29579A9795E1}">
  <dimension ref="A1:H61"/>
  <sheetViews>
    <sheetView showGridLines="0" workbookViewId="0">
      <selection activeCell="A36" sqref="A36"/>
    </sheetView>
  </sheetViews>
  <sheetFormatPr baseColWidth="10" defaultColWidth="11.5546875" defaultRowHeight="14.4" x14ac:dyDescent="0.3"/>
  <cols>
    <col min="1" max="1" width="33.44140625" customWidth="1"/>
    <col min="3" max="3" width="15.6640625" customWidth="1"/>
    <col min="4" max="4" width="5.6640625" customWidth="1"/>
    <col min="5" max="5" width="15.6640625" customWidth="1"/>
    <col min="7" max="7" width="12.6640625" bestFit="1" customWidth="1"/>
    <col min="8" max="8" width="14.6640625" bestFit="1" customWidth="1"/>
  </cols>
  <sheetData>
    <row r="1" spans="1:8" ht="15" thickTop="1" x14ac:dyDescent="0.3">
      <c r="A1" s="250"/>
      <c r="B1" s="251"/>
      <c r="C1" s="251"/>
      <c r="D1" s="251"/>
      <c r="E1" s="251"/>
      <c r="F1" s="252"/>
    </row>
    <row r="2" spans="1:8" x14ac:dyDescent="0.3">
      <c r="A2" s="253"/>
      <c r="B2" s="239"/>
      <c r="C2" s="239"/>
      <c r="D2" s="239"/>
      <c r="E2" s="239"/>
      <c r="F2" s="254"/>
    </row>
    <row r="3" spans="1:8" x14ac:dyDescent="0.3">
      <c r="A3" s="253"/>
      <c r="B3" s="239"/>
      <c r="C3" s="239"/>
      <c r="D3" s="239"/>
      <c r="E3" s="239"/>
      <c r="F3" s="254"/>
    </row>
    <row r="4" spans="1:8" x14ac:dyDescent="0.3">
      <c r="A4" s="253"/>
      <c r="B4" s="239"/>
      <c r="C4" s="239"/>
      <c r="D4" s="239"/>
      <c r="E4" s="239"/>
      <c r="F4" s="254"/>
    </row>
    <row r="5" spans="1:8" ht="36.75" customHeight="1" x14ac:dyDescent="0.3">
      <c r="A5" s="924" t="s">
        <v>678</v>
      </c>
      <c r="B5" s="925"/>
      <c r="C5" s="925"/>
      <c r="D5" s="925"/>
      <c r="E5" s="925"/>
      <c r="F5" s="293"/>
    </row>
    <row r="6" spans="1:8" s="222" customFormat="1" ht="17.399999999999999" x14ac:dyDescent="0.3">
      <c r="A6" s="255" t="s">
        <v>679</v>
      </c>
      <c r="B6" s="788"/>
      <c r="C6" s="788"/>
      <c r="D6" s="788"/>
      <c r="E6" s="788"/>
      <c r="F6" s="254"/>
    </row>
    <row r="7" spans="1:8" s="222" customFormat="1" ht="17.399999999999999" x14ac:dyDescent="0.3">
      <c r="A7" s="255" t="s">
        <v>680</v>
      </c>
      <c r="B7" s="788"/>
      <c r="C7" s="788"/>
      <c r="D7" s="788"/>
      <c r="E7" s="788"/>
      <c r="F7" s="254"/>
    </row>
    <row r="8" spans="1:8" ht="18" thickBot="1" x14ac:dyDescent="0.35">
      <c r="A8" s="255"/>
      <c r="B8" s="239"/>
      <c r="C8" s="239"/>
      <c r="D8" s="239"/>
      <c r="E8" s="239"/>
      <c r="F8" s="254"/>
    </row>
    <row r="9" spans="1:8" ht="15" thickBot="1" x14ac:dyDescent="0.35">
      <c r="A9" s="256"/>
      <c r="B9" s="240" t="s">
        <v>681</v>
      </c>
      <c r="C9" s="1">
        <v>43830</v>
      </c>
      <c r="D9" s="241"/>
      <c r="E9" s="1">
        <v>43465</v>
      </c>
      <c r="F9" s="254"/>
    </row>
    <row r="10" spans="1:8" x14ac:dyDescent="0.3">
      <c r="A10" s="257" t="s">
        <v>0</v>
      </c>
      <c r="B10" s="241"/>
      <c r="C10" s="241"/>
      <c r="D10" s="241"/>
      <c r="E10" s="241"/>
      <c r="F10" s="254"/>
    </row>
    <row r="11" spans="1:8" x14ac:dyDescent="0.3">
      <c r="A11" s="257" t="s">
        <v>1</v>
      </c>
      <c r="B11" s="241"/>
      <c r="C11" s="241"/>
      <c r="D11" s="241"/>
      <c r="E11" s="241"/>
      <c r="F11" s="254"/>
    </row>
    <row r="12" spans="1:8" x14ac:dyDescent="0.3">
      <c r="A12" s="258" t="s">
        <v>2</v>
      </c>
      <c r="B12" s="242">
        <v>3</v>
      </c>
      <c r="C12" s="725">
        <v>20886433456</v>
      </c>
      <c r="D12" s="241"/>
      <c r="E12" s="660">
        <v>33970211933</v>
      </c>
      <c r="F12" s="254"/>
      <c r="G12" s="197"/>
      <c r="H12" s="197"/>
    </row>
    <row r="13" spans="1:8" x14ac:dyDescent="0.3">
      <c r="A13" s="258" t="s">
        <v>3</v>
      </c>
      <c r="B13" s="242">
        <v>4</v>
      </c>
      <c r="C13" s="725">
        <v>296632593813</v>
      </c>
      <c r="D13" s="241"/>
      <c r="E13" s="660">
        <v>239123948154</v>
      </c>
      <c r="F13" s="254"/>
      <c r="G13" s="197"/>
      <c r="H13" s="197"/>
    </row>
    <row r="14" spans="1:8" s="222" customFormat="1" x14ac:dyDescent="0.3">
      <c r="A14" s="258" t="s">
        <v>7</v>
      </c>
      <c r="B14" s="658">
        <v>5</v>
      </c>
      <c r="C14" s="660">
        <v>45000000</v>
      </c>
      <c r="D14" s="659"/>
      <c r="E14" s="731" t="s">
        <v>39</v>
      </c>
      <c r="F14" s="254"/>
      <c r="G14" s="197"/>
      <c r="H14" s="197"/>
    </row>
    <row r="15" spans="1:8" ht="15" thickBot="1" x14ac:dyDescent="0.35">
      <c r="A15" s="258" t="s">
        <v>4</v>
      </c>
      <c r="B15" s="242">
        <v>6</v>
      </c>
      <c r="C15" s="725">
        <v>3121533672</v>
      </c>
      <c r="D15" s="241"/>
      <c r="E15" s="660">
        <v>766022955</v>
      </c>
      <c r="F15" s="254"/>
      <c r="G15" s="197"/>
      <c r="H15" s="197"/>
    </row>
    <row r="16" spans="1:8" ht="15" thickBot="1" x14ac:dyDescent="0.35">
      <c r="A16" s="257" t="s">
        <v>5</v>
      </c>
      <c r="B16" s="241"/>
      <c r="C16" s="665">
        <f>SUM(C12:C15)</f>
        <v>320685560941</v>
      </c>
      <c r="D16" s="666"/>
      <c r="E16" s="856">
        <v>273860183042</v>
      </c>
      <c r="F16" s="254"/>
      <c r="G16" s="858"/>
    </row>
    <row r="17" spans="1:8" x14ac:dyDescent="0.3">
      <c r="A17" s="256"/>
      <c r="B17" s="241"/>
      <c r="C17" s="278"/>
      <c r="D17" s="666"/>
      <c r="E17" s="278"/>
      <c r="F17" s="254"/>
    </row>
    <row r="18" spans="1:8" x14ac:dyDescent="0.3">
      <c r="A18" s="257" t="s">
        <v>6</v>
      </c>
      <c r="B18" s="241"/>
      <c r="C18" s="278"/>
      <c r="D18" s="666"/>
      <c r="E18" s="278"/>
      <c r="F18" s="254"/>
    </row>
    <row r="19" spans="1:8" x14ac:dyDescent="0.3">
      <c r="A19" s="258" t="s">
        <v>3</v>
      </c>
      <c r="B19" s="242">
        <v>4</v>
      </c>
      <c r="C19" s="660">
        <v>51917623134</v>
      </c>
      <c r="D19" s="666"/>
      <c r="E19" s="660">
        <v>24034491160</v>
      </c>
      <c r="F19" s="254"/>
      <c r="G19" s="197"/>
      <c r="H19" s="197"/>
    </row>
    <row r="20" spans="1:8" x14ac:dyDescent="0.3">
      <c r="A20" s="259" t="s">
        <v>7</v>
      </c>
      <c r="B20" s="242">
        <v>5</v>
      </c>
      <c r="C20" s="660">
        <v>21973939176</v>
      </c>
      <c r="D20" s="666"/>
      <c r="E20" s="660">
        <v>15647892496</v>
      </c>
      <c r="F20" s="254"/>
      <c r="G20" s="197"/>
      <c r="H20" s="197"/>
    </row>
    <row r="21" spans="1:8" s="222" customFormat="1" x14ac:dyDescent="0.3">
      <c r="A21" s="804" t="s">
        <v>8</v>
      </c>
      <c r="B21" s="784"/>
      <c r="C21" s="660">
        <v>1925854584</v>
      </c>
      <c r="D21" s="666"/>
      <c r="E21" s="660">
        <v>1964741346</v>
      </c>
      <c r="F21" s="254"/>
      <c r="G21" s="197"/>
      <c r="H21" s="197"/>
    </row>
    <row r="22" spans="1:8" s="222" customFormat="1" x14ac:dyDescent="0.3">
      <c r="A22" s="804" t="s">
        <v>716</v>
      </c>
      <c r="B22" s="784"/>
      <c r="C22" s="660">
        <v>4240927495</v>
      </c>
      <c r="D22" s="666"/>
      <c r="E22" s="660">
        <v>153859531</v>
      </c>
      <c r="F22" s="254"/>
      <c r="G22" s="197"/>
      <c r="H22" s="197"/>
    </row>
    <row r="23" spans="1:8" s="222" customFormat="1" x14ac:dyDescent="0.3">
      <c r="A23" s="793" t="s">
        <v>4</v>
      </c>
      <c r="B23" s="733">
        <v>6</v>
      </c>
      <c r="C23" s="725">
        <v>38000000</v>
      </c>
      <c r="D23" s="666"/>
      <c r="E23" s="660">
        <v>38000000</v>
      </c>
      <c r="F23" s="254"/>
      <c r="G23" s="197"/>
      <c r="H23" s="197"/>
    </row>
    <row r="24" spans="1:8" ht="15" thickBot="1" x14ac:dyDescent="0.35">
      <c r="A24" s="261" t="s">
        <v>9</v>
      </c>
      <c r="B24" s="242" t="s">
        <v>10</v>
      </c>
      <c r="C24" s="660">
        <v>2845737</v>
      </c>
      <c r="D24" s="666"/>
      <c r="E24" s="660">
        <v>4007174</v>
      </c>
      <c r="F24" s="254"/>
      <c r="G24" s="197"/>
      <c r="H24" s="197"/>
    </row>
    <row r="25" spans="1:8" ht="15" thickBot="1" x14ac:dyDescent="0.35">
      <c r="A25" s="257" t="s">
        <v>11</v>
      </c>
      <c r="B25" s="241"/>
      <c r="C25" s="665">
        <f>SUM(C19:C24)</f>
        <v>80099190126</v>
      </c>
      <c r="D25" s="666"/>
      <c r="E25" s="856">
        <v>41842991707</v>
      </c>
      <c r="F25" s="254"/>
      <c r="G25" s="197"/>
    </row>
    <row r="26" spans="1:8" x14ac:dyDescent="0.3">
      <c r="A26" s="256"/>
      <c r="B26" s="241"/>
      <c r="C26" s="667"/>
      <c r="D26" s="666"/>
      <c r="E26" s="278"/>
      <c r="F26" s="254"/>
    </row>
    <row r="27" spans="1:8" ht="15" thickBot="1" x14ac:dyDescent="0.35">
      <c r="A27" s="257" t="s">
        <v>12</v>
      </c>
      <c r="B27" s="241"/>
      <c r="C27" s="668">
        <f>+C16+C25</f>
        <v>400784751067</v>
      </c>
      <c r="D27" s="666"/>
      <c r="E27" s="668">
        <f>+E25+E16</f>
        <v>315703174749</v>
      </c>
      <c r="F27" s="254"/>
      <c r="G27" s="197"/>
    </row>
    <row r="28" spans="1:8" ht="15" thickTop="1" x14ac:dyDescent="0.3">
      <c r="A28" s="256"/>
      <c r="B28" s="241"/>
      <c r="C28" s="278"/>
      <c r="D28" s="666"/>
      <c r="E28" s="278"/>
      <c r="F28" s="254"/>
    </row>
    <row r="29" spans="1:8" x14ac:dyDescent="0.3">
      <c r="A29" s="262" t="s">
        <v>13</v>
      </c>
      <c r="B29" s="241"/>
      <c r="C29" s="241"/>
      <c r="D29" s="241"/>
      <c r="E29" s="244"/>
      <c r="F29" s="254"/>
    </row>
    <row r="30" spans="1:8" x14ac:dyDescent="0.3">
      <c r="A30" s="262" t="s">
        <v>14</v>
      </c>
      <c r="B30" s="241"/>
      <c r="C30" s="244"/>
      <c r="D30" s="241"/>
      <c r="E30" s="244"/>
      <c r="F30" s="254"/>
    </row>
    <row r="31" spans="1:8" x14ac:dyDescent="0.3">
      <c r="A31" s="263" t="s">
        <v>15</v>
      </c>
      <c r="B31" s="241"/>
      <c r="C31" s="660">
        <v>1605590749</v>
      </c>
      <c r="D31" s="241"/>
      <c r="E31" s="243">
        <v>1317621760</v>
      </c>
      <c r="F31" s="254"/>
      <c r="G31" s="197"/>
    </row>
    <row r="32" spans="1:8" x14ac:dyDescent="0.3">
      <c r="A32" s="263" t="s">
        <v>479</v>
      </c>
      <c r="B32" s="242">
        <v>7</v>
      </c>
      <c r="C32" s="660">
        <v>71991424236</v>
      </c>
      <c r="D32" s="241"/>
      <c r="E32" s="243">
        <v>82618344419</v>
      </c>
      <c r="F32" s="254"/>
      <c r="G32" s="197"/>
      <c r="H32" s="197"/>
    </row>
    <row r="33" spans="1:8" x14ac:dyDescent="0.3">
      <c r="A33" s="263" t="s">
        <v>16</v>
      </c>
      <c r="B33" s="242">
        <v>8</v>
      </c>
      <c r="C33" s="660">
        <v>42333987737</v>
      </c>
      <c r="D33" s="241"/>
      <c r="E33" s="243">
        <v>28495128484</v>
      </c>
      <c r="F33" s="254"/>
      <c r="G33" s="197"/>
      <c r="H33" s="197"/>
    </row>
    <row r="34" spans="1:8" ht="15" thickBot="1" x14ac:dyDescent="0.35">
      <c r="A34" s="263" t="s">
        <v>17</v>
      </c>
      <c r="B34" s="242">
        <v>9</v>
      </c>
      <c r="C34" s="660">
        <v>1331710422</v>
      </c>
      <c r="D34" s="241"/>
      <c r="E34" s="243">
        <v>2775453342</v>
      </c>
      <c r="F34" s="254"/>
      <c r="G34" s="197"/>
      <c r="H34" s="197"/>
    </row>
    <row r="35" spans="1:8" ht="15" thickBot="1" x14ac:dyDescent="0.35">
      <c r="A35" s="262" t="s">
        <v>18</v>
      </c>
      <c r="B35" s="241"/>
      <c r="C35" s="665">
        <f>SUM(C31:C34)</f>
        <v>117262713144</v>
      </c>
      <c r="D35" s="669"/>
      <c r="E35" s="665">
        <v>115206548005</v>
      </c>
      <c r="F35" s="254"/>
      <c r="G35" s="197"/>
    </row>
    <row r="36" spans="1:8" x14ac:dyDescent="0.3">
      <c r="A36" s="256"/>
      <c r="B36" s="241"/>
      <c r="C36" s="601"/>
      <c r="D36" s="666"/>
      <c r="E36" s="278"/>
      <c r="F36" s="254"/>
    </row>
    <row r="37" spans="1:8" x14ac:dyDescent="0.3">
      <c r="A37" s="262" t="s">
        <v>19</v>
      </c>
      <c r="B37" s="241"/>
      <c r="C37" s="601"/>
      <c r="D37" s="666"/>
      <c r="E37" s="278"/>
      <c r="F37" s="254"/>
    </row>
    <row r="38" spans="1:8" x14ac:dyDescent="0.3">
      <c r="A38" s="263" t="s">
        <v>20</v>
      </c>
      <c r="B38" s="242">
        <v>7</v>
      </c>
      <c r="C38" s="660">
        <v>3256628762</v>
      </c>
      <c r="D38" s="666"/>
      <c r="E38" s="270">
        <v>8041355102</v>
      </c>
      <c r="F38" s="254"/>
      <c r="G38" s="197"/>
      <c r="H38" s="197"/>
    </row>
    <row r="39" spans="1:8" ht="15" thickBot="1" x14ac:dyDescent="0.35">
      <c r="A39" s="263" t="s">
        <v>21</v>
      </c>
      <c r="B39" s="242">
        <v>8</v>
      </c>
      <c r="C39" s="660">
        <v>158787520457</v>
      </c>
      <c r="D39" s="666"/>
      <c r="E39" s="270">
        <v>88188886539</v>
      </c>
      <c r="F39" s="254"/>
      <c r="G39" s="197"/>
      <c r="H39" s="197"/>
    </row>
    <row r="40" spans="1:8" ht="15" thickBot="1" x14ac:dyDescent="0.35">
      <c r="A40" s="262" t="s">
        <v>22</v>
      </c>
      <c r="B40" s="241"/>
      <c r="C40" s="665">
        <f>SUM(C38:C39)</f>
        <v>162044149219</v>
      </c>
      <c r="D40" s="669"/>
      <c r="E40" s="665">
        <v>96230241641</v>
      </c>
      <c r="F40" s="254"/>
      <c r="G40" s="197"/>
    </row>
    <row r="41" spans="1:8" ht="15" thickBot="1" x14ac:dyDescent="0.35">
      <c r="A41" s="262" t="s">
        <v>23</v>
      </c>
      <c r="B41" s="241"/>
      <c r="C41" s="670">
        <f>+C35+C40</f>
        <v>279306862363</v>
      </c>
      <c r="D41" s="669"/>
      <c r="E41" s="670">
        <f>+E40+E35</f>
        <v>211436789646</v>
      </c>
      <c r="F41" s="254"/>
      <c r="G41" s="197"/>
    </row>
    <row r="42" spans="1:8" x14ac:dyDescent="0.3">
      <c r="A42" s="256"/>
      <c r="B42" s="241"/>
      <c r="C42" s="278"/>
      <c r="D42" s="666"/>
      <c r="E42" s="278"/>
      <c r="F42" s="254"/>
    </row>
    <row r="43" spans="1:8" x14ac:dyDescent="0.3">
      <c r="A43" s="262" t="s">
        <v>24</v>
      </c>
      <c r="B43" s="241"/>
      <c r="C43" s="244"/>
      <c r="D43" s="241"/>
      <c r="E43" s="244"/>
      <c r="F43" s="254"/>
    </row>
    <row r="44" spans="1:8" x14ac:dyDescent="0.3">
      <c r="A44" s="263" t="s">
        <v>25</v>
      </c>
      <c r="B44" s="242" t="s">
        <v>26</v>
      </c>
      <c r="C44" s="660">
        <v>98910000000</v>
      </c>
      <c r="D44" s="241"/>
      <c r="E44" s="243">
        <v>77703000000</v>
      </c>
      <c r="F44" s="254"/>
      <c r="G44" s="197"/>
      <c r="H44" s="197"/>
    </row>
    <row r="45" spans="1:8" x14ac:dyDescent="0.3">
      <c r="A45" s="263" t="s">
        <v>27</v>
      </c>
      <c r="B45" s="242" t="s">
        <v>28</v>
      </c>
      <c r="C45" s="660">
        <v>383681070</v>
      </c>
      <c r="D45" s="241"/>
      <c r="E45" s="243">
        <v>33918855</v>
      </c>
      <c r="F45" s="254"/>
      <c r="G45" s="197"/>
      <c r="H45" s="197"/>
    </row>
    <row r="46" spans="1:8" x14ac:dyDescent="0.3">
      <c r="A46" s="263" t="s">
        <v>29</v>
      </c>
      <c r="B46" s="242" t="s">
        <v>30</v>
      </c>
      <c r="C46" s="660">
        <v>3782180262</v>
      </c>
      <c r="D46" s="241"/>
      <c r="E46" s="243">
        <v>3029661490</v>
      </c>
      <c r="F46" s="254"/>
      <c r="G46" s="197"/>
      <c r="H46" s="197"/>
    </row>
    <row r="47" spans="1:8" s="222" customFormat="1" x14ac:dyDescent="0.3">
      <c r="A47" s="263" t="s">
        <v>550</v>
      </c>
      <c r="B47" s="242" t="s">
        <v>551</v>
      </c>
      <c r="C47" s="660">
        <v>4100000000</v>
      </c>
      <c r="D47" s="241"/>
      <c r="E47" s="706" t="s">
        <v>39</v>
      </c>
      <c r="F47" s="254"/>
      <c r="G47" s="197"/>
      <c r="H47" s="197"/>
    </row>
    <row r="48" spans="1:8" x14ac:dyDescent="0.3">
      <c r="A48" s="263" t="s">
        <v>31</v>
      </c>
      <c r="B48" s="242"/>
      <c r="C48" s="660">
        <v>4170698</v>
      </c>
      <c r="D48" s="247"/>
      <c r="E48" s="243">
        <v>4166188</v>
      </c>
      <c r="F48" s="254"/>
      <c r="G48" s="197"/>
      <c r="H48" s="197"/>
    </row>
    <row r="49" spans="1:8" ht="15" thickBot="1" x14ac:dyDescent="0.35">
      <c r="A49" s="263" t="s">
        <v>32</v>
      </c>
      <c r="B49" s="241"/>
      <c r="C49" s="660">
        <v>14297856674</v>
      </c>
      <c r="D49" s="241"/>
      <c r="E49" s="243">
        <v>23495638570</v>
      </c>
      <c r="F49" s="254"/>
      <c r="G49" s="197"/>
      <c r="H49" s="197"/>
    </row>
    <row r="50" spans="1:8" ht="15" thickBot="1" x14ac:dyDescent="0.35">
      <c r="A50" s="262" t="s">
        <v>33</v>
      </c>
      <c r="B50" s="241"/>
      <c r="C50" s="6">
        <f>SUM(C44:C49)</f>
        <v>121477888704</v>
      </c>
      <c r="D50" s="246"/>
      <c r="E50" s="6">
        <v>104266385103</v>
      </c>
      <c r="F50" s="254"/>
      <c r="G50" s="197"/>
    </row>
    <row r="51" spans="1:8" ht="15" thickBot="1" x14ac:dyDescent="0.35">
      <c r="A51" s="262" t="s">
        <v>34</v>
      </c>
      <c r="B51" s="241"/>
      <c r="C51" s="668">
        <f>+C41+C50</f>
        <v>400784751067</v>
      </c>
      <c r="D51" s="666"/>
      <c r="E51" s="668">
        <f>+E50+E41</f>
        <v>315703174749</v>
      </c>
      <c r="F51" s="254"/>
      <c r="G51" s="197"/>
    </row>
    <row r="52" spans="1:8" ht="15" thickTop="1" x14ac:dyDescent="0.3">
      <c r="A52" s="262" t="s">
        <v>35</v>
      </c>
      <c r="B52" s="248" t="s">
        <v>36</v>
      </c>
      <c r="C52" s="244"/>
      <c r="D52" s="241"/>
      <c r="E52" s="244"/>
      <c r="F52" s="254"/>
    </row>
    <row r="53" spans="1:8" x14ac:dyDescent="0.3">
      <c r="A53" s="263" t="s">
        <v>37</v>
      </c>
      <c r="B53" s="241"/>
      <c r="C53" s="660">
        <v>51699869758</v>
      </c>
      <c r="D53" s="241"/>
      <c r="E53" s="243">
        <v>43990652658</v>
      </c>
      <c r="F53" s="254"/>
      <c r="G53" s="197"/>
    </row>
    <row r="54" spans="1:8" x14ac:dyDescent="0.3">
      <c r="A54" s="263" t="s">
        <v>38</v>
      </c>
      <c r="B54" s="248"/>
      <c r="C54" s="660">
        <v>24603509766</v>
      </c>
      <c r="D54" s="248"/>
      <c r="E54" s="207">
        <v>29971653693</v>
      </c>
      <c r="F54" s="254"/>
      <c r="G54" s="197"/>
    </row>
    <row r="55" spans="1:8" x14ac:dyDescent="0.3">
      <c r="A55" s="263" t="s">
        <v>40</v>
      </c>
      <c r="B55" s="248"/>
      <c r="C55" s="810">
        <v>75064534031</v>
      </c>
      <c r="D55" s="248"/>
      <c r="E55" s="811">
        <v>74404416365</v>
      </c>
      <c r="F55" s="254"/>
      <c r="G55" s="197"/>
    </row>
    <row r="56" spans="1:8" s="222" customFormat="1" ht="15" thickBot="1" x14ac:dyDescent="0.35">
      <c r="A56" s="262" t="s">
        <v>682</v>
      </c>
      <c r="B56" s="785"/>
      <c r="C56" s="668">
        <f>SUM(C53:C55)</f>
        <v>151367913555</v>
      </c>
      <c r="D56" s="666"/>
      <c r="E56" s="668">
        <f>SUM(E53:E55)</f>
        <v>148366722716</v>
      </c>
      <c r="F56" s="254"/>
      <c r="G56" s="197"/>
    </row>
    <row r="57" spans="1:8" ht="15" thickTop="1" x14ac:dyDescent="0.3">
      <c r="A57" s="264"/>
      <c r="B57" s="239"/>
      <c r="C57" s="239"/>
      <c r="D57" s="239"/>
      <c r="E57" s="239"/>
      <c r="F57" s="254"/>
    </row>
    <row r="58" spans="1:8" x14ac:dyDescent="0.3">
      <c r="A58" s="922" t="s">
        <v>683</v>
      </c>
      <c r="B58" s="923"/>
      <c r="C58" s="923"/>
      <c r="D58" s="923"/>
      <c r="E58" s="923"/>
      <c r="F58" s="254"/>
    </row>
    <row r="59" spans="1:8" ht="17.399999999999999" x14ac:dyDescent="0.3">
      <c r="A59" s="255"/>
      <c r="B59" s="239"/>
      <c r="C59" s="239"/>
      <c r="D59" s="239"/>
      <c r="E59" s="239"/>
      <c r="F59" s="254"/>
    </row>
    <row r="60" spans="1:8" ht="18" thickBot="1" x14ac:dyDescent="0.35">
      <c r="A60" s="265"/>
      <c r="B60" s="266"/>
      <c r="C60" s="266"/>
      <c r="D60" s="266"/>
      <c r="E60" s="266"/>
      <c r="F60" s="267"/>
    </row>
    <row r="61" spans="1:8" ht="15" thickTop="1" x14ac:dyDescent="0.3"/>
  </sheetData>
  <mergeCells count="2">
    <mergeCell ref="A58:E58"/>
    <mergeCell ref="A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A1C9-1085-4C51-A3EC-A7285204393B}">
  <dimension ref="A1:I38"/>
  <sheetViews>
    <sheetView showGridLines="0" zoomScale="96" zoomScaleNormal="96" workbookViewId="0"/>
  </sheetViews>
  <sheetFormatPr baseColWidth="10" defaultColWidth="11.5546875" defaultRowHeight="14.4" x14ac:dyDescent="0.3"/>
  <cols>
    <col min="1" max="1" width="35.33203125" customWidth="1"/>
    <col min="3" max="3" width="5.88671875" customWidth="1"/>
    <col min="4" max="4" width="15.6640625" customWidth="1"/>
    <col min="5" max="5" width="5.6640625" customWidth="1"/>
    <col min="6" max="6" width="15.6640625" customWidth="1"/>
    <col min="8" max="9" width="14.44140625" bestFit="1" customWidth="1"/>
  </cols>
  <sheetData>
    <row r="1" spans="1:9" ht="15" thickTop="1" x14ac:dyDescent="0.3">
      <c r="A1" s="250"/>
      <c r="B1" s="251"/>
      <c r="C1" s="251"/>
      <c r="D1" s="251"/>
      <c r="E1" s="251"/>
      <c r="F1" s="251"/>
      <c r="G1" s="252"/>
    </row>
    <row r="2" spans="1:9" x14ac:dyDescent="0.3">
      <c r="A2" s="253"/>
      <c r="B2" s="788"/>
      <c r="C2" s="788"/>
      <c r="D2" s="788"/>
      <c r="E2" s="788"/>
      <c r="F2" s="788"/>
      <c r="G2" s="254"/>
    </row>
    <row r="3" spans="1:9" x14ac:dyDescent="0.3">
      <c r="A3" s="253"/>
      <c r="B3" s="788"/>
      <c r="C3" s="788"/>
      <c r="D3" s="788"/>
      <c r="E3" s="788"/>
      <c r="F3" s="788"/>
      <c r="G3" s="254"/>
    </row>
    <row r="4" spans="1:9" x14ac:dyDescent="0.3">
      <c r="A4" s="253"/>
      <c r="B4" s="788"/>
      <c r="C4" s="788"/>
      <c r="D4" s="788"/>
      <c r="E4" s="788"/>
      <c r="F4" s="788"/>
      <c r="G4" s="254"/>
    </row>
    <row r="5" spans="1:9" ht="38.25" customHeight="1" x14ac:dyDescent="0.3">
      <c r="A5" s="924" t="s">
        <v>718</v>
      </c>
      <c r="B5" s="925"/>
      <c r="C5" s="925"/>
      <c r="D5" s="925"/>
      <c r="E5" s="925"/>
      <c r="F5" s="925"/>
      <c r="G5" s="292"/>
    </row>
    <row r="6" spans="1:9" s="222" customFormat="1" ht="17.399999999999999" x14ac:dyDescent="0.3">
      <c r="A6" s="255" t="s">
        <v>679</v>
      </c>
      <c r="B6" s="788"/>
      <c r="C6" s="788"/>
      <c r="D6" s="788"/>
      <c r="E6" s="788"/>
      <c r="F6" s="788"/>
      <c r="G6" s="254"/>
    </row>
    <row r="7" spans="1:9" s="222" customFormat="1" ht="17.399999999999999" x14ac:dyDescent="0.3">
      <c r="A7" s="255" t="s">
        <v>680</v>
      </c>
      <c r="B7" s="788"/>
      <c r="C7" s="788"/>
      <c r="D7" s="788"/>
      <c r="E7" s="788"/>
      <c r="F7" s="788"/>
      <c r="G7" s="254"/>
    </row>
    <row r="8" spans="1:9" ht="18" thickBot="1" x14ac:dyDescent="0.35">
      <c r="A8" s="789"/>
      <c r="B8" s="788"/>
      <c r="C8" s="788"/>
      <c r="D8" s="788"/>
      <c r="E8" s="788"/>
      <c r="F8" s="788"/>
      <c r="G8" s="254"/>
      <c r="H8" s="208"/>
    </row>
    <row r="9" spans="1:9" ht="15" customHeight="1" thickBot="1" x14ac:dyDescent="0.35">
      <c r="A9" s="256"/>
      <c r="B9" s="927" t="s">
        <v>681</v>
      </c>
      <c r="C9" s="927"/>
      <c r="D9" s="1">
        <v>43829</v>
      </c>
      <c r="E9" s="268"/>
      <c r="F9" s="1">
        <v>43435</v>
      </c>
      <c r="G9" s="254"/>
    </row>
    <row r="10" spans="1:9" ht="15" customHeight="1" x14ac:dyDescent="0.3">
      <c r="A10" s="256"/>
      <c r="B10" s="928"/>
      <c r="C10" s="928"/>
      <c r="D10" s="785"/>
      <c r="E10" s="785"/>
      <c r="F10" s="785"/>
      <c r="G10" s="254"/>
    </row>
    <row r="11" spans="1:9" ht="15" customHeight="1" x14ac:dyDescent="0.3">
      <c r="A11" s="273" t="s">
        <v>41</v>
      </c>
      <c r="B11" s="926"/>
      <c r="C11" s="926"/>
      <c r="D11" s="783"/>
      <c r="E11" s="783"/>
      <c r="F11" s="783"/>
      <c r="G11" s="254"/>
    </row>
    <row r="12" spans="1:9" ht="15" customHeight="1" x14ac:dyDescent="0.3">
      <c r="A12" s="260" t="s">
        <v>42</v>
      </c>
      <c r="B12" s="926"/>
      <c r="C12" s="926"/>
      <c r="D12" s="660">
        <v>88722966952</v>
      </c>
      <c r="E12" s="783"/>
      <c r="F12" s="660">
        <v>117715185390</v>
      </c>
      <c r="G12" s="254"/>
      <c r="H12" s="197"/>
    </row>
    <row r="13" spans="1:9" ht="15" customHeight="1" thickBot="1" x14ac:dyDescent="0.35">
      <c r="A13" s="258" t="s">
        <v>43</v>
      </c>
      <c r="B13" s="929">
        <v>10</v>
      </c>
      <c r="C13" s="929"/>
      <c r="D13" s="5">
        <v>-45842060456</v>
      </c>
      <c r="E13" s="783"/>
      <c r="F13" s="5">
        <v>-68984073702</v>
      </c>
      <c r="G13" s="254"/>
      <c r="H13" s="197"/>
      <c r="I13" s="197"/>
    </row>
    <row r="14" spans="1:9" ht="15" customHeight="1" x14ac:dyDescent="0.3">
      <c r="A14" s="786" t="s">
        <v>44</v>
      </c>
      <c r="B14" s="926"/>
      <c r="C14" s="926"/>
      <c r="D14" s="845">
        <v>42880906496</v>
      </c>
      <c r="E14" s="787"/>
      <c r="F14" s="845">
        <v>48731111688</v>
      </c>
      <c r="G14" s="254"/>
      <c r="H14" s="197"/>
    </row>
    <row r="15" spans="1:9" ht="15" customHeight="1" x14ac:dyDescent="0.3">
      <c r="A15" s="275"/>
      <c r="B15" s="926"/>
      <c r="C15" s="926"/>
      <c r="D15" s="787"/>
      <c r="E15" s="787"/>
      <c r="F15" s="787"/>
      <c r="G15" s="254"/>
    </row>
    <row r="16" spans="1:9" ht="15" customHeight="1" thickBot="1" x14ac:dyDescent="0.35">
      <c r="A16" s="260" t="s">
        <v>45</v>
      </c>
      <c r="B16" s="929">
        <v>11</v>
      </c>
      <c r="C16" s="929"/>
      <c r="D16" s="812">
        <v>-10847427549</v>
      </c>
      <c r="E16" s="787"/>
      <c r="F16" s="812">
        <v>-9563673607</v>
      </c>
      <c r="G16" s="254"/>
      <c r="H16" s="197"/>
      <c r="I16" s="197"/>
    </row>
    <row r="17" spans="1:9" ht="15" customHeight="1" x14ac:dyDescent="0.3">
      <c r="A17" s="930" t="s">
        <v>46</v>
      </c>
      <c r="B17" s="926"/>
      <c r="C17" s="926"/>
      <c r="D17" s="931">
        <f>+D14+D16</f>
        <v>32033478947</v>
      </c>
      <c r="E17" s="933"/>
      <c r="F17" s="931">
        <f>+F14+F16</f>
        <v>39167438081</v>
      </c>
      <c r="G17" s="254"/>
      <c r="H17" s="197"/>
    </row>
    <row r="18" spans="1:9" ht="15" customHeight="1" x14ac:dyDescent="0.3">
      <c r="A18" s="930"/>
      <c r="B18" s="926"/>
      <c r="C18" s="926"/>
      <c r="D18" s="932"/>
      <c r="E18" s="933"/>
      <c r="F18" s="932"/>
      <c r="G18" s="254"/>
    </row>
    <row r="19" spans="1:9" ht="15" customHeight="1" x14ac:dyDescent="0.3">
      <c r="A19" s="275"/>
      <c r="B19" s="926"/>
      <c r="C19" s="926"/>
      <c r="D19" s="671"/>
      <c r="E19" s="787"/>
      <c r="F19" s="787"/>
      <c r="G19" s="254"/>
    </row>
    <row r="20" spans="1:9" ht="15" customHeight="1" x14ac:dyDescent="0.3">
      <c r="A20" s="260" t="s">
        <v>47</v>
      </c>
      <c r="B20" s="929">
        <v>12</v>
      </c>
      <c r="C20" s="929"/>
      <c r="D20" s="660">
        <v>-12495730628</v>
      </c>
      <c r="E20" s="787"/>
      <c r="F20" s="243">
        <v>-10067365197</v>
      </c>
      <c r="G20" s="254"/>
      <c r="H20" s="197"/>
      <c r="I20" s="197"/>
    </row>
    <row r="21" spans="1:9" ht="15" customHeight="1" thickBot="1" x14ac:dyDescent="0.35">
      <c r="A21" s="260" t="s">
        <v>48</v>
      </c>
      <c r="B21" s="926"/>
      <c r="C21" s="926"/>
      <c r="D21" s="660">
        <v>-1363966015</v>
      </c>
      <c r="E21" s="787"/>
      <c r="F21" s="243">
        <v>-964494429</v>
      </c>
      <c r="G21" s="254"/>
      <c r="H21" s="197"/>
    </row>
    <row r="22" spans="1:9" ht="15" customHeight="1" x14ac:dyDescent="0.3">
      <c r="A22" s="275"/>
      <c r="B22" s="926"/>
      <c r="C22" s="926"/>
      <c r="D22" s="672">
        <f>SUM(D20:D21)</f>
        <v>-13859696643</v>
      </c>
      <c r="E22" s="787"/>
      <c r="F22" s="672">
        <f>SUM(F20:F21)</f>
        <v>-11031859626</v>
      </c>
      <c r="G22" s="254"/>
      <c r="H22" s="197"/>
    </row>
    <row r="23" spans="1:9" ht="15" customHeight="1" x14ac:dyDescent="0.3">
      <c r="A23" s="275"/>
      <c r="B23" s="926"/>
      <c r="C23" s="926"/>
      <c r="D23" s="673"/>
      <c r="E23" s="787"/>
      <c r="F23" s="787"/>
      <c r="G23" s="254"/>
    </row>
    <row r="24" spans="1:9" ht="15" customHeight="1" x14ac:dyDescent="0.3">
      <c r="A24" s="260" t="s">
        <v>49</v>
      </c>
      <c r="B24" s="929">
        <v>13</v>
      </c>
      <c r="C24" s="929"/>
      <c r="D24" s="660">
        <v>-1460382428</v>
      </c>
      <c r="E24" s="787"/>
      <c r="F24" s="660">
        <v>-933836088</v>
      </c>
      <c r="G24" s="254"/>
      <c r="H24" s="197"/>
      <c r="I24" s="197"/>
    </row>
    <row r="25" spans="1:9" ht="15" customHeight="1" thickBot="1" x14ac:dyDescent="0.35">
      <c r="A25" s="260" t="s">
        <v>719</v>
      </c>
      <c r="B25" s="934"/>
      <c r="C25" s="934"/>
      <c r="D25" s="727">
        <v>313176610</v>
      </c>
      <c r="E25" s="787"/>
      <c r="F25" s="726">
        <v>377118867</v>
      </c>
      <c r="G25" s="254"/>
      <c r="H25" s="197"/>
    </row>
    <row r="26" spans="1:9" ht="15" customHeight="1" x14ac:dyDescent="0.3">
      <c r="A26" s="275"/>
      <c r="B26" s="926"/>
      <c r="C26" s="926"/>
      <c r="D26" s="270">
        <f>SUM(D24:D25)</f>
        <v>-1147205818</v>
      </c>
      <c r="E26" s="787"/>
      <c r="F26" s="270">
        <f>SUM(F24:F25)</f>
        <v>-556717221</v>
      </c>
      <c r="G26" s="254"/>
      <c r="H26" s="197"/>
    </row>
    <row r="27" spans="1:9" ht="15" customHeight="1" x14ac:dyDescent="0.3">
      <c r="A27" s="275"/>
      <c r="B27" s="926"/>
      <c r="C27" s="926"/>
      <c r="D27" s="671"/>
      <c r="E27" s="787"/>
      <c r="F27" s="787"/>
      <c r="G27" s="254"/>
      <c r="H27" s="197"/>
    </row>
    <row r="28" spans="1:9" ht="15" customHeight="1" thickBot="1" x14ac:dyDescent="0.35">
      <c r="A28" s="258" t="s">
        <v>238</v>
      </c>
      <c r="B28" s="929" t="s">
        <v>50</v>
      </c>
      <c r="C28" s="929"/>
      <c r="D28" s="812">
        <v>-1976201040</v>
      </c>
      <c r="E28" s="674"/>
      <c r="F28" s="812">
        <v>-2846610108</v>
      </c>
      <c r="G28" s="254"/>
      <c r="H28" s="197"/>
      <c r="I28" s="197"/>
    </row>
    <row r="29" spans="1:9" ht="15" customHeight="1" thickBot="1" x14ac:dyDescent="0.35">
      <c r="A29" s="786" t="s">
        <v>51</v>
      </c>
      <c r="B29" s="926"/>
      <c r="C29" s="926"/>
      <c r="D29" s="675">
        <f>+D17+D22+D26+D28</f>
        <v>15050375446</v>
      </c>
      <c r="E29" s="787"/>
      <c r="F29" s="675">
        <f>+F17+F22+F26+F28</f>
        <v>24732251126</v>
      </c>
      <c r="G29" s="254"/>
      <c r="H29" s="197"/>
    </row>
    <row r="30" spans="1:9" ht="15" customHeight="1" thickBot="1" x14ac:dyDescent="0.35">
      <c r="A30" s="260" t="s">
        <v>500</v>
      </c>
      <c r="B30" s="929"/>
      <c r="C30" s="929"/>
      <c r="D30" s="728">
        <v>-752518772</v>
      </c>
      <c r="E30" s="671"/>
      <c r="F30" s="729">
        <v>-1236612556</v>
      </c>
      <c r="G30" s="254"/>
    </row>
    <row r="31" spans="1:9" ht="15" customHeight="1" thickBot="1" x14ac:dyDescent="0.35">
      <c r="A31" s="786" t="s">
        <v>684</v>
      </c>
      <c r="B31" s="939"/>
      <c r="C31" s="939"/>
      <c r="D31" s="790">
        <f>+D29+D30</f>
        <v>14297856674</v>
      </c>
      <c r="E31" s="245"/>
      <c r="F31" s="790">
        <f>+F29+F30</f>
        <v>23495638570</v>
      </c>
      <c r="G31" s="254"/>
      <c r="H31" s="197"/>
    </row>
    <row r="32" spans="1:9" ht="15" customHeight="1" thickTop="1" x14ac:dyDescent="0.3">
      <c r="A32" s="258"/>
      <c r="B32" s="940"/>
      <c r="C32" s="940"/>
      <c r="D32" s="271"/>
      <c r="E32" s="784"/>
      <c r="F32" s="271"/>
      <c r="G32" s="254"/>
    </row>
    <row r="33" spans="1:7" ht="15" customHeight="1" x14ac:dyDescent="0.3">
      <c r="A33" s="273"/>
      <c r="B33" s="941"/>
      <c r="C33" s="941"/>
      <c r="D33" s="271"/>
      <c r="E33" s="272"/>
      <c r="F33" s="249"/>
      <c r="G33" s="254"/>
    </row>
    <row r="34" spans="1:7" ht="15" customHeight="1" x14ac:dyDescent="0.3">
      <c r="A34" s="922" t="s">
        <v>683</v>
      </c>
      <c r="B34" s="923"/>
      <c r="C34" s="923"/>
      <c r="D34" s="923"/>
      <c r="E34" s="923"/>
      <c r="F34" s="813"/>
      <c r="G34" s="254"/>
    </row>
    <row r="35" spans="1:7" ht="15" customHeight="1" x14ac:dyDescent="0.3">
      <c r="A35" s="935"/>
      <c r="B35" s="936"/>
      <c r="C35" s="936"/>
      <c r="D35" s="936"/>
      <c r="E35" s="936"/>
      <c r="F35" s="936"/>
      <c r="G35" s="254"/>
    </row>
    <row r="36" spans="1:7" ht="15" customHeight="1" thickBot="1" x14ac:dyDescent="0.35">
      <c r="A36" s="937"/>
      <c r="B36" s="938"/>
      <c r="C36" s="938"/>
      <c r="D36" s="938"/>
      <c r="E36" s="938"/>
      <c r="F36" s="938"/>
      <c r="G36" s="267"/>
    </row>
    <row r="37" spans="1:7" ht="15" thickTop="1" x14ac:dyDescent="0.3">
      <c r="A37" s="4"/>
    </row>
    <row r="38" spans="1:7" x14ac:dyDescent="0.3">
      <c r="A38" s="2"/>
    </row>
  </sheetData>
  <mergeCells count="32">
    <mergeCell ref="B25:C25"/>
    <mergeCell ref="A5:F5"/>
    <mergeCell ref="A35:F35"/>
    <mergeCell ref="A36:F36"/>
    <mergeCell ref="B29:C29"/>
    <mergeCell ref="B31:C31"/>
    <mergeCell ref="B32:C32"/>
    <mergeCell ref="B33:C33"/>
    <mergeCell ref="B30:C30"/>
    <mergeCell ref="B28:C28"/>
    <mergeCell ref="F17:F18"/>
    <mergeCell ref="B19:C19"/>
    <mergeCell ref="B20:C20"/>
    <mergeCell ref="B21:C21"/>
    <mergeCell ref="B22:C22"/>
    <mergeCell ref="B23:C23"/>
    <mergeCell ref="A34:E34"/>
    <mergeCell ref="B14:C14"/>
    <mergeCell ref="B9:C9"/>
    <mergeCell ref="B10:C10"/>
    <mergeCell ref="B11:C11"/>
    <mergeCell ref="B12:C12"/>
    <mergeCell ref="B13:C13"/>
    <mergeCell ref="B15:C15"/>
    <mergeCell ref="B16:C16"/>
    <mergeCell ref="A17:A18"/>
    <mergeCell ref="B17:C18"/>
    <mergeCell ref="D17:D18"/>
    <mergeCell ref="E17:E18"/>
    <mergeCell ref="B24:C24"/>
    <mergeCell ref="B26:C26"/>
    <mergeCell ref="B27:C2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24C4E-0050-4A43-9273-4818F3173A21}">
  <dimension ref="A1:K39"/>
  <sheetViews>
    <sheetView showGridLines="0" topLeftCell="A14" zoomScaleNormal="100" workbookViewId="0">
      <selection activeCell="I35" sqref="I35"/>
    </sheetView>
  </sheetViews>
  <sheetFormatPr baseColWidth="10" defaultColWidth="11.5546875" defaultRowHeight="14.4" x14ac:dyDescent="0.3"/>
  <cols>
    <col min="1" max="1" width="32.33203125" customWidth="1"/>
    <col min="2" max="2" width="15.6640625" customWidth="1"/>
    <col min="3" max="3" width="4.6640625" hidden="1" customWidth="1"/>
    <col min="4" max="4" width="15.6640625" customWidth="1"/>
    <col min="5" max="5" width="12.6640625" customWidth="1"/>
    <col min="6" max="6" width="12.6640625" style="220" customWidth="1"/>
    <col min="7" max="7" width="12.6640625" customWidth="1"/>
    <col min="8" max="10" width="15.6640625" customWidth="1"/>
    <col min="11" max="11" width="8" customWidth="1"/>
    <col min="12" max="13" width="11.6640625" customWidth="1"/>
  </cols>
  <sheetData>
    <row r="1" spans="1:11" ht="15" thickTop="1" x14ac:dyDescent="0.3">
      <c r="A1" s="250"/>
      <c r="B1" s="251"/>
      <c r="C1" s="251"/>
      <c r="D1" s="251"/>
      <c r="E1" s="251"/>
      <c r="F1" s="251"/>
      <c r="G1" s="251"/>
      <c r="H1" s="251"/>
      <c r="I1" s="251"/>
      <c r="J1" s="251"/>
      <c r="K1" s="252"/>
    </row>
    <row r="2" spans="1:11" x14ac:dyDescent="0.3">
      <c r="A2" s="253"/>
      <c r="B2" s="239"/>
      <c r="C2" s="239"/>
      <c r="D2" s="239"/>
      <c r="E2" s="239"/>
      <c r="F2" s="239"/>
      <c r="G2" s="239"/>
      <c r="H2" s="239"/>
      <c r="I2" s="239"/>
      <c r="J2" s="239"/>
      <c r="K2" s="254"/>
    </row>
    <row r="3" spans="1:11" x14ac:dyDescent="0.3">
      <c r="A3" s="253"/>
      <c r="B3" s="239"/>
      <c r="C3" s="239"/>
      <c r="D3" s="239"/>
      <c r="E3" s="239"/>
      <c r="F3" s="239"/>
      <c r="G3" s="239"/>
      <c r="H3" s="239"/>
      <c r="I3" s="239"/>
      <c r="J3" s="239"/>
      <c r="K3" s="254"/>
    </row>
    <row r="4" spans="1:11" x14ac:dyDescent="0.3">
      <c r="A4" s="253"/>
      <c r="B4" s="239"/>
      <c r="C4" s="239"/>
      <c r="D4" s="239"/>
      <c r="E4" s="239"/>
      <c r="F4" s="239"/>
      <c r="G4" s="239"/>
      <c r="H4" s="239"/>
      <c r="I4" s="239"/>
      <c r="J4" s="239"/>
      <c r="K4" s="254"/>
    </row>
    <row r="5" spans="1:11" x14ac:dyDescent="0.3">
      <c r="A5" s="253"/>
      <c r="B5" s="239"/>
      <c r="C5" s="239"/>
      <c r="D5" s="239"/>
      <c r="E5" s="239"/>
      <c r="F5" s="239"/>
      <c r="G5" s="239"/>
      <c r="H5" s="239"/>
      <c r="I5" s="239"/>
      <c r="J5" s="239"/>
      <c r="K5" s="254"/>
    </row>
    <row r="6" spans="1:11" ht="47.25" customHeight="1" x14ac:dyDescent="0.3">
      <c r="A6" s="924" t="s">
        <v>720</v>
      </c>
      <c r="B6" s="925"/>
      <c r="C6" s="925"/>
      <c r="D6" s="925"/>
      <c r="E6" s="925"/>
      <c r="F6" s="925"/>
      <c r="G6" s="925"/>
      <c r="H6" s="925"/>
      <c r="I6" s="925"/>
      <c r="J6" s="925"/>
      <c r="K6" s="254"/>
    </row>
    <row r="7" spans="1:11" s="222" customFormat="1" ht="17.399999999999999" x14ac:dyDescent="0.3">
      <c r="A7" s="255" t="s">
        <v>679</v>
      </c>
      <c r="B7" s="814"/>
      <c r="C7" s="814"/>
      <c r="D7" s="814"/>
      <c r="E7" s="814"/>
      <c r="F7" s="814"/>
      <c r="G7" s="814"/>
      <c r="H7" s="814"/>
      <c r="I7" s="814"/>
      <c r="J7" s="814"/>
      <c r="K7" s="293"/>
    </row>
    <row r="8" spans="1:11" s="222" customFormat="1" ht="17.399999999999999" x14ac:dyDescent="0.3">
      <c r="A8" s="255" t="s">
        <v>680</v>
      </c>
      <c r="B8" s="814"/>
      <c r="C8" s="814"/>
      <c r="D8" s="814"/>
      <c r="E8" s="814"/>
      <c r="F8" s="814"/>
      <c r="G8" s="814"/>
      <c r="H8" s="814"/>
      <c r="I8" s="814"/>
      <c r="J8" s="814"/>
      <c r="K8" s="293"/>
    </row>
    <row r="9" spans="1:11" s="222" customFormat="1" ht="18" thickBot="1" x14ac:dyDescent="0.35">
      <c r="A9" s="294"/>
      <c r="B9" s="239"/>
      <c r="C9" s="239"/>
      <c r="D9" s="239"/>
      <c r="E9" s="239"/>
      <c r="F9" s="239"/>
      <c r="G9" s="239"/>
      <c r="H9" s="239"/>
      <c r="I9" s="239"/>
      <c r="J9" s="239"/>
      <c r="K9" s="254"/>
    </row>
    <row r="10" spans="1:11" ht="18" thickBot="1" x14ac:dyDescent="0.35">
      <c r="A10" s="301" t="s">
        <v>52</v>
      </c>
      <c r="B10" s="945" t="s">
        <v>53</v>
      </c>
      <c r="C10" s="946"/>
      <c r="D10" s="946"/>
      <c r="E10" s="945" t="s">
        <v>54</v>
      </c>
      <c r="F10" s="946"/>
      <c r="G10" s="947"/>
      <c r="H10" s="945" t="s">
        <v>55</v>
      </c>
      <c r="I10" s="946"/>
      <c r="J10" s="950" t="s">
        <v>56</v>
      </c>
      <c r="K10" s="295"/>
    </row>
    <row r="11" spans="1:11" ht="40.200000000000003" thickBot="1" x14ac:dyDescent="0.35">
      <c r="A11" s="302"/>
      <c r="B11" s="942" t="s">
        <v>57</v>
      </c>
      <c r="C11" s="943"/>
      <c r="D11" s="299" t="s">
        <v>58</v>
      </c>
      <c r="E11" s="300" t="s">
        <v>59</v>
      </c>
      <c r="F11" s="300" t="s">
        <v>60</v>
      </c>
      <c r="G11" s="300" t="s">
        <v>552</v>
      </c>
      <c r="H11" s="300" t="s">
        <v>61</v>
      </c>
      <c r="I11" s="300" t="s">
        <v>62</v>
      </c>
      <c r="J11" s="951"/>
      <c r="K11" s="254"/>
    </row>
    <row r="12" spans="1:11" ht="15" thickBot="1" x14ac:dyDescent="0.35">
      <c r="A12" s="274" t="s">
        <v>70</v>
      </c>
      <c r="B12" s="944">
        <v>32919000000</v>
      </c>
      <c r="C12" s="944"/>
      <c r="D12" s="3">
        <v>5000000000</v>
      </c>
      <c r="E12" s="3">
        <v>1793048934</v>
      </c>
      <c r="F12" s="3">
        <v>22525813</v>
      </c>
      <c r="G12" s="269" t="s">
        <v>39</v>
      </c>
      <c r="H12" s="3">
        <v>4071533</v>
      </c>
      <c r="I12" s="3">
        <v>19480425340</v>
      </c>
      <c r="J12" s="3">
        <v>59219071620</v>
      </c>
      <c r="K12" s="254"/>
    </row>
    <row r="13" spans="1:11" ht="15" thickTop="1" x14ac:dyDescent="0.3">
      <c r="A13" s="296"/>
      <c r="B13" s="949"/>
      <c r="C13" s="949"/>
      <c r="D13" s="269"/>
      <c r="E13" s="297"/>
      <c r="F13" s="224"/>
      <c r="G13" s="224"/>
      <c r="H13" s="224"/>
      <c r="I13" s="224"/>
      <c r="J13" s="224"/>
      <c r="K13" s="254"/>
    </row>
    <row r="14" spans="1:11" x14ac:dyDescent="0.3">
      <c r="A14" s="260" t="s">
        <v>63</v>
      </c>
      <c r="B14" s="860"/>
      <c r="C14" s="860"/>
      <c r="D14" s="860" t="s">
        <v>39</v>
      </c>
      <c r="E14" s="860" t="s">
        <v>39</v>
      </c>
      <c r="F14" s="860" t="s">
        <v>39</v>
      </c>
      <c r="G14" s="860" t="s">
        <v>39</v>
      </c>
      <c r="H14" s="860">
        <v>19480425340</v>
      </c>
      <c r="I14" s="860">
        <v>-19480425340</v>
      </c>
      <c r="J14" s="860">
        <f t="shared" ref="J14:J21" si="0">SUM(B14:I14)</f>
        <v>0</v>
      </c>
      <c r="K14" s="254"/>
    </row>
    <row r="15" spans="1:11" x14ac:dyDescent="0.3">
      <c r="A15" s="260" t="s">
        <v>64</v>
      </c>
      <c r="B15" s="860">
        <v>44784000000</v>
      </c>
      <c r="C15" s="860"/>
      <c r="D15" s="860">
        <v>-5000000000</v>
      </c>
      <c r="E15" s="860" t="s">
        <v>39</v>
      </c>
      <c r="F15" s="860" t="s">
        <v>39</v>
      </c>
      <c r="G15" s="860" t="s">
        <v>39</v>
      </c>
      <c r="H15" s="860">
        <v>-14784000000</v>
      </c>
      <c r="I15" s="860">
        <v>0</v>
      </c>
      <c r="J15" s="860">
        <f>SUM(B15:I15)</f>
        <v>25000000000</v>
      </c>
      <c r="K15" s="254"/>
    </row>
    <row r="16" spans="1:11" x14ac:dyDescent="0.3">
      <c r="A16" s="260" t="s">
        <v>65</v>
      </c>
      <c r="B16" s="860" t="s">
        <v>39</v>
      </c>
      <c r="C16" s="860"/>
      <c r="D16" s="860" t="s">
        <v>39</v>
      </c>
      <c r="E16" s="860" t="s">
        <v>39</v>
      </c>
      <c r="F16" s="860" t="s">
        <v>39</v>
      </c>
      <c r="G16" s="860" t="s">
        <v>39</v>
      </c>
      <c r="H16" s="860">
        <v>-4472695890</v>
      </c>
      <c r="I16" s="860">
        <v>0</v>
      </c>
      <c r="J16" s="860">
        <f t="shared" si="0"/>
        <v>-4472695890</v>
      </c>
      <c r="K16" s="254"/>
    </row>
    <row r="17" spans="1:11" x14ac:dyDescent="0.3">
      <c r="A17" s="260" t="s">
        <v>66</v>
      </c>
      <c r="B17" s="860" t="s">
        <v>39</v>
      </c>
      <c r="C17" s="860"/>
      <c r="D17" s="860" t="s">
        <v>39</v>
      </c>
      <c r="E17" s="860" t="s">
        <v>39</v>
      </c>
      <c r="F17" s="860" t="s">
        <v>39</v>
      </c>
      <c r="G17" s="860" t="s">
        <v>39</v>
      </c>
      <c r="H17" s="860">
        <v>-223634795</v>
      </c>
      <c r="I17" s="860">
        <v>0</v>
      </c>
      <c r="J17" s="860">
        <f t="shared" si="0"/>
        <v>-223634795</v>
      </c>
      <c r="K17" s="254"/>
    </row>
    <row r="18" spans="1:11" x14ac:dyDescent="0.3">
      <c r="A18" s="260" t="s">
        <v>67</v>
      </c>
      <c r="B18" s="860" t="s">
        <v>39</v>
      </c>
      <c r="C18" s="860"/>
      <c r="D18" s="860" t="s">
        <v>39</v>
      </c>
      <c r="E18" s="860" t="s">
        <v>39</v>
      </c>
      <c r="F18" s="860" t="s">
        <v>39</v>
      </c>
      <c r="G18" s="860" t="s">
        <v>39</v>
      </c>
      <c r="H18" s="860" t="s">
        <v>39</v>
      </c>
      <c r="I18" s="860" t="s">
        <v>39</v>
      </c>
      <c r="J18" s="860">
        <f t="shared" si="0"/>
        <v>0</v>
      </c>
      <c r="K18" s="254"/>
    </row>
    <row r="19" spans="1:11" x14ac:dyDescent="0.3">
      <c r="A19" s="260" t="s">
        <v>27</v>
      </c>
      <c r="B19" s="860" t="s">
        <v>39</v>
      </c>
      <c r="C19" s="860"/>
      <c r="D19" s="860" t="s">
        <v>39</v>
      </c>
      <c r="E19" s="860" t="s">
        <v>39</v>
      </c>
      <c r="F19" s="860">
        <v>11393042</v>
      </c>
      <c r="G19" s="860" t="s">
        <v>39</v>
      </c>
      <c r="H19" s="860" t="s">
        <v>39</v>
      </c>
      <c r="I19" s="860" t="s">
        <v>39</v>
      </c>
      <c r="J19" s="860">
        <f t="shared" si="0"/>
        <v>11393042</v>
      </c>
      <c r="K19" s="254"/>
    </row>
    <row r="20" spans="1:11" x14ac:dyDescent="0.3">
      <c r="A20" s="260" t="s">
        <v>32</v>
      </c>
      <c r="B20" s="860" t="s">
        <v>39</v>
      </c>
      <c r="C20" s="860"/>
      <c r="D20" s="860" t="s">
        <v>39</v>
      </c>
      <c r="E20" s="860">
        <v>1236612556</v>
      </c>
      <c r="F20" s="860" t="s">
        <v>39</v>
      </c>
      <c r="G20" s="860" t="s">
        <v>39</v>
      </c>
      <c r="H20" s="860" t="s">
        <v>69</v>
      </c>
      <c r="I20" s="860">
        <v>24732251126</v>
      </c>
      <c r="J20" s="860">
        <f t="shared" si="0"/>
        <v>25968863682</v>
      </c>
      <c r="K20" s="254"/>
    </row>
    <row r="21" spans="1:11" ht="15" thickBot="1" x14ac:dyDescent="0.35">
      <c r="A21" s="260" t="s">
        <v>68</v>
      </c>
      <c r="B21" s="860" t="s">
        <v>39</v>
      </c>
      <c r="C21" s="860"/>
      <c r="D21" s="860" t="s">
        <v>39</v>
      </c>
      <c r="E21" s="860" t="s">
        <v>39</v>
      </c>
      <c r="F21" s="860" t="s">
        <v>39</v>
      </c>
      <c r="G21" s="860" t="s">
        <v>39</v>
      </c>
      <c r="H21" s="860" t="s">
        <v>69</v>
      </c>
      <c r="I21" s="860">
        <v>-1236612556</v>
      </c>
      <c r="J21" s="860">
        <f t="shared" si="0"/>
        <v>-1236612556</v>
      </c>
      <c r="K21" s="254"/>
    </row>
    <row r="22" spans="1:11" ht="15" thickBot="1" x14ac:dyDescent="0.35">
      <c r="A22" s="274" t="s">
        <v>604</v>
      </c>
      <c r="B22" s="948">
        <f>SUM(B12:C21)</f>
        <v>77703000000</v>
      </c>
      <c r="C22" s="948"/>
      <c r="D22" s="815">
        <f>SUM(D12:D21)</f>
        <v>0</v>
      </c>
      <c r="E22" s="223">
        <f>SUM(E12:E21)</f>
        <v>3029661490</v>
      </c>
      <c r="F22" s="209">
        <f>SUM(F12:F21)</f>
        <v>33918855</v>
      </c>
      <c r="G22" s="223" t="s">
        <v>39</v>
      </c>
      <c r="H22" s="209">
        <f>SUM(H12:H21)</f>
        <v>4166188</v>
      </c>
      <c r="I22" s="209">
        <f>SUM(I12:I21)</f>
        <v>23495638570</v>
      </c>
      <c r="J22" s="209">
        <f>SUM(J12:J21)</f>
        <v>104266385103</v>
      </c>
      <c r="K22" s="254"/>
    </row>
    <row r="23" spans="1:11" ht="15" thickTop="1" x14ac:dyDescent="0.3">
      <c r="A23" s="274"/>
      <c r="B23" s="952"/>
      <c r="C23" s="952"/>
      <c r="D23" s="861"/>
      <c r="E23" s="861"/>
      <c r="F23" s="861"/>
      <c r="G23" s="861"/>
      <c r="H23" s="861"/>
      <c r="I23" s="861"/>
      <c r="J23" s="861"/>
      <c r="K23" s="254"/>
    </row>
    <row r="24" spans="1:11" x14ac:dyDescent="0.3">
      <c r="A24" s="260" t="s">
        <v>63</v>
      </c>
      <c r="B24" s="860" t="s">
        <v>71</v>
      </c>
      <c r="C24" s="860"/>
      <c r="D24" s="860" t="s">
        <v>39</v>
      </c>
      <c r="E24" s="860" t="s">
        <v>39</v>
      </c>
      <c r="F24" s="860" t="s">
        <v>39</v>
      </c>
      <c r="G24" s="860" t="s">
        <v>39</v>
      </c>
      <c r="H24" s="860">
        <v>23495638570</v>
      </c>
      <c r="I24" s="860">
        <v>-23495638570.000008</v>
      </c>
      <c r="J24" s="860">
        <f t="shared" ref="J24:J31" si="1">SUM(B24:I24)</f>
        <v>0</v>
      </c>
      <c r="K24" s="254"/>
    </row>
    <row r="25" spans="1:11" x14ac:dyDescent="0.3">
      <c r="A25" s="260" t="s">
        <v>64</v>
      </c>
      <c r="B25" s="860">
        <v>21207000000</v>
      </c>
      <c r="C25" s="860"/>
      <c r="D25" s="860" t="s">
        <v>39</v>
      </c>
      <c r="E25" s="860" t="s">
        <v>39</v>
      </c>
      <c r="F25" s="860" t="s">
        <v>39</v>
      </c>
      <c r="G25" s="860" t="s">
        <v>39</v>
      </c>
      <c r="H25" s="860">
        <v>-14091000000</v>
      </c>
      <c r="I25" s="860" t="s">
        <v>39</v>
      </c>
      <c r="J25" s="860">
        <f t="shared" si="1"/>
        <v>7116000000</v>
      </c>
      <c r="K25" s="254"/>
    </row>
    <row r="26" spans="1:11" x14ac:dyDescent="0.3">
      <c r="A26" s="260" t="s">
        <v>65</v>
      </c>
      <c r="B26" s="860" t="s">
        <v>39</v>
      </c>
      <c r="C26" s="860"/>
      <c r="D26" s="860" t="s">
        <v>39</v>
      </c>
      <c r="E26" s="860" t="s">
        <v>39</v>
      </c>
      <c r="F26" s="860" t="s">
        <v>39</v>
      </c>
      <c r="G26" s="860" t="s">
        <v>39</v>
      </c>
      <c r="H26" s="860">
        <v>-5052032438</v>
      </c>
      <c r="I26" s="860" t="s">
        <v>39</v>
      </c>
      <c r="J26" s="860">
        <f t="shared" si="1"/>
        <v>-5052032438</v>
      </c>
      <c r="K26" s="254"/>
    </row>
    <row r="27" spans="1:11" x14ac:dyDescent="0.3">
      <c r="A27" s="260" t="s">
        <v>72</v>
      </c>
      <c r="B27" s="860" t="s">
        <v>39</v>
      </c>
      <c r="C27" s="860"/>
      <c r="D27" s="860" t="s">
        <v>39</v>
      </c>
      <c r="E27" s="860" t="s">
        <v>39</v>
      </c>
      <c r="F27" s="860" t="s">
        <v>39</v>
      </c>
      <c r="G27" s="860" t="s">
        <v>39</v>
      </c>
      <c r="H27" s="860">
        <v>-252601622</v>
      </c>
      <c r="I27" s="860" t="s">
        <v>39</v>
      </c>
      <c r="J27" s="860">
        <f t="shared" si="1"/>
        <v>-252601622</v>
      </c>
      <c r="K27" s="254"/>
    </row>
    <row r="28" spans="1:11" x14ac:dyDescent="0.3">
      <c r="A28" s="260" t="s">
        <v>27</v>
      </c>
      <c r="B28" s="860" t="s">
        <v>39</v>
      </c>
      <c r="C28" s="860"/>
      <c r="D28" s="860" t="s">
        <v>39</v>
      </c>
      <c r="E28" s="860" t="s">
        <v>39</v>
      </c>
      <c r="F28" s="860">
        <v>55362215</v>
      </c>
      <c r="G28" s="860" t="s">
        <v>39</v>
      </c>
      <c r="H28" s="860" t="s">
        <v>39</v>
      </c>
      <c r="I28" s="860" t="s">
        <v>39</v>
      </c>
      <c r="J28" s="860">
        <f t="shared" si="1"/>
        <v>55362215</v>
      </c>
      <c r="K28" s="254"/>
    </row>
    <row r="29" spans="1:11" s="222" customFormat="1" x14ac:dyDescent="0.3">
      <c r="A29" s="260" t="s">
        <v>606</v>
      </c>
      <c r="B29" s="860" t="s">
        <v>39</v>
      </c>
      <c r="C29" s="860"/>
      <c r="D29" s="860" t="s">
        <v>39</v>
      </c>
      <c r="E29" s="860" t="s">
        <v>39</v>
      </c>
      <c r="F29" s="860">
        <v>294400000</v>
      </c>
      <c r="G29" s="860" t="s">
        <v>39</v>
      </c>
      <c r="H29" s="860" t="s">
        <v>39</v>
      </c>
      <c r="I29" s="860" t="s">
        <v>39</v>
      </c>
      <c r="J29" s="860">
        <f t="shared" si="1"/>
        <v>294400000</v>
      </c>
      <c r="K29" s="254"/>
    </row>
    <row r="30" spans="1:11" s="220" customFormat="1" x14ac:dyDescent="0.3">
      <c r="A30" s="260" t="s">
        <v>553</v>
      </c>
      <c r="B30" s="860" t="s">
        <v>39</v>
      </c>
      <c r="C30" s="860"/>
      <c r="D30" s="860" t="s">
        <v>39</v>
      </c>
      <c r="E30" s="860" t="s">
        <v>39</v>
      </c>
      <c r="F30" s="860" t="s">
        <v>39</v>
      </c>
      <c r="G30" s="860">
        <v>4100000000</v>
      </c>
      <c r="H30" s="860">
        <v>-4100000000</v>
      </c>
      <c r="I30" s="860" t="s">
        <v>39</v>
      </c>
      <c r="J30" s="860">
        <v>0</v>
      </c>
      <c r="K30" s="254"/>
    </row>
    <row r="31" spans="1:11" x14ac:dyDescent="0.3">
      <c r="A31" s="260" t="s">
        <v>32</v>
      </c>
      <c r="B31" s="860" t="s">
        <v>39</v>
      </c>
      <c r="C31" s="860"/>
      <c r="D31" s="860" t="s">
        <v>39</v>
      </c>
      <c r="E31" s="860" t="s">
        <v>39</v>
      </c>
      <c r="F31" s="860" t="s">
        <v>39</v>
      </c>
      <c r="G31" s="860" t="s">
        <v>39</v>
      </c>
      <c r="H31" s="860" t="s">
        <v>39</v>
      </c>
      <c r="I31" s="860">
        <v>15050375446</v>
      </c>
      <c r="J31" s="860">
        <f t="shared" si="1"/>
        <v>15050375446</v>
      </c>
      <c r="K31" s="254"/>
    </row>
    <row r="32" spans="1:11" ht="15" thickBot="1" x14ac:dyDescent="0.35">
      <c r="A32" s="260" t="s">
        <v>68</v>
      </c>
      <c r="B32" s="860" t="s">
        <v>39</v>
      </c>
      <c r="C32" s="860"/>
      <c r="D32" s="860" t="s">
        <v>39</v>
      </c>
      <c r="E32" s="860">
        <v>752518772</v>
      </c>
      <c r="F32" s="860" t="s">
        <v>39</v>
      </c>
      <c r="G32" s="860" t="s">
        <v>39</v>
      </c>
      <c r="H32" s="860" t="s">
        <v>39</v>
      </c>
      <c r="I32" s="860">
        <v>-752518772</v>
      </c>
      <c r="J32" s="860">
        <v>0</v>
      </c>
      <c r="K32" s="254"/>
    </row>
    <row r="33" spans="1:11" ht="15" thickBot="1" x14ac:dyDescent="0.35">
      <c r="A33" s="274" t="s">
        <v>605</v>
      </c>
      <c r="B33" s="948">
        <f>SUM(B22:C32)</f>
        <v>98910000000</v>
      </c>
      <c r="C33" s="948"/>
      <c r="D33" s="223">
        <f t="shared" ref="D33:J33" si="2">SUM(D22:D32)</f>
        <v>0</v>
      </c>
      <c r="E33" s="223">
        <f t="shared" si="2"/>
        <v>3782180262</v>
      </c>
      <c r="F33" s="223">
        <f t="shared" si="2"/>
        <v>383681070</v>
      </c>
      <c r="G33" s="223">
        <f t="shared" si="2"/>
        <v>4100000000</v>
      </c>
      <c r="H33" s="859">
        <f t="shared" si="2"/>
        <v>4170698</v>
      </c>
      <c r="I33" s="223">
        <f t="shared" si="2"/>
        <v>14297856673.999992</v>
      </c>
      <c r="J33" s="223">
        <f t="shared" si="2"/>
        <v>121477888704</v>
      </c>
      <c r="K33" s="254"/>
    </row>
    <row r="34" spans="1:11" ht="15" thickTop="1" x14ac:dyDescent="0.3">
      <c r="A34" s="296"/>
      <c r="B34" s="298"/>
      <c r="C34" s="298"/>
      <c r="D34" s="298"/>
      <c r="E34" s="298"/>
      <c r="F34" s="298"/>
      <c r="G34" s="298"/>
      <c r="H34" s="298"/>
      <c r="I34" s="298"/>
      <c r="J34" s="298"/>
      <c r="K34" s="254"/>
    </row>
    <row r="35" spans="1:11" x14ac:dyDescent="0.3">
      <c r="A35" s="253"/>
      <c r="B35" s="239"/>
      <c r="C35" s="239"/>
      <c r="D35" s="239"/>
      <c r="E35" s="239"/>
      <c r="F35" s="239"/>
      <c r="G35" s="239"/>
      <c r="H35" s="239"/>
      <c r="I35" s="239"/>
      <c r="J35" s="239"/>
      <c r="K35" s="254"/>
    </row>
    <row r="36" spans="1:11" ht="15" customHeight="1" x14ac:dyDescent="0.3">
      <c r="A36" s="922" t="s">
        <v>683</v>
      </c>
      <c r="B36" s="923"/>
      <c r="C36" s="923"/>
      <c r="D36" s="923"/>
      <c r="E36" s="923"/>
      <c r="F36" s="813"/>
      <c r="G36" s="239"/>
      <c r="H36" s="239"/>
      <c r="I36" s="239"/>
      <c r="J36" s="239"/>
      <c r="K36" s="254"/>
    </row>
    <row r="37" spans="1:11" x14ac:dyDescent="0.3">
      <c r="A37" s="253"/>
      <c r="B37" s="239"/>
      <c r="C37" s="239"/>
      <c r="D37" s="239"/>
      <c r="E37" s="239"/>
      <c r="F37" s="239"/>
      <c r="G37" s="239"/>
      <c r="H37" s="239"/>
      <c r="I37" s="239"/>
      <c r="J37" s="239"/>
      <c r="K37" s="254"/>
    </row>
    <row r="38" spans="1:11" ht="15" thickBot="1" x14ac:dyDescent="0.35">
      <c r="A38" s="291"/>
      <c r="B38" s="266"/>
      <c r="C38" s="266"/>
      <c r="D38" s="266"/>
      <c r="E38" s="266"/>
      <c r="F38" s="266"/>
      <c r="G38" s="266"/>
      <c r="H38" s="266"/>
      <c r="I38" s="266"/>
      <c r="J38" s="266"/>
      <c r="K38" s="267"/>
    </row>
    <row r="39" spans="1:11" ht="15" thickTop="1" x14ac:dyDescent="0.3"/>
  </sheetData>
  <mergeCells count="12">
    <mergeCell ref="H10:I10"/>
    <mergeCell ref="A6:J6"/>
    <mergeCell ref="J10:J11"/>
    <mergeCell ref="B33:C33"/>
    <mergeCell ref="B23:C23"/>
    <mergeCell ref="A36:E36"/>
    <mergeCell ref="B11:C11"/>
    <mergeCell ref="B12:C12"/>
    <mergeCell ref="B10:D10"/>
    <mergeCell ref="E10:G10"/>
    <mergeCell ref="B22:C22"/>
    <mergeCell ref="B13:C1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48F7-3206-4683-BD25-6FCCF9130568}">
  <dimension ref="A1:G54"/>
  <sheetViews>
    <sheetView showGridLines="0" topLeftCell="A27" workbookViewId="0">
      <selection activeCell="F48" sqref="F48"/>
    </sheetView>
  </sheetViews>
  <sheetFormatPr baseColWidth="10" defaultColWidth="11.5546875" defaultRowHeight="14.4" x14ac:dyDescent="0.3"/>
  <cols>
    <col min="1" max="1" width="6.6640625" customWidth="1"/>
    <col min="2" max="2" width="49" customWidth="1"/>
    <col min="3" max="3" width="15.6640625" customWidth="1"/>
    <col min="4" max="4" width="5.6640625" customWidth="1"/>
    <col min="5" max="5" width="17.6640625" customWidth="1"/>
    <col min="7" max="7" width="15.33203125" bestFit="1" customWidth="1"/>
    <col min="16" max="16" width="11.6640625" bestFit="1" customWidth="1"/>
  </cols>
  <sheetData>
    <row r="1" spans="1:7" ht="15" thickTop="1" x14ac:dyDescent="0.3">
      <c r="A1" s="250"/>
      <c r="B1" s="251"/>
      <c r="C1" s="251"/>
      <c r="D1" s="251"/>
      <c r="E1" s="251"/>
      <c r="F1" s="252"/>
    </row>
    <row r="2" spans="1:7" x14ac:dyDescent="0.3">
      <c r="A2" s="253"/>
      <c r="B2" s="239"/>
      <c r="C2" s="239"/>
      <c r="D2" s="239"/>
      <c r="E2" s="239"/>
      <c r="F2" s="254"/>
    </row>
    <row r="3" spans="1:7" x14ac:dyDescent="0.3">
      <c r="A3" s="253"/>
      <c r="B3" s="239"/>
      <c r="C3" s="239"/>
      <c r="D3" s="239"/>
      <c r="E3" s="239"/>
      <c r="F3" s="254"/>
    </row>
    <row r="4" spans="1:7" x14ac:dyDescent="0.3">
      <c r="A4" s="253"/>
      <c r="B4" s="239"/>
      <c r="C4" s="239"/>
      <c r="D4" s="239"/>
      <c r="E4" s="239"/>
      <c r="F4" s="254"/>
    </row>
    <row r="5" spans="1:7" x14ac:dyDescent="0.3">
      <c r="A5" s="253"/>
      <c r="B5" s="239"/>
      <c r="C5" s="239"/>
      <c r="D5" s="239"/>
      <c r="E5" s="239"/>
      <c r="F5" s="254"/>
    </row>
    <row r="6" spans="1:7" ht="38.25" customHeight="1" x14ac:dyDescent="0.3">
      <c r="A6" s="924" t="s">
        <v>721</v>
      </c>
      <c r="B6" s="925"/>
      <c r="C6" s="925"/>
      <c r="D6" s="925"/>
      <c r="E6" s="925"/>
      <c r="F6" s="254"/>
    </row>
    <row r="7" spans="1:7" s="222" customFormat="1" ht="18" customHeight="1" x14ac:dyDescent="0.3">
      <c r="A7" s="816" t="s">
        <v>679</v>
      </c>
      <c r="B7" s="817"/>
      <c r="C7" s="817"/>
      <c r="D7" s="817"/>
      <c r="E7" s="817"/>
      <c r="F7" s="254"/>
    </row>
    <row r="8" spans="1:7" s="222" customFormat="1" ht="18" customHeight="1" x14ac:dyDescent="0.3">
      <c r="A8" s="816" t="s">
        <v>680</v>
      </c>
      <c r="B8" s="817"/>
      <c r="C8" s="817"/>
      <c r="D8" s="817"/>
      <c r="E8" s="817"/>
      <c r="F8" s="254"/>
    </row>
    <row r="9" spans="1:7" ht="18" thickBot="1" x14ac:dyDescent="0.35">
      <c r="A9" s="953"/>
      <c r="B9" s="954"/>
      <c r="C9" s="954"/>
      <c r="D9" s="954"/>
      <c r="E9" s="954"/>
      <c r="F9" s="254"/>
    </row>
    <row r="10" spans="1:7" ht="15" thickBot="1" x14ac:dyDescent="0.35">
      <c r="A10" s="275"/>
      <c r="B10" s="241"/>
      <c r="C10" s="1">
        <v>43800</v>
      </c>
      <c r="D10" s="241"/>
      <c r="E10" s="194">
        <v>43435</v>
      </c>
      <c r="F10" s="254"/>
    </row>
    <row r="11" spans="1:7" x14ac:dyDescent="0.3">
      <c r="A11" s="276">
        <v>1</v>
      </c>
      <c r="B11" s="277" t="s">
        <v>73</v>
      </c>
      <c r="C11" s="244"/>
      <c r="D11" s="244"/>
      <c r="E11" s="195"/>
      <c r="F11" s="254"/>
    </row>
    <row r="12" spans="1:7" x14ac:dyDescent="0.3">
      <c r="A12" s="275"/>
      <c r="B12" s="278"/>
      <c r="C12" s="244"/>
      <c r="D12" s="244"/>
      <c r="E12" s="244"/>
      <c r="F12" s="254"/>
    </row>
    <row r="13" spans="1:7" x14ac:dyDescent="0.3">
      <c r="A13" s="275"/>
      <c r="B13" s="279" t="s">
        <v>74</v>
      </c>
      <c r="C13" s="660">
        <v>88722966952</v>
      </c>
      <c r="D13" s="280"/>
      <c r="E13" s="660">
        <v>117715185390</v>
      </c>
      <c r="F13" s="254"/>
      <c r="G13" s="229"/>
    </row>
    <row r="14" spans="1:7" x14ac:dyDescent="0.3">
      <c r="A14" s="275"/>
      <c r="B14" s="279" t="s">
        <v>75</v>
      </c>
      <c r="C14" s="660">
        <v>-85391777633</v>
      </c>
      <c r="D14" s="281"/>
      <c r="E14" s="660">
        <v>-127112881423</v>
      </c>
      <c r="F14" s="254"/>
      <c r="G14" s="229"/>
    </row>
    <row r="15" spans="1:7" ht="15" thickBot="1" x14ac:dyDescent="0.35">
      <c r="A15" s="275"/>
      <c r="B15" s="279" t="s">
        <v>76</v>
      </c>
      <c r="C15" s="660">
        <v>-32367766932</v>
      </c>
      <c r="D15" s="280"/>
      <c r="E15" s="660">
        <v>-39613757729</v>
      </c>
      <c r="F15" s="254"/>
    </row>
    <row r="16" spans="1:7" ht="15" thickBot="1" x14ac:dyDescent="0.35">
      <c r="A16" s="275"/>
      <c r="B16" s="279" t="s">
        <v>77</v>
      </c>
      <c r="C16" s="676">
        <f>SUM(C13:C15)</f>
        <v>-29036577613</v>
      </c>
      <c r="D16" s="280"/>
      <c r="E16" s="676">
        <f>SUM(E13:E15)</f>
        <v>-49011453762</v>
      </c>
      <c r="F16" s="254"/>
    </row>
    <row r="17" spans="1:6" x14ac:dyDescent="0.3">
      <c r="A17" s="275"/>
      <c r="B17" s="278"/>
      <c r="C17" s="280"/>
      <c r="D17" s="280"/>
      <c r="E17" s="280"/>
      <c r="F17" s="254"/>
    </row>
    <row r="18" spans="1:6" ht="15" thickBot="1" x14ac:dyDescent="0.35">
      <c r="A18" s="275"/>
      <c r="B18" s="282" t="s">
        <v>78</v>
      </c>
      <c r="C18" s="725">
        <v>-3571750919</v>
      </c>
      <c r="D18" s="280"/>
      <c r="E18" s="725">
        <v>-3343306658</v>
      </c>
      <c r="F18" s="254"/>
    </row>
    <row r="19" spans="1:6" ht="15" thickBot="1" x14ac:dyDescent="0.35">
      <c r="A19" s="275"/>
      <c r="B19" s="283" t="s">
        <v>79</v>
      </c>
      <c r="C19" s="677">
        <f>+C16+C18</f>
        <v>-32608328532</v>
      </c>
      <c r="D19" s="280"/>
      <c r="E19" s="677">
        <f>+E16+E18</f>
        <v>-52354760420</v>
      </c>
      <c r="F19" s="254"/>
    </row>
    <row r="20" spans="1:6" x14ac:dyDescent="0.3">
      <c r="A20" s="275"/>
      <c r="B20" s="241"/>
      <c r="C20" s="678"/>
      <c r="D20" s="678"/>
      <c r="E20" s="678"/>
      <c r="F20" s="254"/>
    </row>
    <row r="21" spans="1:6" x14ac:dyDescent="0.3">
      <c r="A21" s="276">
        <v>2</v>
      </c>
      <c r="B21" s="277" t="s">
        <v>80</v>
      </c>
      <c r="C21" s="280"/>
      <c r="D21" s="280"/>
      <c r="E21" s="280"/>
      <c r="F21" s="254"/>
    </row>
    <row r="22" spans="1:6" x14ac:dyDescent="0.3">
      <c r="A22" s="275"/>
      <c r="B22" s="244"/>
      <c r="C22" s="280"/>
      <c r="D22" s="280"/>
      <c r="E22" s="280"/>
      <c r="F22" s="254"/>
    </row>
    <row r="23" spans="1:6" ht="15" thickBot="1" x14ac:dyDescent="0.35">
      <c r="A23" s="275"/>
      <c r="B23" s="282" t="s">
        <v>717</v>
      </c>
      <c r="C23" s="725">
        <v>-4575997881</v>
      </c>
      <c r="D23" s="280"/>
      <c r="E23" s="725">
        <v>-1770154050</v>
      </c>
      <c r="F23" s="254"/>
    </row>
    <row r="24" spans="1:6" ht="15" thickBot="1" x14ac:dyDescent="0.35">
      <c r="A24" s="275"/>
      <c r="B24" s="283" t="s">
        <v>81</v>
      </c>
      <c r="C24" s="679">
        <f>+C23</f>
        <v>-4575997881</v>
      </c>
      <c r="D24" s="280"/>
      <c r="E24" s="679">
        <f>+E23</f>
        <v>-1770154050</v>
      </c>
      <c r="F24" s="254"/>
    </row>
    <row r="25" spans="1:6" x14ac:dyDescent="0.3">
      <c r="A25" s="276"/>
      <c r="B25" s="277"/>
      <c r="C25" s="680"/>
      <c r="D25" s="680"/>
      <c r="E25" s="680"/>
      <c r="F25" s="254"/>
    </row>
    <row r="26" spans="1:6" x14ac:dyDescent="0.3">
      <c r="A26" s="276">
        <v>3</v>
      </c>
      <c r="B26" s="277" t="s">
        <v>82</v>
      </c>
      <c r="C26" s="280"/>
      <c r="D26" s="280"/>
      <c r="E26" s="280"/>
      <c r="F26" s="254"/>
    </row>
    <row r="27" spans="1:6" x14ac:dyDescent="0.3">
      <c r="A27" s="275"/>
      <c r="B27" s="282" t="s">
        <v>83</v>
      </c>
      <c r="C27" s="660">
        <v>69025846648</v>
      </c>
      <c r="D27" s="681"/>
      <c r="E27" s="660">
        <v>109350018244</v>
      </c>
      <c r="F27" s="254"/>
    </row>
    <row r="28" spans="1:6" x14ac:dyDescent="0.3">
      <c r="A28" s="275"/>
      <c r="B28" s="282" t="s">
        <v>43</v>
      </c>
      <c r="C28" s="660">
        <v>-45842060456</v>
      </c>
      <c r="D28" s="681"/>
      <c r="E28" s="730">
        <v>-68984073702</v>
      </c>
      <c r="F28" s="254"/>
    </row>
    <row r="29" spans="1:6" x14ac:dyDescent="0.3">
      <c r="A29" s="275"/>
      <c r="B29" s="282" t="s">
        <v>64</v>
      </c>
      <c r="C29" s="725">
        <v>7116000000</v>
      </c>
      <c r="D29" s="681"/>
      <c r="E29" s="660">
        <v>25000000000</v>
      </c>
      <c r="F29" s="254"/>
    </row>
    <row r="30" spans="1:6" x14ac:dyDescent="0.3">
      <c r="A30" s="275"/>
      <c r="B30" s="282" t="s">
        <v>84</v>
      </c>
      <c r="C30" s="660">
        <v>-5052032438</v>
      </c>
      <c r="D30" s="681"/>
      <c r="E30" s="660">
        <v>-4472695890</v>
      </c>
      <c r="F30" s="254"/>
    </row>
    <row r="31" spans="1:6" x14ac:dyDescent="0.3">
      <c r="A31" s="276"/>
      <c r="B31" s="282" t="s">
        <v>66</v>
      </c>
      <c r="C31" s="731" t="s">
        <v>39</v>
      </c>
      <c r="D31" s="681"/>
      <c r="E31" s="660">
        <v>-223634795</v>
      </c>
      <c r="F31" s="254"/>
    </row>
    <row r="32" spans="1:6" ht="15" thickBot="1" x14ac:dyDescent="0.35">
      <c r="A32" s="275"/>
      <c r="B32" s="282" t="s">
        <v>49</v>
      </c>
      <c r="C32" s="660">
        <v>-1460382428</v>
      </c>
      <c r="D32" s="681"/>
      <c r="E32" s="660">
        <v>-933836088</v>
      </c>
      <c r="F32" s="254"/>
    </row>
    <row r="33" spans="1:6" ht="15" thickBot="1" x14ac:dyDescent="0.35">
      <c r="A33" s="275"/>
      <c r="B33" s="283" t="s">
        <v>85</v>
      </c>
      <c r="C33" s="682">
        <f>SUM(C27:C32)</f>
        <v>23787371326</v>
      </c>
      <c r="D33" s="680"/>
      <c r="E33" s="683">
        <f>SUM(E27:E32)</f>
        <v>59735777769</v>
      </c>
      <c r="F33" s="254"/>
    </row>
    <row r="34" spans="1:6" x14ac:dyDescent="0.3">
      <c r="A34" s="261"/>
      <c r="B34" s="282"/>
      <c r="C34" s="681"/>
      <c r="D34" s="681"/>
      <c r="E34" s="681"/>
      <c r="F34" s="254"/>
    </row>
    <row r="35" spans="1:6" x14ac:dyDescent="0.3">
      <c r="A35" s="275"/>
      <c r="B35" s="284" t="s">
        <v>86</v>
      </c>
      <c r="C35" s="818">
        <v>313176610</v>
      </c>
      <c r="D35" s="678"/>
      <c r="E35" s="818">
        <v>377118867</v>
      </c>
      <c r="F35" s="254"/>
    </row>
    <row r="36" spans="1:6" x14ac:dyDescent="0.3">
      <c r="A36" s="273"/>
      <c r="B36" s="285"/>
      <c r="C36" s="684"/>
      <c r="D36" s="678"/>
      <c r="E36" s="684"/>
      <c r="F36" s="254"/>
    </row>
    <row r="37" spans="1:6" x14ac:dyDescent="0.3">
      <c r="A37" s="273">
        <v>4</v>
      </c>
      <c r="B37" s="285" t="s">
        <v>87</v>
      </c>
      <c r="C37" s="732">
        <v>-13083778477</v>
      </c>
      <c r="D37" s="678"/>
      <c r="E37" s="685">
        <f>+E19+E24+E33+E35</f>
        <v>5987982166</v>
      </c>
      <c r="F37" s="254"/>
    </row>
    <row r="38" spans="1:6" x14ac:dyDescent="0.3">
      <c r="A38" s="275"/>
      <c r="B38" s="239"/>
      <c r="C38" s="686"/>
      <c r="D38" s="686"/>
      <c r="E38" s="686"/>
      <c r="F38" s="254"/>
    </row>
    <row r="39" spans="1:6" x14ac:dyDescent="0.3">
      <c r="A39" s="276">
        <v>5</v>
      </c>
      <c r="B39" s="288" t="s">
        <v>88</v>
      </c>
      <c r="C39" s="663">
        <v>33970211933</v>
      </c>
      <c r="D39" s="688"/>
      <c r="E39" s="687">
        <v>27982229767</v>
      </c>
      <c r="F39" s="254"/>
    </row>
    <row r="40" spans="1:6" ht="15" thickBot="1" x14ac:dyDescent="0.35">
      <c r="A40" s="276"/>
      <c r="B40" s="288"/>
      <c r="C40" s="689"/>
      <c r="D40" s="690"/>
      <c r="E40" s="689"/>
      <c r="F40" s="254"/>
    </row>
    <row r="41" spans="1:6" ht="15" thickBot="1" x14ac:dyDescent="0.35">
      <c r="A41" s="276">
        <v>6</v>
      </c>
      <c r="B41" s="288" t="s">
        <v>89</v>
      </c>
      <c r="C41" s="691">
        <f>+C37+C39</f>
        <v>20886433456</v>
      </c>
      <c r="D41" s="688"/>
      <c r="E41" s="692">
        <f>+E37+E39</f>
        <v>33970211933</v>
      </c>
      <c r="F41" s="254"/>
    </row>
    <row r="42" spans="1:6" s="222" customFormat="1" ht="15" thickTop="1" x14ac:dyDescent="0.3">
      <c r="A42" s="276"/>
      <c r="B42" s="288"/>
      <c r="C42" s="289"/>
      <c r="D42" s="290"/>
      <c r="E42" s="286"/>
      <c r="F42" s="254"/>
    </row>
    <row r="43" spans="1:6" x14ac:dyDescent="0.3">
      <c r="A43" s="275"/>
      <c r="B43" s="241"/>
      <c r="C43" s="244"/>
      <c r="D43" s="241"/>
      <c r="E43" s="244"/>
      <c r="F43" s="254"/>
    </row>
    <row r="44" spans="1:6" ht="15" customHeight="1" x14ac:dyDescent="0.3">
      <c r="A44" s="922" t="s">
        <v>683</v>
      </c>
      <c r="B44" s="923"/>
      <c r="C44" s="923"/>
      <c r="D44" s="923"/>
      <c r="E44" s="923"/>
      <c r="F44" s="819"/>
    </row>
    <row r="45" spans="1:6" x14ac:dyDescent="0.3">
      <c r="A45" s="253"/>
      <c r="B45" s="239"/>
      <c r="C45" s="239"/>
      <c r="D45" s="239"/>
      <c r="E45" s="239"/>
      <c r="F45" s="254"/>
    </row>
    <row r="46" spans="1:6" ht="15" thickBot="1" x14ac:dyDescent="0.35">
      <c r="A46" s="291"/>
      <c r="B46" s="266"/>
      <c r="C46" s="266"/>
      <c r="D46" s="266"/>
      <c r="E46" s="266"/>
      <c r="F46" s="267"/>
    </row>
    <row r="47" spans="1:6" ht="15" thickTop="1" x14ac:dyDescent="0.3">
      <c r="E47" s="193"/>
    </row>
    <row r="48" spans="1:6" x14ac:dyDescent="0.3">
      <c r="E48" s="193"/>
    </row>
    <row r="49" spans="5:5" x14ac:dyDescent="0.3">
      <c r="E49" s="193"/>
    </row>
    <row r="50" spans="5:5" x14ac:dyDescent="0.3">
      <c r="E50" s="193"/>
    </row>
    <row r="51" spans="5:5" x14ac:dyDescent="0.3">
      <c r="E51" s="193"/>
    </row>
    <row r="52" spans="5:5" x14ac:dyDescent="0.3">
      <c r="E52" s="193"/>
    </row>
    <row r="53" spans="5:5" x14ac:dyDescent="0.3">
      <c r="E53" s="193"/>
    </row>
    <row r="54" spans="5:5" x14ac:dyDescent="0.3">
      <c r="E54" s="193"/>
    </row>
  </sheetData>
  <mergeCells count="3">
    <mergeCell ref="A6:E6"/>
    <mergeCell ref="A9:E9"/>
    <mergeCell ref="A44:E4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B7E94-3A7B-4BC1-8249-3AADE0DA5477}">
  <dimension ref="A1:XFD666"/>
  <sheetViews>
    <sheetView showGridLines="0" topLeftCell="A638" zoomScale="68" zoomScaleNormal="68" workbookViewId="0">
      <selection activeCell="L500" sqref="L499:S500"/>
    </sheetView>
  </sheetViews>
  <sheetFormatPr baseColWidth="10" defaultColWidth="11.44140625" defaultRowHeight="15.6" x14ac:dyDescent="0.3"/>
  <cols>
    <col min="1" max="1" width="10.6640625" style="164" customWidth="1"/>
    <col min="2" max="2" width="44" style="164" customWidth="1"/>
    <col min="3" max="3" width="22" style="164" customWidth="1"/>
    <col min="4" max="4" width="20.109375" style="164" customWidth="1"/>
    <col min="5" max="5" width="20.5546875" style="164" customWidth="1"/>
    <col min="6" max="6" width="20" style="164" customWidth="1"/>
    <col min="7" max="7" width="21.88671875" style="164" customWidth="1"/>
    <col min="8" max="8" width="19.109375" style="164" customWidth="1"/>
    <col min="9" max="9" width="17.109375" style="164" customWidth="1"/>
    <col min="10" max="10" width="10.44140625" style="164" customWidth="1"/>
    <col min="11" max="11" width="13.33203125" style="164" bestFit="1" customWidth="1"/>
    <col min="12" max="12" width="27.6640625" style="164" customWidth="1"/>
    <col min="13" max="14" width="9.109375" style="164" customWidth="1"/>
    <col min="15" max="15" width="12.6640625" style="164" customWidth="1"/>
    <col min="16" max="16" width="17.88671875" style="164" customWidth="1"/>
    <col min="17" max="16384" width="11.44140625" style="164"/>
  </cols>
  <sheetData>
    <row r="1" spans="1:15" ht="16.2" thickTop="1" x14ac:dyDescent="0.3">
      <c r="A1" s="316"/>
      <c r="B1" s="317"/>
      <c r="C1" s="317"/>
      <c r="D1" s="317"/>
      <c r="E1" s="317"/>
      <c r="F1" s="317"/>
      <c r="G1" s="317"/>
      <c r="H1" s="317"/>
      <c r="I1" s="317"/>
      <c r="J1" s="317"/>
      <c r="K1" s="317"/>
      <c r="L1" s="317"/>
      <c r="M1" s="317"/>
      <c r="N1" s="317"/>
      <c r="O1" s="318"/>
    </row>
    <row r="2" spans="1:15" x14ac:dyDescent="0.3">
      <c r="A2" s="319"/>
      <c r="B2" s="216"/>
      <c r="C2" s="216"/>
      <c r="D2" s="216"/>
      <c r="E2" s="216"/>
      <c r="F2" s="216"/>
      <c r="G2" s="216"/>
      <c r="H2" s="216"/>
      <c r="I2" s="216"/>
      <c r="J2" s="216"/>
      <c r="K2" s="216"/>
      <c r="L2" s="216"/>
      <c r="M2" s="216"/>
      <c r="N2" s="216"/>
      <c r="O2" s="320"/>
    </row>
    <row r="3" spans="1:15" x14ac:dyDescent="0.3">
      <c r="A3" s="319"/>
      <c r="B3" s="216"/>
      <c r="C3" s="216"/>
      <c r="D3" s="216"/>
      <c r="E3" s="216"/>
      <c r="F3" s="216"/>
      <c r="G3" s="216"/>
      <c r="H3" s="216"/>
      <c r="I3" s="216"/>
      <c r="J3" s="216"/>
      <c r="K3" s="216"/>
      <c r="L3" s="216"/>
      <c r="M3" s="216"/>
      <c r="N3" s="216"/>
      <c r="O3" s="320"/>
    </row>
    <row r="4" spans="1:15" x14ac:dyDescent="0.3">
      <c r="A4" s="319"/>
      <c r="B4" s="216"/>
      <c r="C4" s="216"/>
      <c r="D4" s="216"/>
      <c r="E4" s="216"/>
      <c r="F4" s="216"/>
      <c r="G4" s="216"/>
      <c r="H4" s="216"/>
      <c r="I4" s="216"/>
      <c r="J4" s="216"/>
      <c r="K4" s="216"/>
      <c r="L4" s="216"/>
      <c r="M4" s="216"/>
      <c r="N4" s="216"/>
      <c r="O4" s="320"/>
    </row>
    <row r="5" spans="1:15" ht="22.5" customHeight="1" x14ac:dyDescent="0.3">
      <c r="A5" s="955" t="s">
        <v>685</v>
      </c>
      <c r="B5" s="956"/>
      <c r="C5" s="956"/>
      <c r="D5" s="956"/>
      <c r="E5" s="956"/>
      <c r="F5" s="956"/>
      <c r="G5" s="956"/>
      <c r="H5" s="956"/>
      <c r="I5" s="956"/>
      <c r="J5" s="216"/>
      <c r="K5" s="216"/>
      <c r="L5" s="216"/>
      <c r="M5" s="216"/>
      <c r="N5" s="216"/>
      <c r="O5" s="320"/>
    </row>
    <row r="6" spans="1:15" s="824" customFormat="1" ht="22.5" customHeight="1" x14ac:dyDescent="0.3">
      <c r="A6" s="820" t="s">
        <v>679</v>
      </c>
      <c r="B6" s="821"/>
      <c r="C6" s="821"/>
      <c r="D6" s="821"/>
      <c r="E6" s="821"/>
      <c r="F6" s="821"/>
      <c r="G6" s="821"/>
      <c r="H6" s="821"/>
      <c r="I6" s="821"/>
      <c r="J6" s="822"/>
      <c r="K6" s="822"/>
      <c r="L6" s="822"/>
      <c r="M6" s="822"/>
      <c r="N6" s="822"/>
      <c r="O6" s="823"/>
    </row>
    <row r="7" spans="1:15" ht="22.5" customHeight="1" x14ac:dyDescent="0.3">
      <c r="A7" s="321"/>
      <c r="B7" s="216"/>
      <c r="C7" s="216"/>
      <c r="D7" s="216"/>
      <c r="E7" s="216"/>
      <c r="F7" s="216"/>
      <c r="G7" s="216"/>
      <c r="H7" s="216"/>
      <c r="I7" s="216"/>
      <c r="J7" s="216"/>
      <c r="K7" s="216"/>
      <c r="L7" s="216"/>
      <c r="M7" s="216"/>
      <c r="N7" s="216"/>
      <c r="O7" s="320"/>
    </row>
    <row r="8" spans="1:15" x14ac:dyDescent="0.3">
      <c r="A8" s="321" t="s">
        <v>501</v>
      </c>
      <c r="B8" s="216"/>
      <c r="C8" s="216"/>
      <c r="D8" s="216"/>
      <c r="E8" s="216"/>
      <c r="F8" s="216"/>
      <c r="G8" s="216"/>
      <c r="H8" s="216"/>
      <c r="I8" s="216"/>
      <c r="J8" s="216"/>
      <c r="K8" s="216"/>
      <c r="L8" s="216"/>
      <c r="M8" s="216"/>
      <c r="N8" s="216"/>
      <c r="O8" s="320"/>
    </row>
    <row r="9" spans="1:15" ht="12.75" customHeight="1" x14ac:dyDescent="0.3">
      <c r="A9" s="321"/>
      <c r="B9" s="216"/>
      <c r="C9" s="216"/>
      <c r="D9" s="216"/>
      <c r="E9" s="216"/>
      <c r="F9" s="216"/>
      <c r="G9" s="216"/>
      <c r="H9" s="216"/>
      <c r="I9" s="216"/>
      <c r="J9" s="216"/>
      <c r="K9" s="216"/>
      <c r="L9" s="216"/>
      <c r="M9" s="216"/>
      <c r="N9" s="216"/>
      <c r="O9" s="320"/>
    </row>
    <row r="10" spans="1:15" ht="398.1" customHeight="1" x14ac:dyDescent="0.3">
      <c r="A10" s="979" t="s">
        <v>559</v>
      </c>
      <c r="B10" s="980"/>
      <c r="C10" s="980"/>
      <c r="D10" s="980"/>
      <c r="E10" s="980"/>
      <c r="F10" s="980"/>
      <c r="G10" s="980"/>
      <c r="H10" s="980"/>
      <c r="I10" s="980"/>
      <c r="J10" s="980"/>
      <c r="K10" s="980"/>
      <c r="L10" s="980"/>
      <c r="M10" s="980"/>
      <c r="N10" s="980"/>
      <c r="O10" s="981"/>
    </row>
    <row r="11" spans="1:15" x14ac:dyDescent="0.3">
      <c r="A11" s="319"/>
      <c r="B11" s="216"/>
      <c r="C11" s="216"/>
      <c r="D11" s="216"/>
      <c r="E11" s="216"/>
      <c r="F11" s="216"/>
      <c r="G11" s="216"/>
      <c r="H11" s="216"/>
      <c r="I11" s="216"/>
      <c r="J11" s="216"/>
      <c r="K11" s="216"/>
      <c r="L11" s="216"/>
      <c r="M11" s="216"/>
      <c r="N11" s="216"/>
      <c r="O11" s="320"/>
    </row>
    <row r="12" spans="1:15" x14ac:dyDescent="0.3">
      <c r="A12" s="322" t="s">
        <v>285</v>
      </c>
      <c r="B12" s="216"/>
      <c r="C12" s="216"/>
      <c r="D12" s="216"/>
      <c r="E12" s="216"/>
      <c r="F12" s="216"/>
      <c r="G12" s="216"/>
      <c r="H12" s="216"/>
      <c r="I12" s="216"/>
      <c r="J12" s="216"/>
      <c r="K12" s="216"/>
      <c r="L12" s="216"/>
      <c r="M12" s="216"/>
      <c r="N12" s="216"/>
      <c r="O12" s="320"/>
    </row>
    <row r="13" spans="1:15" x14ac:dyDescent="0.3">
      <c r="A13" s="319"/>
      <c r="B13" s="216"/>
      <c r="C13" s="216"/>
      <c r="D13" s="216"/>
      <c r="E13" s="216"/>
      <c r="F13" s="216"/>
      <c r="G13" s="216"/>
      <c r="H13" s="216"/>
      <c r="I13" s="216"/>
      <c r="J13" s="216"/>
      <c r="K13" s="216"/>
      <c r="L13" s="216"/>
      <c r="M13" s="216"/>
      <c r="N13" s="216"/>
      <c r="O13" s="320"/>
    </row>
    <row r="14" spans="1:15" x14ac:dyDescent="0.3">
      <c r="A14" s="322" t="s">
        <v>286</v>
      </c>
      <c r="B14" s="961" t="s">
        <v>287</v>
      </c>
      <c r="C14" s="961"/>
      <c r="D14" s="961"/>
      <c r="E14" s="216"/>
      <c r="F14" s="216"/>
      <c r="G14" s="216"/>
      <c r="H14" s="216"/>
      <c r="I14" s="216"/>
      <c r="J14" s="216"/>
      <c r="K14" s="216"/>
      <c r="L14" s="216"/>
      <c r="M14" s="216"/>
      <c r="N14" s="216"/>
      <c r="O14" s="320"/>
    </row>
    <row r="15" spans="1:15" x14ac:dyDescent="0.3">
      <c r="A15" s="319"/>
      <c r="B15" s="216"/>
      <c r="C15" s="216"/>
      <c r="D15" s="216"/>
      <c r="E15" s="216"/>
      <c r="F15" s="216"/>
      <c r="G15" s="216"/>
      <c r="H15" s="216"/>
      <c r="I15" s="216"/>
      <c r="J15" s="216"/>
      <c r="K15" s="216"/>
      <c r="L15" s="216"/>
      <c r="M15" s="216"/>
      <c r="N15" s="216"/>
      <c r="O15" s="320"/>
    </row>
    <row r="16" spans="1:15" x14ac:dyDescent="0.3">
      <c r="A16" s="982" t="s">
        <v>686</v>
      </c>
      <c r="B16" s="983"/>
      <c r="C16" s="983"/>
      <c r="D16" s="983"/>
      <c r="E16" s="983"/>
      <c r="F16" s="983"/>
      <c r="G16" s="983"/>
      <c r="H16" s="983"/>
      <c r="I16" s="983"/>
      <c r="J16" s="983"/>
      <c r="K16" s="983"/>
      <c r="L16" s="983"/>
      <c r="M16" s="983"/>
      <c r="N16" s="983"/>
      <c r="O16" s="984"/>
    </row>
    <row r="17" spans="1:15" ht="23.25" customHeight="1" x14ac:dyDescent="0.3">
      <c r="A17" s="982"/>
      <c r="B17" s="983"/>
      <c r="C17" s="983"/>
      <c r="D17" s="983"/>
      <c r="E17" s="983"/>
      <c r="F17" s="983"/>
      <c r="G17" s="983"/>
      <c r="H17" s="983"/>
      <c r="I17" s="983"/>
      <c r="J17" s="983"/>
      <c r="K17" s="983"/>
      <c r="L17" s="983"/>
      <c r="M17" s="983"/>
      <c r="N17" s="983"/>
      <c r="O17" s="984"/>
    </row>
    <row r="18" spans="1:15" x14ac:dyDescent="0.3">
      <c r="A18" s="982"/>
      <c r="B18" s="983"/>
      <c r="C18" s="983"/>
      <c r="D18" s="983"/>
      <c r="E18" s="983"/>
      <c r="F18" s="983"/>
      <c r="G18" s="983"/>
      <c r="H18" s="983"/>
      <c r="I18" s="983"/>
      <c r="J18" s="983"/>
      <c r="K18" s="983"/>
      <c r="L18" s="983"/>
      <c r="M18" s="983"/>
      <c r="N18" s="983"/>
      <c r="O18" s="984"/>
    </row>
    <row r="19" spans="1:15" x14ac:dyDescent="0.3">
      <c r="A19" s="982"/>
      <c r="B19" s="983"/>
      <c r="C19" s="983"/>
      <c r="D19" s="983"/>
      <c r="E19" s="983"/>
      <c r="F19" s="983"/>
      <c r="G19" s="983"/>
      <c r="H19" s="983"/>
      <c r="I19" s="983"/>
      <c r="J19" s="983"/>
      <c r="K19" s="983"/>
      <c r="L19" s="983"/>
      <c r="M19" s="983"/>
      <c r="N19" s="983"/>
      <c r="O19" s="984"/>
    </row>
    <row r="20" spans="1:15" ht="9" customHeight="1" x14ac:dyDescent="0.3">
      <c r="A20" s="982"/>
      <c r="B20" s="983"/>
      <c r="C20" s="983"/>
      <c r="D20" s="983"/>
      <c r="E20" s="983"/>
      <c r="F20" s="983"/>
      <c r="G20" s="983"/>
      <c r="H20" s="983"/>
      <c r="I20" s="983"/>
      <c r="J20" s="983"/>
      <c r="K20" s="983"/>
      <c r="L20" s="983"/>
      <c r="M20" s="983"/>
      <c r="N20" s="983"/>
      <c r="O20" s="984"/>
    </row>
    <row r="21" spans="1:15" x14ac:dyDescent="0.3">
      <c r="A21" s="319"/>
      <c r="B21" s="216"/>
      <c r="C21" s="216"/>
      <c r="D21" s="216"/>
      <c r="E21" s="216"/>
      <c r="F21" s="216"/>
      <c r="G21" s="216"/>
      <c r="H21" s="216"/>
      <c r="I21" s="216"/>
      <c r="J21" s="216"/>
      <c r="K21" s="216"/>
      <c r="L21" s="216"/>
      <c r="M21" s="216"/>
      <c r="N21" s="216"/>
      <c r="O21" s="320"/>
    </row>
    <row r="22" spans="1:15" ht="15.75" customHeight="1" x14ac:dyDescent="0.3">
      <c r="A22" s="323" t="s">
        <v>288</v>
      </c>
      <c r="B22" s="324" t="s">
        <v>289</v>
      </c>
      <c r="C22" s="216"/>
      <c r="D22" s="216"/>
      <c r="E22" s="216"/>
      <c r="F22" s="216"/>
      <c r="G22" s="216"/>
      <c r="H22" s="216"/>
      <c r="I22" s="216"/>
      <c r="J22" s="216"/>
      <c r="K22" s="216"/>
      <c r="L22" s="216"/>
      <c r="M22" s="216"/>
      <c r="N22" s="216"/>
      <c r="O22" s="320"/>
    </row>
    <row r="23" spans="1:15" x14ac:dyDescent="0.3">
      <c r="A23" s="319"/>
      <c r="B23" s="216"/>
      <c r="C23" s="216"/>
      <c r="D23" s="216"/>
      <c r="E23" s="216"/>
      <c r="F23" s="216"/>
      <c r="G23" s="216"/>
      <c r="H23" s="216"/>
      <c r="I23" s="216"/>
      <c r="J23" s="216"/>
      <c r="K23" s="216"/>
      <c r="L23" s="216"/>
      <c r="M23" s="216"/>
      <c r="N23" s="216"/>
      <c r="O23" s="320"/>
    </row>
    <row r="24" spans="1:15" x14ac:dyDescent="0.3">
      <c r="A24" s="957" t="s">
        <v>290</v>
      </c>
      <c r="B24" s="958"/>
      <c r="C24" s="958"/>
      <c r="D24" s="958"/>
      <c r="E24" s="958"/>
      <c r="F24" s="958"/>
      <c r="G24" s="958"/>
      <c r="H24" s="958"/>
      <c r="I24" s="958"/>
      <c r="J24" s="958"/>
      <c r="K24" s="958"/>
      <c r="L24" s="958"/>
      <c r="M24" s="958"/>
      <c r="N24" s="958"/>
      <c r="O24" s="959"/>
    </row>
    <row r="25" spans="1:15" x14ac:dyDescent="0.3">
      <c r="A25" s="957"/>
      <c r="B25" s="958"/>
      <c r="C25" s="958"/>
      <c r="D25" s="958"/>
      <c r="E25" s="958"/>
      <c r="F25" s="958"/>
      <c r="G25" s="958"/>
      <c r="H25" s="958"/>
      <c r="I25" s="958"/>
      <c r="J25" s="958"/>
      <c r="K25" s="958"/>
      <c r="L25" s="958"/>
      <c r="M25" s="958"/>
      <c r="N25" s="958"/>
      <c r="O25" s="959"/>
    </row>
    <row r="26" spans="1:15" ht="8.25" customHeight="1" x14ac:dyDescent="0.3">
      <c r="A26" s="957"/>
      <c r="B26" s="958"/>
      <c r="C26" s="958"/>
      <c r="D26" s="958"/>
      <c r="E26" s="958"/>
      <c r="F26" s="958"/>
      <c r="G26" s="958"/>
      <c r="H26" s="958"/>
      <c r="I26" s="958"/>
      <c r="J26" s="958"/>
      <c r="K26" s="958"/>
      <c r="L26" s="958"/>
      <c r="M26" s="958"/>
      <c r="N26" s="958"/>
      <c r="O26" s="959"/>
    </row>
    <row r="27" spans="1:15" x14ac:dyDescent="0.3">
      <c r="A27" s="319"/>
      <c r="B27" s="216"/>
      <c r="C27" s="216"/>
      <c r="D27" s="216"/>
      <c r="E27" s="216"/>
      <c r="F27" s="216"/>
      <c r="G27" s="216"/>
      <c r="H27" s="216"/>
      <c r="I27" s="216"/>
      <c r="J27" s="216"/>
      <c r="K27" s="216"/>
      <c r="L27" s="216"/>
      <c r="M27" s="216"/>
      <c r="N27" s="216"/>
      <c r="O27" s="320"/>
    </row>
    <row r="28" spans="1:15" x14ac:dyDescent="0.3">
      <c r="A28" s="965" t="s">
        <v>291</v>
      </c>
      <c r="B28" s="966"/>
      <c r="C28" s="966"/>
      <c r="D28" s="966"/>
      <c r="E28" s="966"/>
      <c r="F28" s="966"/>
      <c r="G28" s="966"/>
      <c r="H28" s="966"/>
      <c r="I28" s="966"/>
      <c r="J28" s="966"/>
      <c r="K28" s="966"/>
      <c r="L28" s="966"/>
      <c r="M28" s="966"/>
      <c r="N28" s="966"/>
      <c r="O28" s="967"/>
    </row>
    <row r="29" spans="1:15" x14ac:dyDescent="0.3">
      <c r="A29" s="319"/>
      <c r="B29" s="216"/>
      <c r="C29" s="216"/>
      <c r="D29" s="216"/>
      <c r="E29" s="216"/>
      <c r="F29" s="216"/>
      <c r="G29" s="216"/>
      <c r="H29" s="216"/>
      <c r="I29" s="216"/>
      <c r="J29" s="216"/>
      <c r="K29" s="216"/>
      <c r="L29" s="216"/>
      <c r="M29" s="216"/>
      <c r="N29" s="216"/>
      <c r="O29" s="320"/>
    </row>
    <row r="30" spans="1:15" ht="16.2" thickBot="1" x14ac:dyDescent="0.35">
      <c r="A30" s="325"/>
      <c r="B30" s="216"/>
      <c r="C30" s="216"/>
      <c r="D30" s="216"/>
      <c r="E30" s="216"/>
      <c r="F30" s="216"/>
      <c r="G30" s="216"/>
      <c r="H30" s="216"/>
      <c r="I30" s="216"/>
      <c r="J30" s="216"/>
      <c r="K30" s="216"/>
      <c r="L30" s="216"/>
      <c r="M30" s="216"/>
      <c r="N30" s="216"/>
      <c r="O30" s="320"/>
    </row>
    <row r="31" spans="1:15" ht="16.2" thickBot="1" x14ac:dyDescent="0.35">
      <c r="A31" s="326"/>
      <c r="B31" s="985" t="s">
        <v>292</v>
      </c>
      <c r="C31" s="985"/>
      <c r="D31" s="327"/>
      <c r="E31" s="985" t="s">
        <v>293</v>
      </c>
      <c r="F31" s="985"/>
      <c r="G31" s="985"/>
      <c r="H31" s="985"/>
      <c r="I31" s="985"/>
      <c r="J31" s="216"/>
      <c r="K31" s="216"/>
      <c r="L31" s="216"/>
      <c r="M31" s="216"/>
      <c r="N31" s="216"/>
      <c r="O31" s="320"/>
    </row>
    <row r="32" spans="1:15" ht="16.2" thickBot="1" x14ac:dyDescent="0.35">
      <c r="A32" s="326"/>
      <c r="B32" s="167">
        <v>2019</v>
      </c>
      <c r="C32" s="167">
        <v>2018</v>
      </c>
      <c r="D32" s="211"/>
      <c r="E32" s="986">
        <v>43800</v>
      </c>
      <c r="F32" s="986"/>
      <c r="G32" s="327"/>
      <c r="H32" s="986">
        <v>43435</v>
      </c>
      <c r="I32" s="986"/>
      <c r="J32" s="216"/>
      <c r="K32" s="216"/>
      <c r="L32" s="216"/>
      <c r="M32" s="216"/>
      <c r="N32" s="216"/>
      <c r="O32" s="320"/>
    </row>
    <row r="33" spans="1:15" ht="15.75" customHeight="1" x14ac:dyDescent="0.3">
      <c r="A33" s="326"/>
      <c r="B33" s="328"/>
      <c r="C33" s="328"/>
      <c r="D33" s="211"/>
      <c r="E33" s="328" t="s">
        <v>294</v>
      </c>
      <c r="F33" s="328" t="s">
        <v>295</v>
      </c>
      <c r="G33" s="327"/>
      <c r="H33" s="328" t="s">
        <v>294</v>
      </c>
      <c r="I33" s="328" t="s">
        <v>295</v>
      </c>
      <c r="J33" s="216"/>
      <c r="K33" s="216"/>
      <c r="L33" s="216"/>
      <c r="M33" s="216"/>
      <c r="N33" s="216"/>
      <c r="O33" s="320"/>
    </row>
    <row r="34" spans="1:15" ht="15.75" customHeight="1" x14ac:dyDescent="0.3">
      <c r="A34" s="329" t="s">
        <v>296</v>
      </c>
      <c r="B34" s="330">
        <v>6240</v>
      </c>
      <c r="C34" s="330">
        <v>5732.695424657536</v>
      </c>
      <c r="D34" s="211"/>
      <c r="E34" s="330">
        <v>6464</v>
      </c>
      <c r="F34" s="330">
        <v>6442</v>
      </c>
      <c r="G34" s="211"/>
      <c r="H34" s="330">
        <v>5960.94</v>
      </c>
      <c r="I34" s="330">
        <v>5960.14</v>
      </c>
      <c r="J34" s="216"/>
      <c r="K34" s="216"/>
      <c r="L34" s="216"/>
      <c r="M34" s="216"/>
      <c r="N34" s="216"/>
      <c r="O34" s="320"/>
    </row>
    <row r="35" spans="1:15" x14ac:dyDescent="0.3">
      <c r="A35" s="319"/>
      <c r="B35" s="216"/>
      <c r="C35" s="216"/>
      <c r="D35" s="216"/>
      <c r="E35" s="216"/>
      <c r="F35" s="216"/>
      <c r="G35" s="216"/>
      <c r="H35" s="216"/>
      <c r="I35" s="216"/>
      <c r="J35" s="216"/>
      <c r="K35" s="216"/>
      <c r="L35" s="216"/>
      <c r="M35" s="216"/>
      <c r="N35" s="216"/>
      <c r="O35" s="320"/>
    </row>
    <row r="36" spans="1:15" x14ac:dyDescent="0.3">
      <c r="A36" s="319"/>
      <c r="B36" s="216"/>
      <c r="C36" s="216"/>
      <c r="D36" s="216"/>
      <c r="E36" s="216"/>
      <c r="F36" s="216"/>
      <c r="G36" s="216"/>
      <c r="H36" s="216"/>
      <c r="I36" s="216"/>
      <c r="J36" s="216"/>
      <c r="K36" s="216"/>
      <c r="L36" s="216"/>
      <c r="M36" s="216"/>
      <c r="N36" s="216"/>
      <c r="O36" s="320"/>
    </row>
    <row r="37" spans="1:15" x14ac:dyDescent="0.3">
      <c r="A37" s="323" t="s">
        <v>297</v>
      </c>
      <c r="B37" s="324" t="s">
        <v>298</v>
      </c>
      <c r="C37" s="216"/>
      <c r="D37" s="216"/>
      <c r="E37" s="216"/>
      <c r="F37" s="216"/>
      <c r="G37" s="216"/>
      <c r="H37" s="216"/>
      <c r="I37" s="216"/>
      <c r="J37" s="216"/>
      <c r="K37" s="216"/>
      <c r="L37" s="216"/>
      <c r="M37" s="216"/>
      <c r="N37" s="216"/>
      <c r="O37" s="320"/>
    </row>
    <row r="38" spans="1:15" x14ac:dyDescent="0.3">
      <c r="A38" s="319"/>
      <c r="B38" s="216"/>
      <c r="C38" s="216"/>
      <c r="D38" s="216"/>
      <c r="E38" s="216"/>
      <c r="F38" s="216"/>
      <c r="G38" s="216"/>
      <c r="H38" s="216"/>
      <c r="I38" s="216"/>
      <c r="J38" s="216"/>
      <c r="K38" s="216"/>
      <c r="L38" s="216"/>
      <c r="M38" s="216"/>
      <c r="N38" s="216"/>
      <c r="O38" s="320"/>
    </row>
    <row r="39" spans="1:15" ht="48.75" customHeight="1" x14ac:dyDescent="0.3">
      <c r="A39" s="957" t="s">
        <v>299</v>
      </c>
      <c r="B39" s="958"/>
      <c r="C39" s="958"/>
      <c r="D39" s="958"/>
      <c r="E39" s="958"/>
      <c r="F39" s="958"/>
      <c r="G39" s="958"/>
      <c r="H39" s="958"/>
      <c r="I39" s="958"/>
      <c r="J39" s="958"/>
      <c r="K39" s="958"/>
      <c r="L39" s="958"/>
      <c r="M39" s="958"/>
      <c r="N39" s="958"/>
      <c r="O39" s="959"/>
    </row>
    <row r="40" spans="1:15" ht="37.5" customHeight="1" x14ac:dyDescent="0.3">
      <c r="A40" s="957" t="s">
        <v>300</v>
      </c>
      <c r="B40" s="958"/>
      <c r="C40" s="958"/>
      <c r="D40" s="958"/>
      <c r="E40" s="958"/>
      <c r="F40" s="958"/>
      <c r="G40" s="958"/>
      <c r="H40" s="958"/>
      <c r="I40" s="958"/>
      <c r="J40" s="958"/>
      <c r="K40" s="958"/>
      <c r="L40" s="958"/>
      <c r="M40" s="958"/>
      <c r="N40" s="958"/>
      <c r="O40" s="959"/>
    </row>
    <row r="41" spans="1:15" ht="50.25" customHeight="1" x14ac:dyDescent="0.3">
      <c r="A41" s="957" t="s">
        <v>301</v>
      </c>
      <c r="B41" s="958"/>
      <c r="C41" s="958"/>
      <c r="D41" s="958"/>
      <c r="E41" s="958"/>
      <c r="F41" s="958"/>
      <c r="G41" s="958"/>
      <c r="H41" s="958"/>
      <c r="I41" s="958"/>
      <c r="J41" s="958"/>
      <c r="K41" s="958"/>
      <c r="L41" s="958"/>
      <c r="M41" s="958"/>
      <c r="N41" s="958"/>
      <c r="O41" s="959"/>
    </row>
    <row r="42" spans="1:15" x14ac:dyDescent="0.3">
      <c r="A42" s="319"/>
      <c r="B42" s="216"/>
      <c r="C42" s="216"/>
      <c r="D42" s="216"/>
      <c r="E42" s="216"/>
      <c r="F42" s="216"/>
      <c r="G42" s="216"/>
      <c r="H42" s="216"/>
      <c r="I42" s="216"/>
      <c r="J42" s="216"/>
      <c r="K42" s="216"/>
      <c r="L42" s="216"/>
      <c r="M42" s="216"/>
      <c r="N42" s="216"/>
      <c r="O42" s="320"/>
    </row>
    <row r="43" spans="1:15" x14ac:dyDescent="0.3">
      <c r="A43" s="323" t="s">
        <v>302</v>
      </c>
      <c r="B43" s="324" t="s">
        <v>2</v>
      </c>
      <c r="C43" s="216"/>
      <c r="D43" s="216"/>
      <c r="E43" s="216"/>
      <c r="F43" s="216"/>
      <c r="G43" s="216"/>
      <c r="H43" s="216"/>
      <c r="I43" s="216"/>
      <c r="J43" s="216"/>
      <c r="K43" s="216"/>
      <c r="L43" s="216"/>
      <c r="M43" s="216"/>
      <c r="N43" s="216"/>
      <c r="O43" s="320"/>
    </row>
    <row r="44" spans="1:15" x14ac:dyDescent="0.3">
      <c r="A44" s="319"/>
      <c r="B44" s="216"/>
      <c r="C44" s="216"/>
      <c r="D44" s="216"/>
      <c r="E44" s="216"/>
      <c r="F44" s="216"/>
      <c r="G44" s="216"/>
      <c r="H44" s="216"/>
      <c r="I44" s="216"/>
      <c r="J44" s="216"/>
      <c r="K44" s="216"/>
      <c r="L44" s="216"/>
      <c r="M44" s="216"/>
      <c r="N44" s="216"/>
      <c r="O44" s="320"/>
    </row>
    <row r="45" spans="1:15" x14ac:dyDescent="0.3">
      <c r="A45" s="965" t="s">
        <v>303</v>
      </c>
      <c r="B45" s="966"/>
      <c r="C45" s="966"/>
      <c r="D45" s="966"/>
      <c r="E45" s="966"/>
      <c r="F45" s="966"/>
      <c r="G45" s="966"/>
      <c r="H45" s="966"/>
      <c r="I45" s="966"/>
      <c r="J45" s="966"/>
      <c r="K45" s="966"/>
      <c r="L45" s="966"/>
      <c r="M45" s="966"/>
      <c r="N45" s="966"/>
      <c r="O45" s="967"/>
    </row>
    <row r="46" spans="1:15" x14ac:dyDescent="0.3">
      <c r="A46" s="319"/>
      <c r="B46" s="216"/>
      <c r="C46" s="216"/>
      <c r="D46" s="216"/>
      <c r="E46" s="216"/>
      <c r="F46" s="216"/>
      <c r="G46" s="216"/>
      <c r="H46" s="216"/>
      <c r="I46" s="216"/>
      <c r="J46" s="216"/>
      <c r="K46" s="216"/>
      <c r="L46" s="216"/>
      <c r="M46" s="216"/>
      <c r="N46" s="216"/>
      <c r="O46" s="320"/>
    </row>
    <row r="47" spans="1:15" x14ac:dyDescent="0.3">
      <c r="A47" s="323" t="s">
        <v>304</v>
      </c>
      <c r="B47" s="961" t="s">
        <v>305</v>
      </c>
      <c r="C47" s="961"/>
      <c r="D47" s="961"/>
      <c r="E47" s="216"/>
      <c r="F47" s="216"/>
      <c r="G47" s="216"/>
      <c r="H47" s="216"/>
      <c r="I47" s="216"/>
      <c r="J47" s="216"/>
      <c r="K47" s="216"/>
      <c r="L47" s="216"/>
      <c r="M47" s="216"/>
      <c r="N47" s="216"/>
      <c r="O47" s="320"/>
    </row>
    <row r="48" spans="1:15" x14ac:dyDescent="0.3">
      <c r="A48" s="319"/>
      <c r="B48" s="216"/>
      <c r="C48" s="216"/>
      <c r="D48" s="216"/>
      <c r="E48" s="216"/>
      <c r="F48" s="216"/>
      <c r="G48" s="216"/>
      <c r="H48" s="216"/>
      <c r="I48" s="216"/>
      <c r="J48" s="216"/>
      <c r="K48" s="216"/>
      <c r="L48" s="216"/>
      <c r="M48" s="216"/>
      <c r="N48" s="216"/>
      <c r="O48" s="320"/>
    </row>
    <row r="49" spans="1:15" ht="15" customHeight="1" x14ac:dyDescent="0.3">
      <c r="A49" s="965" t="s">
        <v>705</v>
      </c>
      <c r="B49" s="966"/>
      <c r="C49" s="966"/>
      <c r="D49" s="966"/>
      <c r="E49" s="966"/>
      <c r="F49" s="966"/>
      <c r="G49" s="966"/>
      <c r="H49" s="966"/>
      <c r="I49" s="966"/>
      <c r="J49" s="966"/>
      <c r="K49" s="966"/>
      <c r="L49" s="966"/>
      <c r="M49" s="966"/>
      <c r="N49" s="966"/>
      <c r="O49" s="967"/>
    </row>
    <row r="50" spans="1:15" x14ac:dyDescent="0.3">
      <c r="A50" s="319"/>
      <c r="B50" s="216"/>
      <c r="C50" s="216"/>
      <c r="D50" s="216"/>
      <c r="E50" s="216"/>
      <c r="F50" s="216"/>
      <c r="G50" s="216"/>
      <c r="H50" s="216"/>
      <c r="I50" s="216"/>
      <c r="J50" s="216"/>
      <c r="K50" s="216"/>
      <c r="L50" s="216"/>
      <c r="M50" s="216"/>
      <c r="N50" s="216"/>
      <c r="O50" s="320"/>
    </row>
    <row r="51" spans="1:15" x14ac:dyDescent="0.3">
      <c r="A51" s="321" t="s">
        <v>307</v>
      </c>
      <c r="B51" s="324" t="s">
        <v>306</v>
      </c>
      <c r="C51" s="216"/>
      <c r="D51" s="216"/>
      <c r="E51" s="216"/>
      <c r="F51" s="216"/>
      <c r="G51" s="216"/>
      <c r="H51" s="216"/>
      <c r="I51" s="216"/>
      <c r="J51" s="216"/>
      <c r="K51" s="216"/>
      <c r="L51" s="216"/>
      <c r="M51" s="216"/>
      <c r="N51" s="216"/>
      <c r="O51" s="320"/>
    </row>
    <row r="52" spans="1:15" x14ac:dyDescent="0.3">
      <c r="A52" s="319"/>
      <c r="B52" s="216"/>
      <c r="C52" s="216"/>
      <c r="D52" s="216"/>
      <c r="E52" s="216"/>
      <c r="F52" s="216"/>
      <c r="G52" s="216"/>
      <c r="H52" s="216"/>
      <c r="I52" s="216"/>
      <c r="J52" s="216"/>
      <c r="K52" s="216"/>
      <c r="L52" s="216"/>
      <c r="M52" s="216"/>
      <c r="N52" s="216"/>
      <c r="O52" s="320"/>
    </row>
    <row r="53" spans="1:15" ht="33" customHeight="1" x14ac:dyDescent="0.3">
      <c r="A53" s="957" t="s">
        <v>308</v>
      </c>
      <c r="B53" s="958"/>
      <c r="C53" s="958"/>
      <c r="D53" s="958"/>
      <c r="E53" s="958"/>
      <c r="F53" s="958"/>
      <c r="G53" s="958"/>
      <c r="H53" s="958"/>
      <c r="I53" s="958"/>
      <c r="J53" s="958"/>
      <c r="K53" s="958"/>
      <c r="L53" s="958"/>
      <c r="M53" s="958"/>
      <c r="N53" s="958"/>
      <c r="O53" s="959"/>
    </row>
    <row r="54" spans="1:15" x14ac:dyDescent="0.3">
      <c r="A54" s="319"/>
      <c r="B54" s="216"/>
      <c r="C54" s="216"/>
      <c r="D54" s="216"/>
      <c r="E54" s="216"/>
      <c r="F54" s="216"/>
      <c r="G54" s="216"/>
      <c r="H54" s="216"/>
      <c r="I54" s="216"/>
      <c r="J54" s="216"/>
      <c r="K54" s="216"/>
      <c r="L54" s="216"/>
      <c r="M54" s="216"/>
      <c r="N54" s="216"/>
      <c r="O54" s="320"/>
    </row>
    <row r="55" spans="1:15" x14ac:dyDescent="0.3">
      <c r="A55" s="321" t="s">
        <v>508</v>
      </c>
      <c r="B55" s="324" t="s">
        <v>509</v>
      </c>
      <c r="C55" s="216"/>
      <c r="D55" s="216"/>
      <c r="E55" s="216"/>
      <c r="F55" s="216"/>
      <c r="G55" s="216"/>
      <c r="H55" s="216"/>
      <c r="I55" s="216"/>
      <c r="J55" s="216"/>
      <c r="K55" s="216"/>
      <c r="L55" s="216"/>
      <c r="M55" s="216"/>
      <c r="N55" s="216"/>
      <c r="O55" s="320"/>
    </row>
    <row r="56" spans="1:15" x14ac:dyDescent="0.3">
      <c r="A56" s="319"/>
      <c r="B56" s="216"/>
      <c r="C56" s="216"/>
      <c r="D56" s="216"/>
      <c r="E56" s="216"/>
      <c r="F56" s="216"/>
      <c r="G56" s="216"/>
      <c r="H56" s="216"/>
      <c r="I56" s="216"/>
      <c r="J56" s="216"/>
      <c r="K56" s="216"/>
      <c r="L56" s="216"/>
      <c r="M56" s="216"/>
      <c r="N56" s="216"/>
      <c r="O56" s="320"/>
    </row>
    <row r="57" spans="1:15" ht="15" customHeight="1" x14ac:dyDescent="0.3">
      <c r="A57" s="987" t="s">
        <v>538</v>
      </c>
      <c r="B57" s="988"/>
      <c r="C57" s="988"/>
      <c r="D57" s="988"/>
      <c r="E57" s="988"/>
      <c r="F57" s="988"/>
      <c r="G57" s="988"/>
      <c r="H57" s="988"/>
      <c r="I57" s="988"/>
      <c r="J57" s="988"/>
      <c r="K57" s="988"/>
      <c r="L57" s="988"/>
      <c r="M57" s="988"/>
      <c r="N57" s="988"/>
      <c r="O57" s="989"/>
    </row>
    <row r="58" spans="1:15" x14ac:dyDescent="0.3">
      <c r="A58" s="319"/>
      <c r="B58" s="216"/>
      <c r="C58" s="216"/>
      <c r="D58" s="216"/>
      <c r="E58" s="216"/>
      <c r="F58" s="216"/>
      <c r="G58" s="216"/>
      <c r="H58" s="216"/>
      <c r="I58" s="216"/>
      <c r="J58" s="216"/>
      <c r="K58" s="216"/>
      <c r="L58" s="216"/>
      <c r="M58" s="216"/>
      <c r="N58" s="216"/>
      <c r="O58" s="320"/>
    </row>
    <row r="59" spans="1:15" ht="31.5" customHeight="1" x14ac:dyDescent="0.3">
      <c r="A59" s="990" t="s">
        <v>535</v>
      </c>
      <c r="B59" s="991"/>
      <c r="C59" s="991"/>
      <c r="D59" s="991"/>
      <c r="E59" s="991"/>
      <c r="F59" s="991"/>
      <c r="G59" s="991"/>
      <c r="H59" s="991"/>
      <c r="I59" s="991"/>
      <c r="J59" s="991"/>
      <c r="K59" s="991"/>
      <c r="L59" s="991"/>
      <c r="M59" s="991"/>
      <c r="N59" s="991"/>
      <c r="O59" s="992"/>
    </row>
    <row r="60" spans="1:15" x14ac:dyDescent="0.3">
      <c r="A60" s="319"/>
      <c r="B60" s="216"/>
      <c r="C60" s="216"/>
      <c r="D60" s="216"/>
      <c r="E60" s="216"/>
      <c r="F60" s="216"/>
      <c r="G60" s="216"/>
      <c r="H60" s="216"/>
      <c r="I60" s="216"/>
      <c r="J60" s="216"/>
      <c r="K60" s="216"/>
      <c r="L60" s="216"/>
      <c r="M60" s="216"/>
      <c r="N60" s="216"/>
      <c r="O60" s="320"/>
    </row>
    <row r="61" spans="1:15" x14ac:dyDescent="0.3">
      <c r="A61" s="321" t="s">
        <v>309</v>
      </c>
      <c r="B61" s="961" t="s">
        <v>510</v>
      </c>
      <c r="C61" s="961"/>
      <c r="D61" s="216"/>
      <c r="E61" s="216"/>
      <c r="F61" s="216"/>
      <c r="G61" s="216"/>
      <c r="H61" s="216"/>
      <c r="I61" s="216"/>
      <c r="J61" s="216"/>
      <c r="K61" s="216"/>
      <c r="L61" s="216"/>
      <c r="M61" s="216"/>
      <c r="N61" s="216"/>
      <c r="O61" s="320"/>
    </row>
    <row r="62" spans="1:15" x14ac:dyDescent="0.3">
      <c r="A62" s="319"/>
      <c r="B62" s="216"/>
      <c r="C62" s="216"/>
      <c r="D62" s="216"/>
      <c r="E62" s="216"/>
      <c r="F62" s="216"/>
      <c r="G62" s="216"/>
      <c r="H62" s="216"/>
      <c r="I62" s="216"/>
      <c r="J62" s="216"/>
      <c r="K62" s="216"/>
      <c r="L62" s="216"/>
      <c r="M62" s="216"/>
      <c r="N62" s="216"/>
      <c r="O62" s="320"/>
    </row>
    <row r="63" spans="1:15" ht="34.5" customHeight="1" x14ac:dyDescent="0.3">
      <c r="A63" s="990" t="s">
        <v>310</v>
      </c>
      <c r="B63" s="991"/>
      <c r="C63" s="991"/>
      <c r="D63" s="991"/>
      <c r="E63" s="991"/>
      <c r="F63" s="991"/>
      <c r="G63" s="991"/>
      <c r="H63" s="991"/>
      <c r="I63" s="991"/>
      <c r="J63" s="991"/>
      <c r="K63" s="991"/>
      <c r="L63" s="991"/>
      <c r="M63" s="991"/>
      <c r="N63" s="991"/>
      <c r="O63" s="992"/>
    </row>
    <row r="64" spans="1:15" x14ac:dyDescent="0.3">
      <c r="A64" s="319"/>
      <c r="B64" s="216"/>
      <c r="C64" s="216"/>
      <c r="D64" s="216"/>
      <c r="E64" s="216"/>
      <c r="F64" s="216"/>
      <c r="G64" s="216"/>
      <c r="H64" s="216"/>
      <c r="I64" s="216"/>
      <c r="J64" s="216"/>
      <c r="K64" s="216"/>
      <c r="L64" s="216"/>
      <c r="M64" s="216"/>
      <c r="N64" s="216"/>
      <c r="O64" s="320"/>
    </row>
    <row r="65" spans="1:15" x14ac:dyDescent="0.3">
      <c r="A65" s="321" t="s">
        <v>311</v>
      </c>
      <c r="B65" s="961" t="s">
        <v>40</v>
      </c>
      <c r="C65" s="961"/>
      <c r="D65" s="714"/>
      <c r="E65" s="714"/>
      <c r="F65" s="714"/>
      <c r="G65" s="714"/>
      <c r="H65" s="714"/>
      <c r="I65" s="714"/>
      <c r="J65" s="714"/>
      <c r="K65" s="714"/>
      <c r="L65" s="714"/>
      <c r="M65" s="714"/>
      <c r="N65" s="714"/>
      <c r="O65" s="320"/>
    </row>
    <row r="66" spans="1:15" x14ac:dyDescent="0.3">
      <c r="A66" s="319"/>
      <c r="B66" s="714"/>
      <c r="C66" s="714"/>
      <c r="D66" s="714"/>
      <c r="E66" s="714"/>
      <c r="F66" s="714"/>
      <c r="G66" s="714"/>
      <c r="H66" s="714"/>
      <c r="I66" s="714"/>
      <c r="J66" s="714"/>
      <c r="K66" s="714"/>
      <c r="L66" s="714"/>
      <c r="M66" s="714"/>
      <c r="N66" s="714"/>
      <c r="O66" s="320"/>
    </row>
    <row r="67" spans="1:15" ht="26.25" customHeight="1" x14ac:dyDescent="0.3">
      <c r="A67" s="957" t="s">
        <v>312</v>
      </c>
      <c r="B67" s="958"/>
      <c r="C67" s="958"/>
      <c r="D67" s="958"/>
      <c r="E67" s="958"/>
      <c r="F67" s="958"/>
      <c r="G67" s="958"/>
      <c r="H67" s="958"/>
      <c r="I67" s="958"/>
      <c r="J67" s="958"/>
      <c r="K67" s="958"/>
      <c r="L67" s="958"/>
      <c r="M67" s="958"/>
      <c r="N67" s="958"/>
      <c r="O67" s="959"/>
    </row>
    <row r="68" spans="1:15" x14ac:dyDescent="0.3">
      <c r="A68" s="319"/>
      <c r="B68" s="714"/>
      <c r="C68" s="714"/>
      <c r="D68" s="714"/>
      <c r="E68" s="714"/>
      <c r="F68" s="714"/>
      <c r="G68" s="714"/>
      <c r="H68" s="714"/>
      <c r="I68" s="714"/>
      <c r="J68" s="714"/>
      <c r="K68" s="714"/>
      <c r="L68" s="714"/>
      <c r="M68" s="714"/>
      <c r="N68" s="714"/>
      <c r="O68" s="320"/>
    </row>
    <row r="69" spans="1:15" x14ac:dyDescent="0.3">
      <c r="A69" s="321" t="s">
        <v>314</v>
      </c>
      <c r="B69" s="331" t="s">
        <v>313</v>
      </c>
      <c r="C69" s="714"/>
      <c r="D69" s="714"/>
      <c r="E69" s="714"/>
      <c r="F69" s="714"/>
      <c r="G69" s="714"/>
      <c r="H69" s="714"/>
      <c r="I69" s="714"/>
      <c r="J69" s="714"/>
      <c r="K69" s="714"/>
      <c r="L69" s="714"/>
      <c r="M69" s="714"/>
      <c r="N69" s="714"/>
      <c r="O69" s="320"/>
    </row>
    <row r="70" spans="1:15" ht="12" customHeight="1" x14ac:dyDescent="0.3">
      <c r="A70" s="319"/>
      <c r="B70" s="714"/>
      <c r="C70" s="714"/>
      <c r="D70" s="714"/>
      <c r="E70" s="714"/>
      <c r="F70" s="714"/>
      <c r="G70" s="714"/>
      <c r="H70" s="714"/>
      <c r="I70" s="714"/>
      <c r="J70" s="714"/>
      <c r="K70" s="714"/>
      <c r="L70" s="714"/>
      <c r="M70" s="714"/>
      <c r="N70" s="714"/>
      <c r="O70" s="320"/>
    </row>
    <row r="71" spans="1:15" ht="27" customHeight="1" x14ac:dyDescent="0.3">
      <c r="A71" s="965" t="s">
        <v>608</v>
      </c>
      <c r="B71" s="966"/>
      <c r="C71" s="966"/>
      <c r="D71" s="966"/>
      <c r="E71" s="720"/>
      <c r="F71" s="720"/>
      <c r="G71" s="720"/>
      <c r="H71" s="720"/>
      <c r="I71" s="720"/>
      <c r="J71" s="720"/>
      <c r="K71" s="720"/>
      <c r="L71" s="720"/>
      <c r="M71" s="720"/>
      <c r="N71" s="720"/>
      <c r="O71" s="407"/>
    </row>
    <row r="72" spans="1:15" x14ac:dyDescent="0.3">
      <c r="A72" s="325"/>
      <c r="B72" s="211" t="s">
        <v>609</v>
      </c>
      <c r="C72" s="211"/>
      <c r="D72" s="211"/>
      <c r="E72" s="211"/>
      <c r="F72" s="714"/>
      <c r="G72" s="714"/>
      <c r="H72" s="714"/>
      <c r="I72" s="714"/>
      <c r="J72" s="714"/>
      <c r="K72" s="714"/>
      <c r="L72" s="714"/>
      <c r="M72" s="714"/>
      <c r="N72" s="714"/>
      <c r="O72" s="320"/>
    </row>
    <row r="73" spans="1:15" ht="16.2" thickBot="1" x14ac:dyDescent="0.35">
      <c r="A73" s="965"/>
      <c r="B73" s="966"/>
      <c r="C73" s="966"/>
      <c r="D73" s="966"/>
      <c r="E73" s="966"/>
      <c r="F73" s="966"/>
      <c r="G73" s="966"/>
      <c r="H73" s="966"/>
      <c r="I73" s="966"/>
      <c r="J73" s="966"/>
      <c r="K73" s="966"/>
      <c r="L73" s="966"/>
      <c r="M73" s="966"/>
      <c r="N73" s="966"/>
      <c r="O73" s="967"/>
    </row>
    <row r="74" spans="1:15" ht="15" customHeight="1" thickBot="1" x14ac:dyDescent="0.35">
      <c r="A74" s="325"/>
      <c r="B74" s="170" t="s">
        <v>315</v>
      </c>
      <c r="C74" s="1032" t="s">
        <v>316</v>
      </c>
      <c r="D74" s="1033"/>
      <c r="E74" s="721" t="s">
        <v>317</v>
      </c>
      <c r="F74" s="714"/>
      <c r="G74" s="714"/>
      <c r="H74" s="714"/>
      <c r="I74" s="714"/>
      <c r="J74" s="714"/>
      <c r="K74" s="714"/>
      <c r="L74" s="714"/>
      <c r="M74" s="714"/>
      <c r="N74" s="714"/>
      <c r="O74" s="320"/>
    </row>
    <row r="75" spans="1:15" ht="15" customHeight="1" thickBot="1" x14ac:dyDescent="0.35">
      <c r="A75" s="319"/>
      <c r="B75" s="171" t="s">
        <v>318</v>
      </c>
      <c r="C75" s="1034" t="s">
        <v>319</v>
      </c>
      <c r="D75" s="1035"/>
      <c r="E75" s="172">
        <v>0</v>
      </c>
      <c r="F75" s="714"/>
      <c r="G75" s="714"/>
      <c r="H75" s="714"/>
      <c r="I75" s="714"/>
      <c r="J75" s="714"/>
      <c r="K75" s="714"/>
      <c r="L75" s="714"/>
      <c r="M75" s="714"/>
      <c r="N75" s="714"/>
      <c r="O75" s="320"/>
    </row>
    <row r="76" spans="1:15" ht="15" customHeight="1" thickBot="1" x14ac:dyDescent="0.35">
      <c r="A76" s="319"/>
      <c r="B76" s="171" t="s">
        <v>320</v>
      </c>
      <c r="C76" s="1034" t="s">
        <v>321</v>
      </c>
      <c r="D76" s="1035">
        <v>5.0000000000000001E-3</v>
      </c>
      <c r="E76" s="173">
        <v>5.0000000000000001E-3</v>
      </c>
      <c r="F76" s="714"/>
      <c r="G76" s="714"/>
      <c r="H76" s="714"/>
      <c r="I76" s="714"/>
      <c r="J76" s="714"/>
      <c r="K76" s="714"/>
      <c r="L76" s="714"/>
      <c r="M76" s="714"/>
      <c r="N76" s="714"/>
      <c r="O76" s="320"/>
    </row>
    <row r="77" spans="1:15" ht="15" customHeight="1" thickBot="1" x14ac:dyDescent="0.35">
      <c r="A77" s="319"/>
      <c r="B77" s="171" t="s">
        <v>322</v>
      </c>
      <c r="C77" s="1034" t="s">
        <v>323</v>
      </c>
      <c r="D77" s="1035">
        <v>1.4999999999999999E-2</v>
      </c>
      <c r="E77" s="173">
        <v>1.4999999999999999E-2</v>
      </c>
      <c r="F77" s="714"/>
      <c r="G77" s="714"/>
      <c r="H77" s="714"/>
      <c r="I77" s="714"/>
      <c r="J77" s="714"/>
      <c r="K77" s="714"/>
      <c r="L77" s="714"/>
      <c r="M77" s="714"/>
      <c r="N77" s="714"/>
      <c r="O77" s="320"/>
    </row>
    <row r="78" spans="1:15" ht="15" customHeight="1" thickBot="1" x14ac:dyDescent="0.35">
      <c r="A78" s="319"/>
      <c r="B78" s="171">
        <v>2</v>
      </c>
      <c r="C78" s="1034" t="s">
        <v>324</v>
      </c>
      <c r="D78" s="1035">
        <v>0.05</v>
      </c>
      <c r="E78" s="172">
        <v>0.05</v>
      </c>
      <c r="F78" s="714"/>
      <c r="G78" s="714"/>
      <c r="H78" s="714"/>
      <c r="I78" s="714"/>
      <c r="J78" s="714"/>
      <c r="K78" s="714"/>
      <c r="L78" s="714"/>
      <c r="M78" s="714"/>
      <c r="N78" s="714"/>
      <c r="O78" s="320"/>
    </row>
    <row r="79" spans="1:15" ht="15" customHeight="1" thickBot="1" x14ac:dyDescent="0.35">
      <c r="A79" s="319"/>
      <c r="B79" s="171">
        <v>3</v>
      </c>
      <c r="C79" s="1034" t="s">
        <v>325</v>
      </c>
      <c r="D79" s="1035">
        <v>0.25</v>
      </c>
      <c r="E79" s="172">
        <v>0.25</v>
      </c>
      <c r="F79" s="714"/>
      <c r="G79" s="714"/>
      <c r="H79" s="714"/>
      <c r="I79" s="714"/>
      <c r="J79" s="714"/>
      <c r="K79" s="714"/>
      <c r="L79" s="714"/>
      <c r="M79" s="714"/>
      <c r="N79" s="714"/>
      <c r="O79" s="320"/>
    </row>
    <row r="80" spans="1:15" ht="15" customHeight="1" thickBot="1" x14ac:dyDescent="0.35">
      <c r="A80" s="319"/>
      <c r="B80" s="171">
        <v>4</v>
      </c>
      <c r="C80" s="1034" t="s">
        <v>326</v>
      </c>
      <c r="D80" s="1035">
        <v>0.5</v>
      </c>
      <c r="E80" s="172">
        <v>0.5</v>
      </c>
      <c r="F80" s="714"/>
      <c r="G80" s="714"/>
      <c r="H80" s="714"/>
      <c r="I80" s="714"/>
      <c r="J80" s="714"/>
      <c r="K80" s="714"/>
      <c r="L80" s="714"/>
      <c r="M80" s="714"/>
      <c r="N80" s="714"/>
      <c r="O80" s="320"/>
    </row>
    <row r="81" spans="1:15" ht="15" customHeight="1" thickBot="1" x14ac:dyDescent="0.35">
      <c r="A81" s="319"/>
      <c r="B81" s="171">
        <v>5</v>
      </c>
      <c r="C81" s="1034" t="s">
        <v>327</v>
      </c>
      <c r="D81" s="1035">
        <v>0.75</v>
      </c>
      <c r="E81" s="172">
        <v>0.75</v>
      </c>
      <c r="F81" s="714"/>
      <c r="G81" s="714"/>
      <c r="H81" s="714"/>
      <c r="I81" s="714"/>
      <c r="J81" s="714"/>
      <c r="K81" s="714"/>
      <c r="L81" s="714"/>
      <c r="M81" s="714"/>
      <c r="N81" s="714"/>
      <c r="O81" s="320"/>
    </row>
    <row r="82" spans="1:15" ht="15" customHeight="1" thickBot="1" x14ac:dyDescent="0.35">
      <c r="A82" s="319"/>
      <c r="B82" s="171">
        <v>6</v>
      </c>
      <c r="C82" s="1034" t="s">
        <v>328</v>
      </c>
      <c r="D82" s="1035">
        <v>1</v>
      </c>
      <c r="E82" s="172">
        <v>1</v>
      </c>
      <c r="F82" s="714"/>
      <c r="G82" s="714"/>
      <c r="H82" s="714"/>
      <c r="I82" s="714"/>
      <c r="J82" s="714"/>
      <c r="K82" s="714"/>
      <c r="L82" s="714"/>
      <c r="M82" s="714"/>
      <c r="N82" s="714"/>
      <c r="O82" s="320"/>
    </row>
    <row r="83" spans="1:15" x14ac:dyDescent="0.3">
      <c r="A83" s="319"/>
      <c r="B83" s="238"/>
      <c r="C83" s="714"/>
      <c r="D83" s="714"/>
      <c r="E83" s="714"/>
      <c r="F83" s="714"/>
      <c r="G83" s="714"/>
      <c r="H83" s="714"/>
      <c r="I83" s="714"/>
      <c r="J83" s="714"/>
      <c r="K83" s="714"/>
      <c r="L83" s="714"/>
      <c r="M83" s="714"/>
      <c r="N83" s="714"/>
      <c r="O83" s="320"/>
    </row>
    <row r="84" spans="1:15" s="226" customFormat="1" ht="18" customHeight="1" x14ac:dyDescent="0.3">
      <c r="A84" s="965" t="s">
        <v>610</v>
      </c>
      <c r="B84" s="966"/>
      <c r="C84" s="966"/>
      <c r="D84" s="966"/>
      <c r="E84" s="966"/>
      <c r="F84" s="966"/>
      <c r="G84" s="966"/>
      <c r="H84" s="966"/>
      <c r="I84" s="966"/>
      <c r="J84" s="966"/>
      <c r="K84" s="966"/>
      <c r="L84" s="966"/>
      <c r="M84" s="712"/>
      <c r="N84" s="714"/>
      <c r="O84" s="320"/>
    </row>
    <row r="85" spans="1:15" s="226" customFormat="1" x14ac:dyDescent="0.3">
      <c r="A85" s="319"/>
      <c r="B85" s="238"/>
      <c r="C85" s="714"/>
      <c r="D85" s="714"/>
      <c r="E85" s="714"/>
      <c r="F85" s="714"/>
      <c r="G85" s="714"/>
      <c r="H85" s="714"/>
      <c r="I85" s="714"/>
      <c r="J85" s="714"/>
      <c r="K85" s="714"/>
      <c r="L85" s="714"/>
      <c r="M85" s="714"/>
      <c r="N85" s="714"/>
      <c r="O85" s="320"/>
    </row>
    <row r="86" spans="1:15" s="226" customFormat="1" ht="19.5" customHeight="1" x14ac:dyDescent="0.3">
      <c r="A86" s="319"/>
      <c r="B86" s="211" t="s">
        <v>687</v>
      </c>
      <c r="C86" s="211"/>
      <c r="D86" s="211"/>
      <c r="E86" s="211"/>
      <c r="F86" s="211"/>
      <c r="G86" s="211"/>
      <c r="H86" s="211"/>
      <c r="I86" s="211"/>
      <c r="J86" s="714"/>
      <c r="K86" s="714"/>
      <c r="L86" s="714"/>
      <c r="M86" s="714"/>
      <c r="N86" s="714"/>
      <c r="O86" s="320"/>
    </row>
    <row r="87" spans="1:15" ht="18" customHeight="1" x14ac:dyDescent="0.3">
      <c r="A87" s="957"/>
      <c r="B87" s="958"/>
      <c r="C87" s="958"/>
      <c r="D87" s="958"/>
      <c r="E87" s="958"/>
      <c r="F87" s="958"/>
      <c r="G87" s="958"/>
      <c r="H87" s="958"/>
      <c r="I87" s="958"/>
      <c r="J87" s="958"/>
      <c r="K87" s="958"/>
      <c r="L87" s="958"/>
      <c r="M87" s="958"/>
      <c r="N87" s="958"/>
      <c r="O87" s="959"/>
    </row>
    <row r="88" spans="1:15" s="226" customFormat="1" ht="18" customHeight="1" x14ac:dyDescent="0.3">
      <c r="A88" s="708"/>
      <c r="B88" s="211" t="s">
        <v>611</v>
      </c>
      <c r="C88" s="709"/>
      <c r="D88" s="709"/>
      <c r="E88" s="709"/>
      <c r="F88" s="709"/>
      <c r="G88" s="709"/>
      <c r="H88" s="709"/>
      <c r="I88" s="709"/>
      <c r="J88" s="709"/>
      <c r="K88" s="709"/>
      <c r="L88" s="709"/>
      <c r="M88" s="709"/>
      <c r="N88" s="709"/>
      <c r="O88" s="710"/>
    </row>
    <row r="89" spans="1:15" x14ac:dyDescent="0.3">
      <c r="A89" s="319"/>
      <c r="B89" s="216"/>
      <c r="C89" s="216"/>
      <c r="D89" s="216"/>
      <c r="E89" s="216"/>
      <c r="F89" s="216"/>
      <c r="G89" s="216"/>
      <c r="H89" s="216"/>
      <c r="I89" s="216"/>
      <c r="J89" s="216"/>
      <c r="K89" s="216"/>
      <c r="L89" s="216"/>
      <c r="M89" s="216"/>
      <c r="N89" s="216"/>
      <c r="O89" s="320"/>
    </row>
    <row r="90" spans="1:15" x14ac:dyDescent="0.3">
      <c r="A90" s="321" t="s">
        <v>330</v>
      </c>
      <c r="B90" s="332" t="s">
        <v>329</v>
      </c>
      <c r="C90" s="216"/>
      <c r="D90" s="216"/>
      <c r="E90" s="216"/>
      <c r="F90" s="216"/>
      <c r="G90" s="216"/>
      <c r="H90" s="216"/>
      <c r="I90" s="216"/>
      <c r="J90" s="216"/>
      <c r="K90" s="216"/>
      <c r="L90" s="216"/>
      <c r="M90" s="216"/>
      <c r="N90" s="216"/>
      <c r="O90" s="320"/>
    </row>
    <row r="91" spans="1:15" x14ac:dyDescent="0.3">
      <c r="A91" s="319"/>
      <c r="B91" s="216"/>
      <c r="C91" s="216"/>
      <c r="D91" s="216"/>
      <c r="E91" s="216"/>
      <c r="F91" s="216"/>
      <c r="G91" s="216"/>
      <c r="H91" s="216"/>
      <c r="I91" s="216"/>
      <c r="J91" s="216"/>
      <c r="K91" s="216"/>
      <c r="L91" s="216"/>
      <c r="M91" s="216"/>
      <c r="N91" s="216"/>
      <c r="O91" s="320"/>
    </row>
    <row r="92" spans="1:15" ht="16.2" x14ac:dyDescent="0.3">
      <c r="A92" s="1011" t="s">
        <v>331</v>
      </c>
      <c r="B92" s="1012"/>
      <c r="C92" s="216"/>
      <c r="D92" s="216"/>
      <c r="E92" s="216"/>
      <c r="F92" s="216"/>
      <c r="G92" s="216"/>
      <c r="H92" s="216"/>
      <c r="I92" s="216"/>
      <c r="J92" s="216"/>
      <c r="K92" s="216"/>
      <c r="L92" s="216"/>
      <c r="M92" s="216"/>
      <c r="N92" s="216"/>
      <c r="O92" s="320"/>
    </row>
    <row r="93" spans="1:15" x14ac:dyDescent="0.3">
      <c r="A93" s="319"/>
      <c r="B93" s="216"/>
      <c r="C93" s="216"/>
      <c r="D93" s="216"/>
      <c r="E93" s="216"/>
      <c r="F93" s="216"/>
      <c r="G93" s="216"/>
      <c r="H93" s="216"/>
      <c r="I93" s="216"/>
      <c r="J93" s="216"/>
      <c r="K93" s="216"/>
      <c r="L93" s="216"/>
      <c r="M93" s="216"/>
      <c r="N93" s="216"/>
      <c r="O93" s="320"/>
    </row>
    <row r="94" spans="1:15" ht="40.5" customHeight="1" x14ac:dyDescent="0.3">
      <c r="A94" s="957" t="s">
        <v>332</v>
      </c>
      <c r="B94" s="958"/>
      <c r="C94" s="958"/>
      <c r="D94" s="958"/>
      <c r="E94" s="958"/>
      <c r="F94" s="958"/>
      <c r="G94" s="958"/>
      <c r="H94" s="958"/>
      <c r="I94" s="958"/>
      <c r="J94" s="958"/>
      <c r="K94" s="958"/>
      <c r="L94" s="958"/>
      <c r="M94" s="958"/>
      <c r="N94" s="958"/>
      <c r="O94" s="959"/>
    </row>
    <row r="95" spans="1:15" x14ac:dyDescent="0.3">
      <c r="A95" s="319"/>
      <c r="B95" s="216"/>
      <c r="C95" s="216"/>
      <c r="D95" s="216"/>
      <c r="E95" s="216"/>
      <c r="F95" s="216"/>
      <c r="G95" s="216"/>
      <c r="H95" s="216"/>
      <c r="I95" s="216"/>
      <c r="J95" s="216"/>
      <c r="K95" s="216"/>
      <c r="L95" s="216"/>
      <c r="M95" s="216"/>
      <c r="N95" s="216"/>
      <c r="O95" s="320"/>
    </row>
    <row r="96" spans="1:15" ht="16.2" x14ac:dyDescent="0.3">
      <c r="A96" s="1011" t="s">
        <v>333</v>
      </c>
      <c r="B96" s="1012"/>
      <c r="C96" s="216"/>
      <c r="D96" s="216"/>
      <c r="E96" s="216"/>
      <c r="F96" s="216"/>
      <c r="G96" s="216"/>
      <c r="H96" s="216"/>
      <c r="I96" s="216"/>
      <c r="J96" s="216"/>
      <c r="K96" s="216"/>
      <c r="L96" s="216"/>
      <c r="M96" s="216"/>
      <c r="N96" s="216"/>
      <c r="O96" s="320"/>
    </row>
    <row r="97" spans="1:15" x14ac:dyDescent="0.3">
      <c r="A97" s="319"/>
      <c r="B97" s="216"/>
      <c r="C97" s="216"/>
      <c r="D97" s="216"/>
      <c r="E97" s="216"/>
      <c r="F97" s="216"/>
      <c r="G97" s="216"/>
      <c r="H97" s="216"/>
      <c r="I97" s="216"/>
      <c r="J97" s="216"/>
      <c r="K97" s="216"/>
      <c r="L97" s="216"/>
      <c r="M97" s="216"/>
      <c r="N97" s="216"/>
      <c r="O97" s="320"/>
    </row>
    <row r="98" spans="1:15" ht="39" customHeight="1" x14ac:dyDescent="0.3">
      <c r="A98" s="957" t="s">
        <v>334</v>
      </c>
      <c r="B98" s="958"/>
      <c r="C98" s="958"/>
      <c r="D98" s="958"/>
      <c r="E98" s="958"/>
      <c r="F98" s="958"/>
      <c r="G98" s="958"/>
      <c r="H98" s="958"/>
      <c r="I98" s="958"/>
      <c r="J98" s="958"/>
      <c r="K98" s="958"/>
      <c r="L98" s="958"/>
      <c r="M98" s="958"/>
      <c r="N98" s="958"/>
      <c r="O98" s="959"/>
    </row>
    <row r="99" spans="1:15" x14ac:dyDescent="0.3">
      <c r="A99" s="319"/>
      <c r="B99" s="216"/>
      <c r="C99" s="216"/>
      <c r="D99" s="216"/>
      <c r="E99" s="216"/>
      <c r="F99" s="216"/>
      <c r="G99" s="216"/>
      <c r="H99" s="216"/>
      <c r="I99" s="216"/>
      <c r="J99" s="216"/>
      <c r="K99" s="216"/>
      <c r="L99" s="216"/>
      <c r="M99" s="216"/>
      <c r="N99" s="216"/>
      <c r="O99" s="320"/>
    </row>
    <row r="100" spans="1:15" ht="16.2" x14ac:dyDescent="0.3">
      <c r="A100" s="1011" t="s">
        <v>335</v>
      </c>
      <c r="B100" s="1012"/>
      <c r="C100" s="216"/>
      <c r="D100" s="216"/>
      <c r="E100" s="216"/>
      <c r="F100" s="216"/>
      <c r="G100" s="216"/>
      <c r="H100" s="216"/>
      <c r="I100" s="216"/>
      <c r="J100" s="216"/>
      <c r="K100" s="216"/>
      <c r="L100" s="216"/>
      <c r="M100" s="216"/>
      <c r="N100" s="216"/>
      <c r="O100" s="320"/>
    </row>
    <row r="101" spans="1:15" x14ac:dyDescent="0.3">
      <c r="A101" s="319"/>
      <c r="B101" s="216"/>
      <c r="C101" s="216"/>
      <c r="D101" s="216"/>
      <c r="E101" s="216"/>
      <c r="F101" s="216"/>
      <c r="G101" s="216"/>
      <c r="H101" s="216"/>
      <c r="I101" s="216"/>
      <c r="J101" s="216"/>
      <c r="K101" s="216"/>
      <c r="L101" s="216"/>
      <c r="M101" s="216"/>
      <c r="N101" s="216"/>
      <c r="O101" s="320"/>
    </row>
    <row r="102" spans="1:15" ht="39" customHeight="1" x14ac:dyDescent="0.3">
      <c r="A102" s="957" t="s">
        <v>336</v>
      </c>
      <c r="B102" s="958"/>
      <c r="C102" s="958"/>
      <c r="D102" s="958"/>
      <c r="E102" s="958"/>
      <c r="F102" s="958"/>
      <c r="G102" s="958"/>
      <c r="H102" s="958"/>
      <c r="I102" s="958"/>
      <c r="J102" s="958"/>
      <c r="K102" s="958"/>
      <c r="L102" s="958"/>
      <c r="M102" s="958"/>
      <c r="N102" s="958"/>
      <c r="O102" s="959"/>
    </row>
    <row r="103" spans="1:15" x14ac:dyDescent="0.3">
      <c r="A103" s="319"/>
      <c r="B103" s="216"/>
      <c r="C103" s="216"/>
      <c r="D103" s="216"/>
      <c r="E103" s="216"/>
      <c r="F103" s="216"/>
      <c r="G103" s="216"/>
      <c r="H103" s="216"/>
      <c r="I103" s="216"/>
      <c r="J103" s="216"/>
      <c r="K103" s="216"/>
      <c r="L103" s="216"/>
      <c r="M103" s="216"/>
      <c r="N103" s="216"/>
      <c r="O103" s="320"/>
    </row>
    <row r="104" spans="1:15" x14ac:dyDescent="0.3">
      <c r="A104" s="321" t="s">
        <v>338</v>
      </c>
      <c r="B104" s="332" t="s">
        <v>337</v>
      </c>
      <c r="C104" s="216"/>
      <c r="D104" s="216"/>
      <c r="E104" s="216"/>
      <c r="F104" s="216"/>
      <c r="G104" s="216"/>
      <c r="H104" s="216"/>
      <c r="I104" s="216"/>
      <c r="J104" s="216"/>
      <c r="K104" s="216"/>
      <c r="L104" s="216"/>
      <c r="M104" s="216"/>
      <c r="N104" s="216"/>
      <c r="O104" s="320"/>
    </row>
    <row r="105" spans="1:15" x14ac:dyDescent="0.3">
      <c r="A105" s="319"/>
      <c r="B105" s="216"/>
      <c r="C105" s="216"/>
      <c r="D105" s="216"/>
      <c r="E105" s="216"/>
      <c r="F105" s="216"/>
      <c r="G105" s="216"/>
      <c r="H105" s="216"/>
      <c r="I105" s="216"/>
      <c r="J105" s="216"/>
      <c r="K105" s="216"/>
      <c r="L105" s="216"/>
      <c r="M105" s="216"/>
      <c r="N105" s="216"/>
      <c r="O105" s="320"/>
    </row>
    <row r="106" spans="1:15" ht="20.25" customHeight="1" x14ac:dyDescent="0.3">
      <c r="A106" s="957" t="s">
        <v>339</v>
      </c>
      <c r="B106" s="958"/>
      <c r="C106" s="958"/>
      <c r="D106" s="958"/>
      <c r="E106" s="958"/>
      <c r="F106" s="958"/>
      <c r="G106" s="958"/>
      <c r="H106" s="958"/>
      <c r="I106" s="958"/>
      <c r="J106" s="958"/>
      <c r="K106" s="958"/>
      <c r="L106" s="958"/>
      <c r="M106" s="958"/>
      <c r="N106" s="958"/>
      <c r="O106" s="959"/>
    </row>
    <row r="107" spans="1:15" x14ac:dyDescent="0.3">
      <c r="A107" s="319"/>
      <c r="B107" s="216"/>
      <c r="C107" s="216"/>
      <c r="D107" s="216"/>
      <c r="E107" s="216"/>
      <c r="F107" s="216"/>
      <c r="G107" s="216"/>
      <c r="H107" s="216"/>
      <c r="I107" s="216"/>
      <c r="J107" s="216"/>
      <c r="K107" s="216"/>
      <c r="L107" s="216"/>
      <c r="M107" s="216"/>
      <c r="N107" s="216"/>
      <c r="O107" s="320"/>
    </row>
    <row r="108" spans="1:15" x14ac:dyDescent="0.3">
      <c r="A108" s="321" t="s">
        <v>341</v>
      </c>
      <c r="B108" s="332" t="s">
        <v>238</v>
      </c>
      <c r="C108" s="216"/>
      <c r="D108" s="216"/>
      <c r="E108" s="216"/>
      <c r="F108" s="216"/>
      <c r="G108" s="216"/>
      <c r="H108" s="216"/>
      <c r="I108" s="216"/>
      <c r="J108" s="216"/>
      <c r="K108" s="216"/>
      <c r="L108" s="216"/>
      <c r="M108" s="216"/>
      <c r="N108" s="216"/>
      <c r="O108" s="320"/>
    </row>
    <row r="109" spans="1:15" x14ac:dyDescent="0.3">
      <c r="A109" s="319"/>
      <c r="B109" s="216"/>
      <c r="C109" s="216"/>
      <c r="D109" s="216"/>
      <c r="E109" s="216"/>
      <c r="F109" s="216"/>
      <c r="G109" s="216"/>
      <c r="H109" s="216"/>
      <c r="I109" s="216"/>
      <c r="J109" s="216"/>
      <c r="K109" s="216"/>
      <c r="L109" s="216"/>
      <c r="M109" s="216"/>
      <c r="N109" s="216"/>
      <c r="O109" s="320"/>
    </row>
    <row r="110" spans="1:15" ht="112.5" customHeight="1" x14ac:dyDescent="0.3">
      <c r="A110" s="976" t="s">
        <v>688</v>
      </c>
      <c r="B110" s="977"/>
      <c r="C110" s="977"/>
      <c r="D110" s="977"/>
      <c r="E110" s="977"/>
      <c r="F110" s="977"/>
      <c r="G110" s="977"/>
      <c r="H110" s="977"/>
      <c r="I110" s="977"/>
      <c r="J110" s="977"/>
      <c r="K110" s="977"/>
      <c r="L110" s="977"/>
      <c r="M110" s="977"/>
      <c r="N110" s="977"/>
      <c r="O110" s="978"/>
    </row>
    <row r="111" spans="1:15" x14ac:dyDescent="0.3">
      <c r="A111" s="319"/>
      <c r="B111" s="216"/>
      <c r="C111" s="216"/>
      <c r="D111" s="216"/>
      <c r="E111" s="216"/>
      <c r="F111" s="216"/>
      <c r="G111" s="216"/>
      <c r="H111" s="216"/>
      <c r="I111" s="216"/>
      <c r="J111" s="216"/>
      <c r="K111" s="216"/>
      <c r="L111" s="216"/>
      <c r="M111" s="216"/>
      <c r="N111" s="216"/>
      <c r="O111" s="320"/>
    </row>
    <row r="112" spans="1:15" x14ac:dyDescent="0.3">
      <c r="A112" s="323" t="s">
        <v>340</v>
      </c>
      <c r="B112" s="961" t="s">
        <v>342</v>
      </c>
      <c r="C112" s="961"/>
      <c r="D112" s="216"/>
      <c r="E112" s="216"/>
      <c r="F112" s="216"/>
      <c r="G112" s="216"/>
      <c r="H112" s="216"/>
      <c r="I112" s="216"/>
      <c r="J112" s="216"/>
      <c r="K112" s="216"/>
      <c r="L112" s="216"/>
      <c r="M112" s="216"/>
      <c r="N112" s="216"/>
      <c r="O112" s="320"/>
    </row>
    <row r="113" spans="1:15" x14ac:dyDescent="0.3">
      <c r="A113" s="319"/>
      <c r="B113" s="216"/>
      <c r="C113" s="216"/>
      <c r="D113" s="216"/>
      <c r="E113" s="216"/>
      <c r="F113" s="216"/>
      <c r="G113" s="216"/>
      <c r="H113" s="216"/>
      <c r="I113" s="216"/>
      <c r="J113" s="216"/>
      <c r="K113" s="216"/>
      <c r="L113" s="216"/>
      <c r="M113" s="216"/>
      <c r="N113" s="216"/>
      <c r="O113" s="320"/>
    </row>
    <row r="114" spans="1:15" x14ac:dyDescent="0.3">
      <c r="A114" s="957" t="s">
        <v>689</v>
      </c>
      <c r="B114" s="958"/>
      <c r="C114" s="958"/>
      <c r="D114" s="958"/>
      <c r="E114" s="958"/>
      <c r="F114" s="958"/>
      <c r="G114" s="958"/>
      <c r="H114" s="958"/>
      <c r="I114" s="958"/>
      <c r="J114" s="958"/>
      <c r="K114" s="958"/>
      <c r="L114" s="958"/>
      <c r="M114" s="958"/>
      <c r="N114" s="958"/>
      <c r="O114" s="959"/>
    </row>
    <row r="115" spans="1:15" ht="36" customHeight="1" x14ac:dyDescent="0.3">
      <c r="A115" s="957"/>
      <c r="B115" s="958"/>
      <c r="C115" s="958"/>
      <c r="D115" s="958"/>
      <c r="E115" s="958"/>
      <c r="F115" s="958"/>
      <c r="G115" s="958"/>
      <c r="H115" s="958"/>
      <c r="I115" s="958"/>
      <c r="J115" s="958"/>
      <c r="K115" s="958"/>
      <c r="L115" s="958"/>
      <c r="M115" s="958"/>
      <c r="N115" s="958"/>
      <c r="O115" s="959"/>
    </row>
    <row r="116" spans="1:15" x14ac:dyDescent="0.3">
      <c r="A116" s="957" t="s">
        <v>690</v>
      </c>
      <c r="B116" s="958"/>
      <c r="C116" s="958"/>
      <c r="D116" s="958"/>
      <c r="E116" s="958"/>
      <c r="F116" s="958"/>
      <c r="G116" s="958"/>
      <c r="H116" s="958"/>
      <c r="I116" s="958"/>
      <c r="J116" s="958"/>
      <c r="K116" s="958"/>
      <c r="L116" s="958"/>
      <c r="M116" s="958"/>
      <c r="N116" s="958"/>
      <c r="O116" s="959"/>
    </row>
    <row r="117" spans="1:15" ht="29.25" customHeight="1" x14ac:dyDescent="0.3">
      <c r="A117" s="957"/>
      <c r="B117" s="958"/>
      <c r="C117" s="958"/>
      <c r="D117" s="958"/>
      <c r="E117" s="958"/>
      <c r="F117" s="958"/>
      <c r="G117" s="958"/>
      <c r="H117" s="958"/>
      <c r="I117" s="958"/>
      <c r="J117" s="958"/>
      <c r="K117" s="958"/>
      <c r="L117" s="958"/>
      <c r="M117" s="958"/>
      <c r="N117" s="958"/>
      <c r="O117" s="959"/>
    </row>
    <row r="118" spans="1:15" s="226" customFormat="1" ht="29.25" customHeight="1" x14ac:dyDescent="0.3">
      <c r="A118" s="957" t="s">
        <v>343</v>
      </c>
      <c r="B118" s="958"/>
      <c r="C118" s="958"/>
      <c r="D118" s="958"/>
      <c r="E118" s="958"/>
      <c r="F118" s="958"/>
      <c r="G118" s="958"/>
      <c r="H118" s="958"/>
      <c r="I118" s="958"/>
      <c r="J118" s="958"/>
      <c r="K118" s="958"/>
      <c r="L118" s="958"/>
      <c r="M118" s="958"/>
      <c r="N118" s="958"/>
      <c r="O118" s="959"/>
    </row>
    <row r="119" spans="1:15" x14ac:dyDescent="0.3">
      <c r="A119" s="319"/>
      <c r="B119" s="216"/>
      <c r="C119" s="216"/>
      <c r="D119" s="216"/>
      <c r="E119" s="216"/>
      <c r="F119" s="216"/>
      <c r="G119" s="216"/>
      <c r="H119" s="216"/>
      <c r="I119" s="216"/>
      <c r="J119" s="216"/>
      <c r="K119" s="216"/>
      <c r="L119" s="216"/>
      <c r="M119" s="216"/>
      <c r="N119" s="216"/>
      <c r="O119" s="320"/>
    </row>
    <row r="120" spans="1:15" x14ac:dyDescent="0.3">
      <c r="A120" s="965" t="s">
        <v>344</v>
      </c>
      <c r="B120" s="966"/>
      <c r="C120" s="966"/>
      <c r="D120" s="966"/>
      <c r="E120" s="966"/>
      <c r="F120" s="966"/>
      <c r="G120" s="966"/>
      <c r="H120" s="966"/>
      <c r="I120" s="966"/>
      <c r="J120" s="966"/>
      <c r="K120" s="966"/>
      <c r="L120" s="966"/>
      <c r="M120" s="966"/>
      <c r="N120" s="966"/>
      <c r="O120" s="967"/>
    </row>
    <row r="121" spans="1:15" x14ac:dyDescent="0.3">
      <c r="A121" s="319"/>
      <c r="B121" s="216"/>
      <c r="C121" s="216"/>
      <c r="D121" s="216"/>
      <c r="E121" s="216"/>
      <c r="F121" s="216"/>
      <c r="G121" s="216"/>
      <c r="H121" s="216"/>
      <c r="I121" s="216"/>
      <c r="J121" s="216"/>
      <c r="K121" s="216"/>
      <c r="L121" s="216"/>
      <c r="M121" s="216"/>
      <c r="N121" s="216"/>
      <c r="O121" s="320"/>
    </row>
    <row r="122" spans="1:15" x14ac:dyDescent="0.3">
      <c r="A122" s="965" t="s">
        <v>345</v>
      </c>
      <c r="B122" s="966"/>
      <c r="C122" s="966"/>
      <c r="D122" s="966"/>
      <c r="E122" s="966"/>
      <c r="F122" s="966"/>
      <c r="G122" s="966"/>
      <c r="H122" s="966"/>
      <c r="I122" s="966"/>
      <c r="J122" s="966"/>
      <c r="K122" s="966"/>
      <c r="L122" s="966"/>
      <c r="M122" s="966"/>
      <c r="N122" s="966"/>
      <c r="O122" s="967"/>
    </row>
    <row r="123" spans="1:15" x14ac:dyDescent="0.3">
      <c r="A123" s="319"/>
      <c r="B123" s="216"/>
      <c r="C123" s="216"/>
      <c r="D123" s="216"/>
      <c r="E123" s="216"/>
      <c r="F123" s="216"/>
      <c r="G123" s="216"/>
      <c r="H123" s="216"/>
      <c r="I123" s="216"/>
      <c r="J123" s="216"/>
      <c r="K123" s="216"/>
      <c r="L123" s="216"/>
      <c r="M123" s="216"/>
      <c r="N123" s="216"/>
      <c r="O123" s="320"/>
    </row>
    <row r="124" spans="1:15" x14ac:dyDescent="0.3">
      <c r="A124" s="965" t="s">
        <v>691</v>
      </c>
      <c r="B124" s="966"/>
      <c r="C124" s="966"/>
      <c r="D124" s="966"/>
      <c r="E124" s="966"/>
      <c r="F124" s="966"/>
      <c r="G124" s="966"/>
      <c r="H124" s="966"/>
      <c r="I124" s="966"/>
      <c r="J124" s="966"/>
      <c r="K124" s="966"/>
      <c r="L124" s="966"/>
      <c r="M124" s="966"/>
      <c r="N124" s="966"/>
      <c r="O124" s="967"/>
    </row>
    <row r="125" spans="1:15" x14ac:dyDescent="0.3">
      <c r="A125" s="319"/>
      <c r="B125" s="216"/>
      <c r="C125" s="216"/>
      <c r="D125" s="216"/>
      <c r="E125" s="216"/>
      <c r="F125" s="216"/>
      <c r="G125" s="216"/>
      <c r="H125" s="216"/>
      <c r="I125" s="216"/>
      <c r="J125" s="216"/>
      <c r="K125" s="216"/>
      <c r="L125" s="216"/>
      <c r="M125" s="216"/>
      <c r="N125" s="216"/>
      <c r="O125" s="320"/>
    </row>
    <row r="126" spans="1:15" x14ac:dyDescent="0.3">
      <c r="A126" s="319"/>
      <c r="B126" s="216"/>
      <c r="C126" s="216"/>
      <c r="D126" s="216"/>
      <c r="E126" s="216"/>
      <c r="F126" s="216"/>
      <c r="G126" s="216"/>
      <c r="H126" s="216"/>
      <c r="I126" s="216"/>
      <c r="J126" s="216"/>
      <c r="K126" s="216"/>
      <c r="L126" s="216"/>
      <c r="M126" s="216"/>
      <c r="N126" s="216"/>
      <c r="O126" s="320"/>
    </row>
    <row r="127" spans="1:15" x14ac:dyDescent="0.3">
      <c r="A127" s="323" t="s">
        <v>536</v>
      </c>
      <c r="B127" s="961" t="s">
        <v>346</v>
      </c>
      <c r="C127" s="961"/>
      <c r="D127" s="216"/>
      <c r="E127" s="216"/>
      <c r="F127" s="216"/>
      <c r="G127" s="216"/>
      <c r="H127" s="216"/>
      <c r="I127" s="216"/>
      <c r="J127" s="216"/>
      <c r="K127" s="216"/>
      <c r="L127" s="216"/>
      <c r="M127" s="216"/>
      <c r="N127" s="216"/>
      <c r="O127" s="320"/>
    </row>
    <row r="128" spans="1:15" x14ac:dyDescent="0.3">
      <c r="A128" s="319"/>
      <c r="B128" s="216"/>
      <c r="C128" s="216"/>
      <c r="D128" s="216"/>
      <c r="E128" s="216"/>
      <c r="F128" s="216"/>
      <c r="G128" s="216"/>
      <c r="H128" s="216"/>
      <c r="I128" s="216"/>
      <c r="J128" s="216"/>
      <c r="K128" s="216"/>
      <c r="L128" s="216"/>
      <c r="M128" s="216"/>
      <c r="N128" s="216"/>
      <c r="O128" s="320"/>
    </row>
    <row r="129" spans="1:15" ht="52.5" customHeight="1" x14ac:dyDescent="0.3">
      <c r="A129" s="957" t="s">
        <v>347</v>
      </c>
      <c r="B129" s="958"/>
      <c r="C129" s="958"/>
      <c r="D129" s="958"/>
      <c r="E129" s="958"/>
      <c r="F129" s="958"/>
      <c r="G129" s="958"/>
      <c r="H129" s="958"/>
      <c r="I129" s="958"/>
      <c r="J129" s="958"/>
      <c r="K129" s="958"/>
      <c r="L129" s="958"/>
      <c r="M129" s="958"/>
      <c r="N129" s="958"/>
      <c r="O129" s="959"/>
    </row>
    <row r="130" spans="1:15" ht="15.75" customHeight="1" x14ac:dyDescent="0.3">
      <c r="A130" s="333"/>
      <c r="B130" s="334"/>
      <c r="C130" s="334"/>
      <c r="D130" s="334"/>
      <c r="E130" s="334"/>
      <c r="F130" s="334"/>
      <c r="G130" s="334"/>
      <c r="H130" s="334"/>
      <c r="I130" s="334"/>
      <c r="J130" s="334"/>
      <c r="K130" s="334"/>
      <c r="L130" s="334"/>
      <c r="M130" s="334"/>
      <c r="N130" s="334"/>
      <c r="O130" s="335"/>
    </row>
    <row r="131" spans="1:15" ht="48.75" customHeight="1" x14ac:dyDescent="0.3">
      <c r="A131" s="957" t="s">
        <v>612</v>
      </c>
      <c r="B131" s="958"/>
      <c r="C131" s="958"/>
      <c r="D131" s="958"/>
      <c r="E131" s="958"/>
      <c r="F131" s="958"/>
      <c r="G131" s="958"/>
      <c r="H131" s="958"/>
      <c r="I131" s="958"/>
      <c r="J131" s="958"/>
      <c r="K131" s="958"/>
      <c r="L131" s="958"/>
      <c r="M131" s="958"/>
      <c r="N131" s="958"/>
      <c r="O131" s="959"/>
    </row>
    <row r="132" spans="1:15" ht="15.75" customHeight="1" x14ac:dyDescent="0.3">
      <c r="A132" s="333"/>
      <c r="B132" s="334"/>
      <c r="C132" s="334"/>
      <c r="D132" s="334"/>
      <c r="E132" s="334"/>
      <c r="F132" s="334"/>
      <c r="G132" s="334"/>
      <c r="H132" s="334"/>
      <c r="I132" s="334"/>
      <c r="J132" s="334"/>
      <c r="K132" s="334"/>
      <c r="L132" s="334"/>
      <c r="M132" s="334"/>
      <c r="N132" s="334"/>
      <c r="O132" s="335"/>
    </row>
    <row r="133" spans="1:15" ht="50.25" customHeight="1" x14ac:dyDescent="0.3">
      <c r="A133" s="957" t="s">
        <v>348</v>
      </c>
      <c r="B133" s="958"/>
      <c r="C133" s="958"/>
      <c r="D133" s="958"/>
      <c r="E133" s="958"/>
      <c r="F133" s="958"/>
      <c r="G133" s="958"/>
      <c r="H133" s="958"/>
      <c r="I133" s="958"/>
      <c r="J133" s="958"/>
      <c r="K133" s="958"/>
      <c r="L133" s="958"/>
      <c r="M133" s="958"/>
      <c r="N133" s="958"/>
      <c r="O133" s="959"/>
    </row>
    <row r="134" spans="1:15" x14ac:dyDescent="0.3">
      <c r="A134" s="319"/>
      <c r="B134" s="216"/>
      <c r="C134" s="216"/>
      <c r="D134" s="216"/>
      <c r="E134" s="216"/>
      <c r="F134" s="216"/>
      <c r="G134" s="216"/>
      <c r="H134" s="216"/>
      <c r="I134" s="216"/>
      <c r="J134" s="216"/>
      <c r="K134" s="216"/>
      <c r="L134" s="216"/>
      <c r="M134" s="216"/>
      <c r="N134" s="216"/>
      <c r="O134" s="320"/>
    </row>
    <row r="135" spans="1:15" x14ac:dyDescent="0.3">
      <c r="A135" s="323"/>
      <c r="B135" s="216"/>
      <c r="C135" s="216"/>
      <c r="D135" s="216"/>
      <c r="E135" s="216"/>
      <c r="F135" s="216"/>
      <c r="G135" s="216"/>
      <c r="H135" s="216"/>
      <c r="I135" s="216"/>
      <c r="J135" s="216"/>
      <c r="K135" s="216"/>
      <c r="L135" s="216"/>
      <c r="M135" s="216"/>
      <c r="N135" s="216"/>
      <c r="O135" s="320"/>
    </row>
    <row r="136" spans="1:15" ht="18.75" customHeight="1" x14ac:dyDescent="0.3">
      <c r="A136" s="960" t="s">
        <v>349</v>
      </c>
      <c r="B136" s="961"/>
      <c r="C136" s="961"/>
      <c r="D136" s="216"/>
      <c r="E136" s="216"/>
      <c r="F136" s="216"/>
      <c r="G136" s="216"/>
      <c r="H136" s="216"/>
      <c r="I136" s="216"/>
      <c r="J136" s="216"/>
      <c r="K136" s="216"/>
      <c r="L136" s="216"/>
      <c r="M136" s="216"/>
      <c r="N136" s="216"/>
      <c r="O136" s="320"/>
    </row>
    <row r="137" spans="1:15" ht="18.75" customHeight="1" x14ac:dyDescent="0.3">
      <c r="A137" s="336"/>
      <c r="B137" s="337"/>
      <c r="C137" s="337"/>
      <c r="D137" s="216"/>
      <c r="E137" s="216"/>
      <c r="F137" s="216"/>
      <c r="G137" s="216"/>
      <c r="H137" s="216"/>
      <c r="I137" s="216"/>
      <c r="J137" s="216"/>
      <c r="K137" s="216"/>
      <c r="L137" s="216"/>
      <c r="M137" s="216"/>
      <c r="N137" s="216"/>
      <c r="O137" s="320"/>
    </row>
    <row r="138" spans="1:15" x14ac:dyDescent="0.3">
      <c r="A138" s="965" t="s">
        <v>502</v>
      </c>
      <c r="B138" s="966"/>
      <c r="C138" s="966"/>
      <c r="D138" s="966"/>
      <c r="E138" s="966"/>
      <c r="F138" s="966"/>
      <c r="G138" s="966"/>
      <c r="H138" s="966"/>
      <c r="I138" s="966"/>
      <c r="J138" s="966"/>
      <c r="K138" s="966"/>
      <c r="L138" s="966"/>
      <c r="M138" s="966"/>
      <c r="N138" s="966"/>
      <c r="O138" s="967"/>
    </row>
    <row r="139" spans="1:15" ht="16.2" thickBot="1" x14ac:dyDescent="0.35">
      <c r="A139" s="319"/>
      <c r="B139" s="216"/>
      <c r="C139" s="216"/>
      <c r="D139" s="216"/>
      <c r="E139" s="216"/>
      <c r="F139" s="216"/>
      <c r="G139" s="216"/>
      <c r="H139" s="216"/>
      <c r="I139" s="216"/>
      <c r="J139" s="216"/>
      <c r="K139" s="216"/>
      <c r="L139" s="216"/>
      <c r="M139" s="216"/>
      <c r="N139" s="216"/>
      <c r="O139" s="320"/>
    </row>
    <row r="140" spans="1:15" ht="16.2" thickBot="1" x14ac:dyDescent="0.35">
      <c r="A140" s="338"/>
      <c r="B140" s="339" t="s">
        <v>350</v>
      </c>
      <c r="C140" s="237"/>
      <c r="D140" s="174">
        <v>43800</v>
      </c>
      <c r="E140" s="237"/>
      <c r="F140" s="174">
        <v>43435</v>
      </c>
      <c r="G140" s="216"/>
      <c r="H140" s="216"/>
      <c r="I140" s="216"/>
      <c r="J140" s="216"/>
      <c r="K140" s="216"/>
      <c r="L140" s="216"/>
      <c r="M140" s="216"/>
      <c r="N140" s="216"/>
      <c r="O140" s="320"/>
    </row>
    <row r="141" spans="1:15" x14ac:dyDescent="0.3">
      <c r="A141" s="340"/>
      <c r="B141" s="341" t="s">
        <v>351</v>
      </c>
      <c r="C141" s="342"/>
      <c r="D141" s="342">
        <v>16791238541</v>
      </c>
      <c r="E141" s="342"/>
      <c r="F141" s="342">
        <v>11485848416</v>
      </c>
      <c r="G141" s="216"/>
      <c r="H141" s="216"/>
      <c r="I141" s="216"/>
      <c r="J141" s="216"/>
      <c r="K141" s="216"/>
      <c r="L141" s="216"/>
      <c r="M141" s="216"/>
      <c r="N141" s="216"/>
      <c r="O141" s="320"/>
    </row>
    <row r="142" spans="1:15" x14ac:dyDescent="0.3">
      <c r="A142" s="340"/>
      <c r="B142" s="341" t="s">
        <v>562</v>
      </c>
      <c r="C142" s="342"/>
      <c r="D142" s="342">
        <v>3646689981</v>
      </c>
      <c r="E142" s="342"/>
      <c r="F142" s="342">
        <v>20186498593</v>
      </c>
      <c r="G142" s="216"/>
      <c r="H142" s="216"/>
      <c r="I142" s="216"/>
      <c r="J142" s="216"/>
      <c r="K142" s="216"/>
      <c r="L142" s="216"/>
      <c r="M142" s="216"/>
      <c r="N142" s="216"/>
      <c r="O142" s="320"/>
    </row>
    <row r="143" spans="1:15" x14ac:dyDescent="0.3">
      <c r="A143" s="340"/>
      <c r="B143" s="341" t="s">
        <v>707</v>
      </c>
      <c r="C143" s="342"/>
      <c r="D143" s="342">
        <v>397472434</v>
      </c>
      <c r="E143" s="342"/>
      <c r="F143" s="210" t="s">
        <v>39</v>
      </c>
      <c r="G143" s="216"/>
      <c r="H143" s="216"/>
      <c r="I143" s="216"/>
      <c r="J143" s="216"/>
      <c r="K143" s="216"/>
      <c r="L143" s="216"/>
      <c r="M143" s="216"/>
      <c r="N143" s="216"/>
      <c r="O143" s="320"/>
    </row>
    <row r="144" spans="1:15" s="226" customFormat="1" x14ac:dyDescent="0.3">
      <c r="A144" s="340"/>
      <c r="B144" s="628" t="s">
        <v>706</v>
      </c>
      <c r="C144" s="342"/>
      <c r="D144" s="342">
        <v>51032500</v>
      </c>
      <c r="E144" s="342"/>
      <c r="F144" s="342">
        <v>158107500</v>
      </c>
      <c r="G144" s="627"/>
      <c r="H144" s="627"/>
      <c r="I144" s="627"/>
      <c r="J144" s="627"/>
      <c r="K144" s="627"/>
      <c r="L144" s="627"/>
      <c r="M144" s="627"/>
      <c r="N144" s="627"/>
      <c r="O144" s="320"/>
    </row>
    <row r="145" spans="1:15" s="226" customFormat="1" x14ac:dyDescent="0.3">
      <c r="A145" s="340"/>
      <c r="B145" s="809" t="s">
        <v>708</v>
      </c>
      <c r="C145" s="342"/>
      <c r="D145" s="631">
        <v>0</v>
      </c>
      <c r="E145" s="342"/>
      <c r="F145" s="342">
        <v>774757424</v>
      </c>
      <c r="G145" s="808"/>
      <c r="H145" s="808"/>
      <c r="I145" s="808"/>
      <c r="J145" s="808"/>
      <c r="K145" s="808"/>
      <c r="L145" s="808"/>
      <c r="M145" s="808"/>
      <c r="N145" s="808"/>
      <c r="O145" s="320"/>
    </row>
    <row r="146" spans="1:15" x14ac:dyDescent="0.3">
      <c r="A146" s="340"/>
      <c r="B146" s="341" t="s">
        <v>352</v>
      </c>
      <c r="C146" s="342"/>
      <c r="D146" s="630">
        <v>0</v>
      </c>
      <c r="E146" s="342"/>
      <c r="F146" s="585">
        <v>1365000000</v>
      </c>
      <c r="G146" s="216"/>
      <c r="H146" s="216"/>
      <c r="I146" s="216"/>
      <c r="J146" s="216"/>
      <c r="K146" s="216"/>
      <c r="L146" s="216"/>
      <c r="M146" s="216"/>
      <c r="N146" s="216"/>
      <c r="O146" s="320"/>
    </row>
    <row r="147" spans="1:15" ht="16.2" thickBot="1" x14ac:dyDescent="0.35">
      <c r="A147" s="338"/>
      <c r="B147" s="339" t="s">
        <v>181</v>
      </c>
      <c r="C147" s="343"/>
      <c r="D147" s="177">
        <f>SUM(D141:D146)</f>
        <v>20886433456</v>
      </c>
      <c r="E147" s="343"/>
      <c r="F147" s="177">
        <f>SUM(F141:F146)</f>
        <v>33970211933</v>
      </c>
      <c r="G147" s="216"/>
      <c r="H147" s="216"/>
      <c r="I147" s="216"/>
      <c r="J147" s="216"/>
      <c r="K147" s="216"/>
      <c r="L147" s="216"/>
      <c r="M147" s="216"/>
      <c r="N147" s="216"/>
      <c r="O147" s="320"/>
    </row>
    <row r="148" spans="1:15" ht="16.2" thickTop="1" x14ac:dyDescent="0.3">
      <c r="A148" s="326"/>
      <c r="B148" s="211"/>
      <c r="C148" s="216"/>
      <c r="D148" s="216"/>
      <c r="E148" s="216"/>
      <c r="F148" s="216"/>
      <c r="G148" s="216"/>
      <c r="H148" s="216"/>
      <c r="I148" s="216"/>
      <c r="J148" s="216"/>
      <c r="K148" s="216"/>
      <c r="L148" s="216"/>
      <c r="M148" s="216"/>
      <c r="N148" s="216"/>
      <c r="O148" s="320"/>
    </row>
    <row r="149" spans="1:15" ht="18.75" customHeight="1" x14ac:dyDescent="0.3">
      <c r="A149" s="960" t="s">
        <v>353</v>
      </c>
      <c r="B149" s="961"/>
      <c r="C149" s="961"/>
      <c r="D149" s="961"/>
      <c r="E149" s="216"/>
      <c r="F149" s="216"/>
      <c r="G149" s="216"/>
      <c r="H149" s="216"/>
      <c r="I149" s="216"/>
      <c r="J149" s="216"/>
      <c r="K149" s="216"/>
      <c r="L149" s="216"/>
      <c r="M149" s="216"/>
      <c r="N149" s="216"/>
      <c r="O149" s="320"/>
    </row>
    <row r="150" spans="1:15" ht="18.75" customHeight="1" x14ac:dyDescent="0.3">
      <c r="A150" s="323"/>
      <c r="B150" s="216"/>
      <c r="C150" s="216"/>
      <c r="D150" s="216"/>
      <c r="E150" s="216"/>
      <c r="F150" s="216"/>
      <c r="G150" s="216"/>
      <c r="H150" s="216"/>
      <c r="I150" s="216"/>
      <c r="J150" s="216"/>
      <c r="K150" s="216"/>
      <c r="L150" s="216"/>
      <c r="M150" s="216"/>
      <c r="N150" s="216"/>
      <c r="O150" s="320"/>
    </row>
    <row r="151" spans="1:15" x14ac:dyDescent="0.3">
      <c r="A151" s="965" t="s">
        <v>503</v>
      </c>
      <c r="B151" s="966"/>
      <c r="C151" s="966"/>
      <c r="D151" s="966"/>
      <c r="E151" s="966"/>
      <c r="F151" s="966"/>
      <c r="G151" s="966"/>
      <c r="H151" s="966"/>
      <c r="I151" s="966"/>
      <c r="J151" s="966"/>
      <c r="K151" s="966"/>
      <c r="L151" s="966"/>
      <c r="M151" s="966"/>
      <c r="N151" s="966"/>
      <c r="O151" s="967"/>
    </row>
    <row r="152" spans="1:15" ht="16.2" thickBot="1" x14ac:dyDescent="0.35">
      <c r="A152" s="344"/>
      <c r="B152" s="345"/>
      <c r="C152" s="345"/>
      <c r="D152" s="345"/>
      <c r="E152" s="237"/>
      <c r="F152" s="345"/>
      <c r="G152" s="345"/>
      <c r="H152" s="345"/>
      <c r="I152" s="345"/>
      <c r="J152" s="345"/>
      <c r="K152" s="345"/>
      <c r="L152" s="345"/>
      <c r="M152" s="345"/>
      <c r="N152" s="345"/>
      <c r="O152" s="346"/>
    </row>
    <row r="153" spans="1:15" ht="16.2" thickBot="1" x14ac:dyDescent="0.35">
      <c r="A153" s="326"/>
      <c r="B153" s="331" t="s">
        <v>350</v>
      </c>
      <c r="C153" s="237"/>
      <c r="D153" s="175">
        <v>43800</v>
      </c>
      <c r="E153" s="342"/>
      <c r="F153" s="175">
        <v>43435</v>
      </c>
      <c r="G153" s="345"/>
      <c r="H153" s="216"/>
      <c r="I153" s="216"/>
      <c r="J153" s="216"/>
      <c r="K153" s="216"/>
      <c r="L153" s="216"/>
      <c r="M153" s="216"/>
      <c r="N153" s="216"/>
      <c r="O153" s="320"/>
    </row>
    <row r="154" spans="1:15" x14ac:dyDescent="0.3">
      <c r="A154" s="340"/>
      <c r="B154" s="341" t="s">
        <v>354</v>
      </c>
      <c r="C154" s="342"/>
      <c r="D154" s="342">
        <v>219374944052</v>
      </c>
      <c r="E154" s="342"/>
      <c r="F154" s="342">
        <v>190990592774</v>
      </c>
      <c r="G154" s="345"/>
      <c r="H154" s="216"/>
      <c r="I154" s="216"/>
      <c r="J154" s="216"/>
      <c r="K154" s="216"/>
      <c r="L154" s="216"/>
      <c r="M154" s="216"/>
      <c r="N154" s="216"/>
      <c r="O154" s="320"/>
    </row>
    <row r="155" spans="1:15" x14ac:dyDescent="0.3">
      <c r="A155" s="340"/>
      <c r="B155" s="341" t="s">
        <v>355</v>
      </c>
      <c r="C155" s="342"/>
      <c r="D155" s="342">
        <v>103618178542</v>
      </c>
      <c r="E155" s="342"/>
      <c r="F155" s="342">
        <v>67844684214</v>
      </c>
      <c r="G155" s="345"/>
      <c r="H155" s="216"/>
      <c r="I155" s="216"/>
      <c r="J155" s="216"/>
      <c r="K155" s="216"/>
      <c r="L155" s="216"/>
      <c r="M155" s="216"/>
      <c r="N155" s="216"/>
      <c r="O155" s="320"/>
    </row>
    <row r="156" spans="1:15" s="196" customFormat="1" x14ac:dyDescent="0.3">
      <c r="A156" s="340"/>
      <c r="B156" s="341" t="s">
        <v>515</v>
      </c>
      <c r="C156" s="342"/>
      <c r="D156" s="342">
        <v>-8499918039</v>
      </c>
      <c r="E156" s="342"/>
      <c r="F156" s="631">
        <v>0</v>
      </c>
      <c r="G156" s="345"/>
      <c r="H156" s="216"/>
      <c r="I156" s="216"/>
      <c r="J156" s="216"/>
      <c r="K156" s="216"/>
      <c r="L156" s="216"/>
      <c r="M156" s="216"/>
      <c r="N156" s="216"/>
      <c r="O156" s="320"/>
    </row>
    <row r="157" spans="1:15" x14ac:dyDescent="0.3">
      <c r="A157" s="340"/>
      <c r="B157" s="341" t="s">
        <v>356</v>
      </c>
      <c r="C157" s="342"/>
      <c r="D157" s="585">
        <v>-17860610742</v>
      </c>
      <c r="E157" s="342"/>
      <c r="F157" s="585">
        <v>-19711328834</v>
      </c>
      <c r="G157" s="345"/>
      <c r="H157" s="216"/>
      <c r="I157" s="216"/>
      <c r="J157" s="216"/>
      <c r="K157" s="216"/>
      <c r="L157" s="216"/>
      <c r="M157" s="216"/>
      <c r="N157" s="216"/>
      <c r="O157" s="320"/>
    </row>
    <row r="158" spans="1:15" ht="16.2" thickBot="1" x14ac:dyDescent="0.35">
      <c r="A158" s="326"/>
      <c r="B158" s="331" t="s">
        <v>181</v>
      </c>
      <c r="C158" s="343"/>
      <c r="D158" s="586">
        <f>SUM(D154:D157)</f>
        <v>296632593813</v>
      </c>
      <c r="E158" s="237"/>
      <c r="F158" s="586">
        <f>SUM(F154:F157)</f>
        <v>239123948154</v>
      </c>
      <c r="G158" s="345"/>
      <c r="H158" s="216"/>
      <c r="I158" s="216"/>
      <c r="J158" s="216"/>
      <c r="K158" s="216"/>
      <c r="L158" s="216"/>
      <c r="M158" s="216"/>
      <c r="N158" s="216"/>
      <c r="O158" s="320"/>
    </row>
    <row r="159" spans="1:15" ht="16.2" thickTop="1" x14ac:dyDescent="0.3">
      <c r="A159" s="344"/>
      <c r="B159" s="345" t="s">
        <v>92</v>
      </c>
      <c r="C159" s="345"/>
      <c r="D159" s="345"/>
      <c r="E159" s="237"/>
      <c r="F159" s="345"/>
      <c r="G159" s="345"/>
      <c r="H159" s="345"/>
      <c r="I159" s="345"/>
      <c r="J159" s="345"/>
      <c r="K159" s="345"/>
      <c r="L159" s="345"/>
      <c r="M159" s="345"/>
      <c r="N159" s="345"/>
      <c r="O159" s="346"/>
    </row>
    <row r="160" spans="1:15" x14ac:dyDescent="0.3">
      <c r="A160" s="344"/>
      <c r="B160" s="345"/>
      <c r="C160" s="345"/>
      <c r="D160" s="345"/>
      <c r="E160" s="237"/>
      <c r="F160" s="345"/>
      <c r="G160" s="345"/>
      <c r="H160" s="345"/>
      <c r="I160" s="345"/>
      <c r="J160" s="345"/>
      <c r="K160" s="345"/>
      <c r="L160" s="345"/>
      <c r="M160" s="345"/>
      <c r="N160" s="345"/>
      <c r="O160" s="346"/>
    </row>
    <row r="161" spans="1:15" ht="16.2" thickBot="1" x14ac:dyDescent="0.35">
      <c r="A161" s="326"/>
      <c r="B161" s="345"/>
      <c r="C161" s="345"/>
      <c r="D161" s="345"/>
      <c r="E161" s="237"/>
      <c r="F161" s="345"/>
      <c r="G161" s="345"/>
      <c r="H161" s="216"/>
      <c r="I161" s="216"/>
      <c r="J161" s="216"/>
      <c r="K161" s="216"/>
      <c r="L161" s="216"/>
      <c r="M161" s="216"/>
      <c r="N161" s="216"/>
      <c r="O161" s="320"/>
    </row>
    <row r="162" spans="1:15" ht="16.2" thickBot="1" x14ac:dyDescent="0.35">
      <c r="A162" s="326"/>
      <c r="B162" s="331" t="s">
        <v>357</v>
      </c>
      <c r="C162" s="345"/>
      <c r="D162" s="175">
        <v>43800</v>
      </c>
      <c r="E162" s="342"/>
      <c r="F162" s="175">
        <v>43435</v>
      </c>
      <c r="G162" s="345"/>
      <c r="H162" s="216"/>
      <c r="I162" s="216"/>
      <c r="J162" s="216"/>
      <c r="K162" s="216"/>
      <c r="L162" s="216"/>
      <c r="M162" s="216"/>
      <c r="N162" s="216"/>
      <c r="O162" s="320"/>
    </row>
    <row r="163" spans="1:15" x14ac:dyDescent="0.3">
      <c r="A163" s="340"/>
      <c r="B163" s="341" t="s">
        <v>358</v>
      </c>
      <c r="C163" s="342"/>
      <c r="D163" s="342">
        <v>92189089280</v>
      </c>
      <c r="E163" s="342"/>
      <c r="F163" s="342">
        <v>32669801505</v>
      </c>
      <c r="G163" s="345"/>
      <c r="H163" s="216"/>
      <c r="I163" s="216"/>
      <c r="J163" s="216"/>
      <c r="K163" s="216"/>
      <c r="L163" s="216"/>
      <c r="M163" s="216"/>
      <c r="N163" s="216"/>
      <c r="O163" s="320"/>
    </row>
    <row r="164" spans="1:15" x14ac:dyDescent="0.3">
      <c r="A164" s="340"/>
      <c r="B164" s="341" t="s">
        <v>359</v>
      </c>
      <c r="C164" s="342"/>
      <c r="D164" s="342">
        <v>17434602592</v>
      </c>
      <c r="E164" s="342"/>
      <c r="F164" s="342">
        <v>10242141372.3622</v>
      </c>
      <c r="G164" s="345"/>
      <c r="H164" s="216"/>
      <c r="I164" s="216"/>
      <c r="J164" s="216"/>
      <c r="K164" s="216"/>
      <c r="L164" s="216"/>
      <c r="M164" s="216"/>
      <c r="N164" s="216"/>
      <c r="O164" s="320"/>
    </row>
    <row r="165" spans="1:15" x14ac:dyDescent="0.3">
      <c r="A165" s="340"/>
      <c r="B165" s="341" t="s">
        <v>360</v>
      </c>
      <c r="C165" s="342"/>
      <c r="D165" s="342">
        <v>-31928991160</v>
      </c>
      <c r="E165" s="237"/>
      <c r="F165" s="342">
        <v>-5798519780</v>
      </c>
      <c r="G165" s="345"/>
      <c r="H165" s="216"/>
      <c r="I165" s="216"/>
      <c r="J165" s="216"/>
      <c r="K165" s="216"/>
      <c r="L165" s="216"/>
      <c r="M165" s="216"/>
      <c r="N165" s="216"/>
      <c r="O165" s="320"/>
    </row>
    <row r="166" spans="1:15" x14ac:dyDescent="0.3">
      <c r="A166" s="326"/>
      <c r="B166" s="341" t="s">
        <v>361</v>
      </c>
      <c r="C166" s="342"/>
      <c r="D166" s="585">
        <v>-25777077578</v>
      </c>
      <c r="E166" s="342"/>
      <c r="F166" s="585">
        <v>-13078931937</v>
      </c>
      <c r="G166" s="345"/>
      <c r="H166" s="216"/>
      <c r="I166" s="216"/>
      <c r="J166" s="216"/>
      <c r="K166" s="216"/>
      <c r="L166" s="216"/>
      <c r="M166" s="216"/>
      <c r="N166" s="216"/>
      <c r="O166" s="320"/>
    </row>
    <row r="167" spans="1:15" ht="16.2" thickBot="1" x14ac:dyDescent="0.35">
      <c r="A167" s="340"/>
      <c r="B167" s="331" t="s">
        <v>181</v>
      </c>
      <c r="C167" s="343"/>
      <c r="D167" s="586">
        <f>SUM(D163:D166)</f>
        <v>51917623134</v>
      </c>
      <c r="E167" s="237"/>
      <c r="F167" s="586">
        <f>SUM(F163:F166)</f>
        <v>24034491160.362198</v>
      </c>
      <c r="G167" s="345"/>
      <c r="H167" s="216"/>
      <c r="I167" s="216"/>
      <c r="J167" s="216"/>
      <c r="K167" s="216"/>
      <c r="L167" s="216"/>
      <c r="M167" s="216"/>
      <c r="N167" s="216"/>
      <c r="O167" s="320"/>
    </row>
    <row r="168" spans="1:15" ht="16.2" thickTop="1" x14ac:dyDescent="0.3">
      <c r="A168" s="340"/>
      <c r="B168" s="345"/>
      <c r="C168" s="345"/>
      <c r="D168" s="345"/>
      <c r="E168" s="237"/>
      <c r="F168" s="345"/>
      <c r="G168" s="345"/>
      <c r="H168" s="216"/>
      <c r="I168" s="216"/>
      <c r="J168" s="216"/>
      <c r="K168" s="216"/>
      <c r="L168" s="216"/>
      <c r="M168" s="216"/>
      <c r="N168" s="216"/>
      <c r="O168" s="320"/>
    </row>
    <row r="169" spans="1:15" x14ac:dyDescent="0.3">
      <c r="A169" s="326"/>
      <c r="B169" s="216"/>
      <c r="C169" s="345"/>
      <c r="D169" s="216"/>
      <c r="E169" s="216"/>
      <c r="F169" s="216"/>
      <c r="G169" s="345"/>
      <c r="H169" s="216"/>
      <c r="I169" s="216"/>
      <c r="J169" s="216"/>
      <c r="K169" s="216"/>
      <c r="L169" s="216"/>
      <c r="M169" s="216"/>
      <c r="N169" s="216"/>
      <c r="O169" s="320"/>
    </row>
    <row r="170" spans="1:15" x14ac:dyDescent="0.3">
      <c r="A170" s="322" t="s">
        <v>362</v>
      </c>
      <c r="B170" s="216"/>
      <c r="C170" s="216"/>
      <c r="D170" s="216"/>
      <c r="E170" s="216"/>
      <c r="F170" s="216"/>
      <c r="G170" s="345"/>
      <c r="H170" s="216"/>
      <c r="I170" s="216"/>
      <c r="J170" s="216"/>
      <c r="K170" s="216"/>
      <c r="L170" s="216"/>
      <c r="M170" s="216"/>
      <c r="N170" s="216"/>
      <c r="O170" s="320"/>
    </row>
    <row r="171" spans="1:15" ht="16.2" thickBot="1" x14ac:dyDescent="0.35">
      <c r="A171" s="322"/>
      <c r="B171" s="216"/>
      <c r="C171" s="216"/>
      <c r="D171" s="216"/>
      <c r="E171" s="216"/>
      <c r="F171" s="216"/>
      <c r="G171" s="216"/>
      <c r="H171" s="216"/>
      <c r="I171" s="216"/>
      <c r="J171" s="216"/>
      <c r="K171" s="216"/>
      <c r="L171" s="216"/>
      <c r="M171" s="216"/>
      <c r="N171" s="216"/>
      <c r="O171" s="320"/>
    </row>
    <row r="172" spans="1:15" ht="16.2" thickBot="1" x14ac:dyDescent="0.35">
      <c r="A172" s="319"/>
      <c r="B172" s="216"/>
      <c r="C172" s="347"/>
      <c r="D172" s="236">
        <v>2019</v>
      </c>
      <c r="E172" s="342"/>
      <c r="F172" s="236">
        <v>2018</v>
      </c>
      <c r="G172" s="216"/>
      <c r="H172" s="216"/>
      <c r="I172" s="216"/>
      <c r="J172" s="216"/>
      <c r="K172" s="216"/>
      <c r="L172" s="216"/>
      <c r="M172" s="216"/>
      <c r="N172" s="216"/>
      <c r="O172" s="320"/>
    </row>
    <row r="173" spans="1:15" x14ac:dyDescent="0.3">
      <c r="A173" s="340"/>
      <c r="B173" s="341" t="s">
        <v>363</v>
      </c>
      <c r="C173" s="348"/>
      <c r="D173" s="348">
        <v>32790260771</v>
      </c>
      <c r="E173" s="216"/>
      <c r="F173" s="348">
        <v>23226587164</v>
      </c>
      <c r="G173" s="216"/>
      <c r="H173" s="216"/>
      <c r="I173" s="216"/>
      <c r="J173" s="216"/>
      <c r="K173" s="216"/>
      <c r="L173" s="216"/>
      <c r="M173" s="216"/>
      <c r="N173" s="216"/>
      <c r="O173" s="320"/>
    </row>
    <row r="174" spans="1:15" x14ac:dyDescent="0.3">
      <c r="A174" s="340"/>
      <c r="B174" s="341" t="s">
        <v>364</v>
      </c>
      <c r="C174" s="348"/>
      <c r="D174" s="587">
        <v>10847427549</v>
      </c>
      <c r="E174" s="216"/>
      <c r="F174" s="587">
        <v>9563673607</v>
      </c>
      <c r="G174" s="216"/>
      <c r="H174" s="216"/>
      <c r="I174" s="216"/>
      <c r="J174" s="216"/>
      <c r="K174" s="216"/>
      <c r="L174" s="216"/>
      <c r="M174" s="216"/>
      <c r="N174" s="216"/>
      <c r="O174" s="320"/>
    </row>
    <row r="175" spans="1:15" ht="16.2" thickBot="1" x14ac:dyDescent="0.35">
      <c r="A175" s="340"/>
      <c r="B175" s="341" t="s">
        <v>504</v>
      </c>
      <c r="C175" s="343"/>
      <c r="D175" s="177">
        <f>+D173+D174</f>
        <v>43637688320</v>
      </c>
      <c r="E175" s="216"/>
      <c r="F175" s="177">
        <f>+F173+F174</f>
        <v>32790260771</v>
      </c>
      <c r="G175" s="216"/>
      <c r="H175" s="216"/>
      <c r="I175" s="216"/>
      <c r="J175" s="216"/>
      <c r="K175" s="216"/>
      <c r="L175" s="216"/>
      <c r="M175" s="216"/>
      <c r="N175" s="216"/>
      <c r="O175" s="320"/>
    </row>
    <row r="176" spans="1:15" ht="16.2" thickTop="1" x14ac:dyDescent="0.3">
      <c r="A176" s="325" t="s">
        <v>92</v>
      </c>
      <c r="B176" s="216"/>
      <c r="C176" s="216"/>
      <c r="D176" s="216"/>
      <c r="E176" s="216"/>
      <c r="F176" s="216"/>
      <c r="G176" s="216"/>
      <c r="H176" s="216"/>
      <c r="I176" s="216"/>
      <c r="J176" s="216"/>
      <c r="K176" s="216"/>
      <c r="L176" s="216"/>
      <c r="M176" s="216"/>
      <c r="N176" s="216"/>
      <c r="O176" s="320"/>
    </row>
    <row r="177" spans="1:15" x14ac:dyDescent="0.3">
      <c r="A177" s="319"/>
      <c r="B177" s="216"/>
      <c r="C177" s="216"/>
      <c r="D177" s="216"/>
      <c r="E177" s="216"/>
      <c r="F177" s="216"/>
      <c r="G177" s="216"/>
      <c r="H177" s="216"/>
      <c r="I177" s="216"/>
      <c r="J177" s="216"/>
      <c r="K177" s="216"/>
      <c r="L177" s="216"/>
      <c r="M177" s="216"/>
      <c r="N177" s="216"/>
      <c r="O177" s="320"/>
    </row>
    <row r="178" spans="1:15" x14ac:dyDescent="0.3">
      <c r="A178" s="1000" t="s">
        <v>692</v>
      </c>
      <c r="B178" s="1001"/>
      <c r="C178" s="1001"/>
      <c r="D178" s="1001"/>
      <c r="E178" s="1001"/>
      <c r="F178" s="1001"/>
      <c r="G178" s="1001"/>
      <c r="H178" s="1001"/>
      <c r="I178" s="1001"/>
      <c r="J178" s="1001"/>
      <c r="K178" s="1001"/>
      <c r="L178" s="1001"/>
      <c r="M178" s="1001"/>
      <c r="N178" s="1001"/>
      <c r="O178" s="1002"/>
    </row>
    <row r="179" spans="1:15" x14ac:dyDescent="0.3">
      <c r="A179" s="349"/>
      <c r="B179" s="216"/>
      <c r="C179" s="216"/>
      <c r="D179" s="216"/>
      <c r="E179" s="216"/>
      <c r="F179" s="216"/>
      <c r="G179" s="350"/>
      <c r="H179" s="216"/>
      <c r="I179" s="216"/>
      <c r="J179" s="216"/>
      <c r="K179" s="216"/>
      <c r="L179" s="216"/>
      <c r="M179" s="216"/>
      <c r="N179" s="216"/>
      <c r="O179" s="320"/>
    </row>
    <row r="180" spans="1:15" ht="15.75" customHeight="1" x14ac:dyDescent="0.3">
      <c r="A180" s="323"/>
      <c r="B180" s="216"/>
      <c r="C180" s="324" t="s">
        <v>275</v>
      </c>
      <c r="D180" s="216"/>
      <c r="E180" s="216"/>
      <c r="F180" s="216"/>
      <c r="G180" s="350"/>
      <c r="H180" s="216"/>
      <c r="I180" s="216"/>
      <c r="J180" s="216"/>
      <c r="K180" s="216"/>
      <c r="L180" s="216"/>
      <c r="M180" s="216"/>
      <c r="N180" s="216"/>
      <c r="O180" s="320"/>
    </row>
    <row r="181" spans="1:15" ht="15.75" customHeight="1" x14ac:dyDescent="0.3">
      <c r="A181" s="319"/>
      <c r="B181"/>
      <c r="C181" s="216"/>
      <c r="D181" s="216"/>
      <c r="E181" s="216"/>
      <c r="F181" s="216"/>
      <c r="G181" s="350"/>
      <c r="H181" s="216"/>
      <c r="I181" s="216"/>
      <c r="J181" s="216"/>
      <c r="K181" s="216"/>
      <c r="L181" s="216"/>
      <c r="M181" s="216"/>
      <c r="N181" s="216"/>
      <c r="O181" s="320"/>
    </row>
    <row r="182" spans="1:15" s="213" customFormat="1" x14ac:dyDescent="0.3">
      <c r="A182" s="319"/>
      <c r="B182" s="216"/>
      <c r="C182" s="216"/>
      <c r="D182" s="216"/>
      <c r="E182" s="216"/>
      <c r="F182" s="216"/>
      <c r="G182" s="350"/>
      <c r="H182" s="216"/>
      <c r="I182" s="216"/>
      <c r="J182" s="216"/>
      <c r="K182" s="216"/>
      <c r="L182" s="216"/>
      <c r="M182" s="216"/>
      <c r="N182" s="216"/>
      <c r="O182" s="320"/>
    </row>
    <row r="183" spans="1:15" s="213" customFormat="1" x14ac:dyDescent="0.3">
      <c r="A183" s="319"/>
      <c r="B183" s="216"/>
      <c r="C183" s="216"/>
      <c r="D183" s="216"/>
      <c r="E183" s="216"/>
      <c r="F183" s="216"/>
      <c r="G183" s="350"/>
      <c r="H183" s="216"/>
      <c r="I183" s="216"/>
      <c r="J183" s="216"/>
      <c r="K183" s="216"/>
      <c r="L183" s="216"/>
      <c r="M183" s="216"/>
      <c r="N183" s="216"/>
      <c r="O183" s="320"/>
    </row>
    <row r="184" spans="1:15" s="213" customFormat="1" x14ac:dyDescent="0.3">
      <c r="A184" s="319"/>
      <c r="B184" s="216"/>
      <c r="C184" s="216"/>
      <c r="D184" s="216"/>
      <c r="E184" s="216"/>
      <c r="F184" s="216"/>
      <c r="G184" s="350"/>
      <c r="H184" s="216"/>
      <c r="I184" s="216"/>
      <c r="J184" s="216"/>
      <c r="K184" s="216"/>
      <c r="L184" s="216"/>
      <c r="M184" s="216"/>
      <c r="N184" s="216"/>
      <c r="O184" s="320"/>
    </row>
    <row r="185" spans="1:15" s="213" customFormat="1" x14ac:dyDescent="0.3">
      <c r="A185" s="319"/>
      <c r="B185" s="216"/>
      <c r="C185" s="216"/>
      <c r="D185" s="216"/>
      <c r="E185" s="216"/>
      <c r="F185" s="216"/>
      <c r="G185" s="350"/>
      <c r="H185" s="216"/>
      <c r="I185" s="216"/>
      <c r="J185" s="216"/>
      <c r="K185" s="216"/>
      <c r="L185" s="216"/>
      <c r="M185" s="216"/>
      <c r="N185" s="216"/>
      <c r="O185" s="320"/>
    </row>
    <row r="186" spans="1:15" x14ac:dyDescent="0.3">
      <c r="A186" s="323"/>
      <c r="B186" s="216"/>
      <c r="C186" s="216"/>
      <c r="D186" s="216"/>
      <c r="E186" s="216"/>
      <c r="F186" s="216"/>
      <c r="G186" s="350"/>
      <c r="H186" s="216"/>
      <c r="I186" s="216"/>
      <c r="J186" s="216"/>
      <c r="K186" s="216"/>
      <c r="L186" s="216"/>
      <c r="M186" s="216"/>
      <c r="N186" s="216"/>
      <c r="O186" s="320"/>
    </row>
    <row r="187" spans="1:15" ht="17.25" customHeight="1" x14ac:dyDescent="0.3">
      <c r="A187" s="323"/>
      <c r="B187" s="216"/>
      <c r="C187" s="216"/>
      <c r="D187" s="216"/>
      <c r="E187" s="216"/>
      <c r="F187" s="216"/>
      <c r="G187" s="350"/>
      <c r="H187" s="216"/>
      <c r="I187" s="216"/>
      <c r="J187" s="216"/>
      <c r="K187" s="216"/>
      <c r="L187" s="216"/>
      <c r="M187" s="216"/>
      <c r="N187" s="216"/>
      <c r="O187" s="320"/>
    </row>
    <row r="188" spans="1:15" x14ac:dyDescent="0.3">
      <c r="A188" s="323"/>
      <c r="B188" s="216"/>
      <c r="C188" s="216"/>
      <c r="D188" s="216"/>
      <c r="E188" s="216"/>
      <c r="F188" s="216"/>
      <c r="G188" s="350"/>
      <c r="H188" s="216"/>
      <c r="I188" s="216"/>
      <c r="J188" s="216"/>
      <c r="K188" s="216"/>
      <c r="L188" s="216"/>
      <c r="M188" s="216"/>
      <c r="N188" s="216"/>
      <c r="O188" s="320"/>
    </row>
    <row r="189" spans="1:15" x14ac:dyDescent="0.3">
      <c r="A189" s="323"/>
      <c r="B189" s="216"/>
      <c r="C189" s="216"/>
      <c r="D189" s="216"/>
      <c r="E189" s="216"/>
      <c r="F189" s="216"/>
      <c r="G189" s="350"/>
      <c r="H189" s="216"/>
      <c r="I189" s="216"/>
      <c r="J189" s="216"/>
      <c r="K189" s="216"/>
      <c r="L189" s="216"/>
      <c r="M189" s="216"/>
      <c r="N189" s="216"/>
      <c r="O189" s="320"/>
    </row>
    <row r="190" spans="1:15" x14ac:dyDescent="0.3">
      <c r="A190" s="319"/>
      <c r="B190" s="216"/>
      <c r="C190" s="216"/>
      <c r="D190" s="216"/>
      <c r="E190" s="216"/>
      <c r="F190" s="216"/>
      <c r="G190" s="350"/>
      <c r="H190" s="216"/>
      <c r="I190" s="216"/>
      <c r="J190" s="216"/>
      <c r="K190" s="216"/>
      <c r="L190" s="216"/>
      <c r="M190" s="216"/>
      <c r="N190" s="216"/>
      <c r="O190" s="320"/>
    </row>
    <row r="191" spans="1:15" x14ac:dyDescent="0.3">
      <c r="A191" s="319"/>
      <c r="B191" s="216"/>
      <c r="C191" s="216"/>
      <c r="D191" s="216"/>
      <c r="E191" s="216"/>
      <c r="F191" s="216"/>
      <c r="G191" s="350"/>
      <c r="H191" s="216"/>
      <c r="I191" s="216"/>
      <c r="J191" s="216"/>
      <c r="K191" s="216"/>
      <c r="L191" s="216"/>
      <c r="M191" s="216"/>
      <c r="N191" s="216"/>
      <c r="O191" s="320"/>
    </row>
    <row r="192" spans="1:15" x14ac:dyDescent="0.3">
      <c r="A192" s="319"/>
      <c r="B192" s="216"/>
      <c r="C192" s="216"/>
      <c r="D192" s="216"/>
      <c r="E192" s="216"/>
      <c r="F192" s="216"/>
      <c r="G192" s="350"/>
      <c r="H192" s="216"/>
      <c r="I192" s="216"/>
      <c r="J192" s="216"/>
      <c r="K192" s="216"/>
      <c r="L192" s="216"/>
      <c r="M192" s="216"/>
      <c r="N192" s="216"/>
      <c r="O192" s="320"/>
    </row>
    <row r="193" spans="1:15" x14ac:dyDescent="0.3">
      <c r="A193" s="319"/>
      <c r="B193" s="216"/>
      <c r="C193" s="216"/>
      <c r="D193" s="216"/>
      <c r="E193" s="216"/>
      <c r="F193" s="216"/>
      <c r="G193" s="350"/>
      <c r="H193" s="216"/>
      <c r="I193" s="216"/>
      <c r="J193" s="216"/>
      <c r="K193" s="216"/>
      <c r="L193" s="216"/>
      <c r="M193" s="216"/>
      <c r="N193" s="216"/>
      <c r="O193" s="320"/>
    </row>
    <row r="194" spans="1:15" x14ac:dyDescent="0.3">
      <c r="A194" s="319"/>
      <c r="B194" s="216"/>
      <c r="C194" s="216"/>
      <c r="D194" s="216"/>
      <c r="E194" s="216"/>
      <c r="F194" s="216"/>
      <c r="G194" s="350"/>
      <c r="H194" s="216"/>
      <c r="I194" s="216"/>
      <c r="J194" s="216"/>
      <c r="K194" s="216"/>
      <c r="L194" s="216"/>
      <c r="M194" s="216"/>
      <c r="N194" s="216"/>
      <c r="O194" s="320"/>
    </row>
    <row r="195" spans="1:15" x14ac:dyDescent="0.3">
      <c r="A195" s="319"/>
      <c r="B195" s="216"/>
      <c r="C195" s="216"/>
      <c r="D195" s="216"/>
      <c r="E195" s="216"/>
      <c r="F195" s="216"/>
      <c r="G195" s="350"/>
      <c r="H195" s="216"/>
      <c r="I195" s="216"/>
      <c r="J195" s="216"/>
      <c r="K195" s="216"/>
      <c r="L195" s="216"/>
      <c r="M195" s="216"/>
      <c r="N195" s="216"/>
      <c r="O195" s="320"/>
    </row>
    <row r="196" spans="1:15" x14ac:dyDescent="0.3">
      <c r="A196" s="319"/>
      <c r="B196" s="216"/>
      <c r="C196" s="216"/>
      <c r="D196" s="216"/>
      <c r="E196" s="216"/>
      <c r="F196" s="216"/>
      <c r="G196" s="350"/>
      <c r="H196" s="216"/>
      <c r="I196" s="216"/>
      <c r="J196" s="216"/>
      <c r="K196" s="216"/>
      <c r="L196" s="216"/>
      <c r="M196" s="216"/>
      <c r="N196" s="216"/>
      <c r="O196" s="320"/>
    </row>
    <row r="197" spans="1:15" x14ac:dyDescent="0.3">
      <c r="A197" s="319"/>
      <c r="B197" s="216"/>
      <c r="C197" s="216"/>
      <c r="D197" s="216"/>
      <c r="E197" s="216"/>
      <c r="F197" s="216"/>
      <c r="G197" s="350"/>
      <c r="H197" s="216"/>
      <c r="I197" s="216"/>
      <c r="J197" s="216"/>
      <c r="K197" s="216"/>
      <c r="L197" s="216"/>
      <c r="M197" s="216"/>
      <c r="N197" s="216"/>
      <c r="O197" s="320"/>
    </row>
    <row r="198" spans="1:15" x14ac:dyDescent="0.3">
      <c r="A198" s="319"/>
      <c r="B198" s="216"/>
      <c r="C198" s="216"/>
      <c r="D198" s="216"/>
      <c r="E198" s="216"/>
      <c r="F198" s="216"/>
      <c r="G198" s="350"/>
      <c r="H198" s="216"/>
      <c r="I198" s="216"/>
      <c r="J198" s="216"/>
      <c r="K198" s="216"/>
      <c r="L198" s="216"/>
      <c r="M198" s="216"/>
      <c r="N198" s="216"/>
      <c r="O198" s="320"/>
    </row>
    <row r="199" spans="1:15" x14ac:dyDescent="0.3">
      <c r="A199" s="319"/>
      <c r="B199" s="216"/>
      <c r="C199" s="216"/>
      <c r="D199" s="216"/>
      <c r="E199" s="216"/>
      <c r="F199" s="216"/>
      <c r="G199" s="350"/>
      <c r="H199" s="216"/>
      <c r="I199" s="216"/>
      <c r="J199" s="216"/>
      <c r="K199" s="216"/>
      <c r="L199" s="216"/>
      <c r="M199" s="216"/>
      <c r="N199" s="216"/>
      <c r="O199" s="320"/>
    </row>
    <row r="200" spans="1:15" x14ac:dyDescent="0.3">
      <c r="A200" s="319"/>
      <c r="B200" s="216"/>
      <c r="C200" s="216"/>
      <c r="D200" s="216"/>
      <c r="E200" s="216"/>
      <c r="F200" s="216"/>
      <c r="G200" s="216"/>
      <c r="H200" s="216"/>
      <c r="I200" s="216"/>
      <c r="J200" s="216"/>
      <c r="K200" s="216"/>
      <c r="L200" s="216"/>
      <c r="M200" s="216"/>
      <c r="N200" s="216"/>
      <c r="O200" s="320"/>
    </row>
    <row r="201" spans="1:15" x14ac:dyDescent="0.3">
      <c r="A201" s="319"/>
      <c r="B201" s="216"/>
      <c r="C201" s="216"/>
      <c r="D201" s="216"/>
      <c r="E201" s="216"/>
      <c r="F201" s="216"/>
      <c r="G201" s="216"/>
      <c r="H201" s="216"/>
      <c r="I201" s="216"/>
      <c r="J201" s="216"/>
      <c r="K201" s="216"/>
      <c r="L201" s="216"/>
      <c r="M201" s="216"/>
      <c r="N201" s="216"/>
      <c r="O201" s="320"/>
    </row>
    <row r="202" spans="1:15" ht="16.2" thickBot="1" x14ac:dyDescent="0.35">
      <c r="A202" s="960" t="s">
        <v>365</v>
      </c>
      <c r="B202" s="961"/>
      <c r="C202" s="961"/>
      <c r="D202" s="961"/>
      <c r="E202" s="961"/>
      <c r="F202" s="961"/>
      <c r="G202" s="961"/>
      <c r="H202" s="961"/>
      <c r="I202" s="961"/>
      <c r="J202" s="961"/>
      <c r="K202" s="961"/>
      <c r="L202" s="961"/>
      <c r="M202" s="961"/>
      <c r="N202" s="961"/>
      <c r="O202" s="1003"/>
    </row>
    <row r="203" spans="1:15" ht="16.2" thickBot="1" x14ac:dyDescent="0.35">
      <c r="A203" s="336"/>
      <c r="B203" s="717" t="s">
        <v>618</v>
      </c>
      <c r="C203" s="337"/>
      <c r="D203" s="175">
        <v>43830</v>
      </c>
      <c r="E203" s="337"/>
      <c r="F203" s="174">
        <v>43435</v>
      </c>
      <c r="G203" s="337"/>
      <c r="H203" s="337"/>
      <c r="I203" s="337"/>
      <c r="J203" s="337"/>
      <c r="K203" s="337"/>
      <c r="L203" s="337"/>
      <c r="M203" s="337"/>
      <c r="N203" s="337"/>
      <c r="O203" s="351"/>
    </row>
    <row r="204" spans="1:15" x14ac:dyDescent="0.3">
      <c r="A204" s="326"/>
      <c r="B204" s="211" t="s">
        <v>619</v>
      </c>
      <c r="C204" s="211"/>
      <c r="D204" s="210">
        <v>45000000</v>
      </c>
      <c r="E204" s="211"/>
      <c r="F204" s="745" t="s">
        <v>39</v>
      </c>
      <c r="G204" s="211"/>
      <c r="H204" s="211"/>
      <c r="I204" s="211"/>
      <c r="J204" s="211"/>
      <c r="K204" s="211"/>
      <c r="L204" s="211"/>
      <c r="M204" s="211"/>
      <c r="N204" s="211"/>
      <c r="O204" s="357"/>
    </row>
    <row r="205" spans="1:15" s="226" customFormat="1" ht="16.2" thickBot="1" x14ac:dyDescent="0.35">
      <c r="A205" s="711"/>
      <c r="B205" s="717" t="s">
        <v>369</v>
      </c>
      <c r="C205" s="712"/>
      <c r="D205" s="591">
        <f>+D204</f>
        <v>45000000</v>
      </c>
      <c r="E205" s="712"/>
      <c r="F205" s="746" t="s">
        <v>39</v>
      </c>
      <c r="G205" s="712"/>
      <c r="H205" s="712"/>
      <c r="I205" s="712"/>
      <c r="J205" s="712"/>
      <c r="K205" s="712"/>
      <c r="L205" s="712"/>
      <c r="M205" s="712"/>
      <c r="N205" s="712"/>
      <c r="O205" s="713"/>
    </row>
    <row r="206" spans="1:15" s="226" customFormat="1" ht="16.2" thickTop="1" x14ac:dyDescent="0.3">
      <c r="A206" s="711"/>
      <c r="B206" s="712"/>
      <c r="C206" s="712"/>
      <c r="D206" s="712"/>
      <c r="E206" s="712"/>
      <c r="F206" s="712"/>
      <c r="G206" s="712"/>
      <c r="H206" s="712"/>
      <c r="I206" s="712"/>
      <c r="J206" s="712"/>
      <c r="K206" s="712"/>
      <c r="L206" s="712"/>
      <c r="M206" s="712"/>
      <c r="N206" s="712"/>
      <c r="O206" s="713"/>
    </row>
    <row r="207" spans="1:15" ht="16.2" thickBot="1" x14ac:dyDescent="0.35">
      <c r="A207" s="319"/>
      <c r="B207" s="216"/>
      <c r="C207" s="216"/>
      <c r="D207" s="216"/>
      <c r="E207" s="216"/>
      <c r="F207" s="216"/>
      <c r="G207" s="216"/>
      <c r="H207" s="216"/>
      <c r="I207" s="216"/>
      <c r="J207" s="216"/>
      <c r="K207" s="216"/>
      <c r="L207" s="216"/>
      <c r="M207" s="216"/>
      <c r="N207" s="216"/>
      <c r="O207" s="320"/>
    </row>
    <row r="208" spans="1:15" ht="16.2" thickBot="1" x14ac:dyDescent="0.35">
      <c r="A208" s="338"/>
      <c r="B208" s="339" t="s">
        <v>366</v>
      </c>
      <c r="C208" s="347"/>
      <c r="D208" s="175">
        <v>43830</v>
      </c>
      <c r="E208" s="215"/>
      <c r="F208" s="174">
        <v>43435</v>
      </c>
      <c r="G208" s="216"/>
      <c r="H208" s="216"/>
      <c r="I208" s="216"/>
      <c r="J208" s="216"/>
      <c r="K208" s="216"/>
      <c r="L208" s="216"/>
      <c r="M208" s="216"/>
      <c r="N208" s="216"/>
      <c r="O208" s="320"/>
    </row>
    <row r="209" spans="1:15" s="226" customFormat="1" x14ac:dyDescent="0.3">
      <c r="A209" s="326"/>
      <c r="B209" s="211" t="s">
        <v>613</v>
      </c>
      <c r="C209" s="214"/>
      <c r="D209" s="210">
        <v>19505389585</v>
      </c>
      <c r="E209" s="807"/>
      <c r="F209" s="632">
        <v>0</v>
      </c>
      <c r="G209" s="808"/>
      <c r="H209" s="808"/>
      <c r="I209" s="808"/>
      <c r="J209" s="808"/>
      <c r="K209" s="808"/>
      <c r="L209" s="808"/>
      <c r="M209" s="808"/>
      <c r="N209" s="808"/>
      <c r="O209" s="320"/>
    </row>
    <row r="210" spans="1:15" s="226" customFormat="1" x14ac:dyDescent="0.3">
      <c r="A210" s="340"/>
      <c r="B210" s="211" t="s">
        <v>614</v>
      </c>
      <c r="C210" s="210"/>
      <c r="D210" s="210">
        <v>2254150782</v>
      </c>
      <c r="E210" s="347"/>
      <c r="F210" s="210">
        <v>15497892496</v>
      </c>
      <c r="G210" s="714"/>
      <c r="H210" s="714"/>
      <c r="I210" s="714"/>
      <c r="J210" s="714"/>
      <c r="K210" s="714"/>
      <c r="L210" s="714"/>
      <c r="M210" s="714"/>
      <c r="N210" s="714"/>
      <c r="O210" s="320"/>
    </row>
    <row r="211" spans="1:15" x14ac:dyDescent="0.3">
      <c r="A211" s="326"/>
      <c r="B211" s="211" t="s">
        <v>693</v>
      </c>
      <c r="C211" s="214"/>
      <c r="D211" s="210">
        <v>320000000</v>
      </c>
      <c r="E211" s="215"/>
      <c r="F211" s="214" t="s">
        <v>368</v>
      </c>
      <c r="G211" s="216"/>
      <c r="H211" s="216"/>
      <c r="I211" s="216"/>
      <c r="J211" s="216"/>
      <c r="K211" s="216"/>
      <c r="L211" s="216"/>
      <c r="M211" s="216"/>
      <c r="N211" s="216"/>
      <c r="O211" s="320"/>
    </row>
    <row r="212" spans="1:15" x14ac:dyDescent="0.3">
      <c r="A212" s="326"/>
      <c r="B212" s="211" t="s">
        <v>367</v>
      </c>
      <c r="C212" s="210"/>
      <c r="D212" s="210">
        <v>150000000</v>
      </c>
      <c r="E212" s="807"/>
      <c r="F212" s="210">
        <v>150000000</v>
      </c>
      <c r="G212" s="216"/>
      <c r="H212" s="216"/>
      <c r="I212" s="216"/>
      <c r="J212" s="216"/>
      <c r="K212" s="216"/>
      <c r="L212" s="216"/>
      <c r="M212" s="216"/>
      <c r="N212" s="216"/>
      <c r="O212" s="320"/>
    </row>
    <row r="213" spans="1:15" s="226" customFormat="1" x14ac:dyDescent="0.3">
      <c r="A213" s="326"/>
      <c r="B213" s="211" t="s">
        <v>709</v>
      </c>
      <c r="C213" s="210"/>
      <c r="D213" s="588">
        <v>-255601191</v>
      </c>
      <c r="E213" s="807"/>
      <c r="F213" s="588" t="s">
        <v>39</v>
      </c>
      <c r="G213" s="808"/>
      <c r="H213" s="808"/>
      <c r="I213" s="808"/>
      <c r="J213" s="808"/>
      <c r="K213" s="808"/>
      <c r="L213" s="808"/>
      <c r="M213" s="808"/>
      <c r="N213" s="808"/>
      <c r="O213" s="320"/>
    </row>
    <row r="214" spans="1:15" ht="16.2" thickBot="1" x14ac:dyDescent="0.35">
      <c r="A214" s="338"/>
      <c r="B214" s="339" t="s">
        <v>369</v>
      </c>
      <c r="C214" s="343"/>
      <c r="D214" s="177">
        <f>SUM(D209:D213)</f>
        <v>21973939176</v>
      </c>
      <c r="E214" s="216"/>
      <c r="F214" s="177">
        <f>SUM(F209:F213)</f>
        <v>15647892496</v>
      </c>
      <c r="G214" s="216"/>
      <c r="H214" s="216"/>
      <c r="I214" s="216"/>
      <c r="J214" s="216"/>
      <c r="K214" s="216"/>
      <c r="L214" s="216"/>
      <c r="M214" s="216"/>
      <c r="N214" s="216"/>
      <c r="O214" s="320"/>
    </row>
    <row r="215" spans="1:15" ht="16.2" thickTop="1" x14ac:dyDescent="0.3">
      <c r="A215" s="323"/>
      <c r="B215" s="216"/>
      <c r="C215" s="216"/>
      <c r="D215" s="216"/>
      <c r="E215" s="216"/>
      <c r="F215" s="216"/>
      <c r="G215" s="216"/>
      <c r="H215" s="216"/>
      <c r="I215" s="216"/>
      <c r="J215" s="216"/>
      <c r="K215" s="216"/>
      <c r="L215" s="216"/>
      <c r="M215" s="216"/>
      <c r="N215" s="216"/>
      <c r="O215" s="320"/>
    </row>
    <row r="216" spans="1:15" s="226" customFormat="1" x14ac:dyDescent="0.3">
      <c r="A216" s="965" t="s">
        <v>694</v>
      </c>
      <c r="B216" s="966"/>
      <c r="C216" s="966"/>
      <c r="D216" s="966"/>
      <c r="E216" s="966"/>
      <c r="F216" s="966"/>
      <c r="G216" s="966"/>
      <c r="H216" s="966"/>
      <c r="I216" s="966"/>
      <c r="J216" s="966"/>
      <c r="K216" s="966"/>
      <c r="L216" s="966"/>
      <c r="M216" s="966"/>
      <c r="N216" s="966"/>
      <c r="O216" s="967"/>
    </row>
    <row r="217" spans="1:15" x14ac:dyDescent="0.3">
      <c r="A217" s="323"/>
      <c r="B217" s="216"/>
      <c r="C217" s="216"/>
      <c r="D217" s="216"/>
      <c r="E217" s="216"/>
      <c r="F217" s="216"/>
      <c r="G217" s="216"/>
      <c r="H217" s="216"/>
      <c r="I217" s="216"/>
      <c r="J217" s="216"/>
      <c r="K217" s="216"/>
      <c r="L217" s="216"/>
      <c r="M217" s="216"/>
      <c r="N217" s="216"/>
      <c r="O217" s="320"/>
    </row>
    <row r="218" spans="1:15" x14ac:dyDescent="0.3">
      <c r="A218" s="995" t="s">
        <v>370</v>
      </c>
      <c r="B218" s="996"/>
      <c r="C218" s="996"/>
      <c r="D218" s="996"/>
      <c r="E218" s="996"/>
      <c r="F218" s="996"/>
      <c r="G218" s="996"/>
      <c r="H218" s="996"/>
      <c r="I218" s="996"/>
      <c r="J218" s="996"/>
      <c r="K218" s="996"/>
      <c r="L218" s="996"/>
      <c r="M218" s="996"/>
      <c r="N218" s="996"/>
      <c r="O218" s="997"/>
    </row>
    <row r="219" spans="1:15" x14ac:dyDescent="0.3">
      <c r="A219" s="352"/>
      <c r="B219" s="353"/>
      <c r="C219" s="353"/>
      <c r="D219" s="353"/>
      <c r="E219" s="353"/>
      <c r="F219" s="353"/>
      <c r="G219" s="353"/>
      <c r="H219" s="353"/>
      <c r="I219" s="353"/>
      <c r="J219" s="353"/>
      <c r="K219" s="353"/>
      <c r="L219" s="353"/>
      <c r="M219" s="353"/>
      <c r="N219" s="353"/>
      <c r="O219" s="354"/>
    </row>
    <row r="220" spans="1:15" x14ac:dyDescent="0.3">
      <c r="A220" s="965" t="s">
        <v>371</v>
      </c>
      <c r="B220" s="966"/>
      <c r="C220" s="966"/>
      <c r="D220" s="966"/>
      <c r="E220" s="966"/>
      <c r="F220" s="966"/>
      <c r="G220" s="966"/>
      <c r="H220" s="966"/>
      <c r="I220" s="966"/>
      <c r="J220" s="966"/>
      <c r="K220" s="966"/>
      <c r="L220" s="966"/>
      <c r="M220" s="966"/>
      <c r="N220" s="966"/>
      <c r="O220" s="967"/>
    </row>
    <row r="221" spans="1:15" ht="16.2" thickBot="1" x14ac:dyDescent="0.35">
      <c r="A221" s="344"/>
      <c r="B221" s="345"/>
      <c r="C221" s="345"/>
      <c r="D221" s="345"/>
      <c r="E221" s="345"/>
      <c r="F221" s="345"/>
      <c r="G221" s="345"/>
      <c r="H221" s="345"/>
      <c r="I221" s="345"/>
      <c r="J221" s="345"/>
      <c r="K221" s="345"/>
      <c r="L221" s="345"/>
      <c r="M221" s="345"/>
      <c r="N221" s="345"/>
      <c r="O221" s="346"/>
    </row>
    <row r="222" spans="1:15" ht="16.2" thickBot="1" x14ac:dyDescent="0.35">
      <c r="A222" s="355"/>
      <c r="B222" s="356" t="s">
        <v>350</v>
      </c>
      <c r="C222" s="347"/>
      <c r="D222" s="175">
        <v>43829</v>
      </c>
      <c r="E222" s="215"/>
      <c r="F222" s="174">
        <v>43435</v>
      </c>
      <c r="G222" s="216"/>
      <c r="H222" s="216"/>
      <c r="I222" s="216"/>
      <c r="J222" s="216"/>
      <c r="K222" s="216"/>
      <c r="L222" s="216"/>
      <c r="M222" s="216"/>
      <c r="N222" s="216"/>
      <c r="O222" s="320"/>
    </row>
    <row r="223" spans="1:15" s="226" customFormat="1" x14ac:dyDescent="0.3">
      <c r="A223" s="326"/>
      <c r="B223" s="211" t="s">
        <v>615</v>
      </c>
      <c r="C223" s="210"/>
      <c r="D223" s="210">
        <v>1402307318</v>
      </c>
      <c r="E223" s="807"/>
      <c r="F223" s="210">
        <v>77527294</v>
      </c>
      <c r="G223" s="808"/>
      <c r="H223" s="808"/>
      <c r="I223" s="808"/>
      <c r="J223" s="808"/>
      <c r="K223" s="808"/>
      <c r="L223" s="808"/>
      <c r="M223" s="808"/>
      <c r="N223" s="808"/>
      <c r="O223" s="320"/>
    </row>
    <row r="224" spans="1:15" s="226" customFormat="1" x14ac:dyDescent="0.3">
      <c r="A224" s="326"/>
      <c r="B224" s="211" t="s">
        <v>616</v>
      </c>
      <c r="C224" s="210"/>
      <c r="D224" s="210">
        <v>761058250</v>
      </c>
      <c r="E224" s="807"/>
      <c r="F224" s="210">
        <v>15954000</v>
      </c>
      <c r="G224" s="808"/>
      <c r="H224" s="808"/>
      <c r="I224" s="808"/>
      <c r="J224" s="808"/>
      <c r="K224" s="808"/>
      <c r="L224" s="808"/>
      <c r="M224" s="808"/>
      <c r="N224" s="808"/>
      <c r="O224" s="320"/>
    </row>
    <row r="225" spans="1:15" s="226" customFormat="1" x14ac:dyDescent="0.3">
      <c r="A225" s="326"/>
      <c r="B225" s="211" t="s">
        <v>603</v>
      </c>
      <c r="C225" s="210"/>
      <c r="D225" s="210">
        <v>735608861</v>
      </c>
      <c r="E225" s="807"/>
      <c r="F225" s="210" t="s">
        <v>39</v>
      </c>
      <c r="G225" s="808"/>
      <c r="H225" s="808"/>
      <c r="I225" s="808"/>
      <c r="J225" s="808"/>
      <c r="K225" s="808"/>
      <c r="L225" s="808"/>
      <c r="M225" s="808"/>
      <c r="N225" s="808"/>
      <c r="O225" s="320"/>
    </row>
    <row r="226" spans="1:15" s="226" customFormat="1" x14ac:dyDescent="0.3">
      <c r="A226" s="326"/>
      <c r="B226" s="211" t="s">
        <v>372</v>
      </c>
      <c r="C226" s="210"/>
      <c r="D226" s="210">
        <v>131959823</v>
      </c>
      <c r="E226" s="807"/>
      <c r="F226" s="210">
        <v>403246693</v>
      </c>
      <c r="G226" s="808"/>
      <c r="H226" s="808"/>
      <c r="I226" s="808"/>
      <c r="J226" s="808"/>
      <c r="K226" s="808"/>
      <c r="L226" s="808"/>
      <c r="M226" s="808"/>
      <c r="N226" s="808"/>
      <c r="O226" s="320"/>
    </row>
    <row r="227" spans="1:15" x14ac:dyDescent="0.3">
      <c r="A227" s="326"/>
      <c r="B227" s="211" t="s">
        <v>374</v>
      </c>
      <c r="C227" s="210"/>
      <c r="D227" s="210">
        <v>90599420</v>
      </c>
      <c r="E227" s="215"/>
      <c r="F227" s="210">
        <v>59314212</v>
      </c>
      <c r="G227" s="216"/>
      <c r="H227" s="216"/>
      <c r="I227" s="216"/>
      <c r="J227" s="216"/>
      <c r="K227" s="216"/>
      <c r="L227" s="216"/>
      <c r="M227" s="216"/>
      <c r="N227" s="216"/>
      <c r="O227" s="320"/>
    </row>
    <row r="228" spans="1:15" x14ac:dyDescent="0.3">
      <c r="A228" s="326"/>
      <c r="B228" s="211" t="s">
        <v>373</v>
      </c>
      <c r="C228" s="210"/>
      <c r="D228" s="742" t="s">
        <v>39</v>
      </c>
      <c r="E228" s="215"/>
      <c r="F228" s="588">
        <v>209980756</v>
      </c>
      <c r="G228" s="216"/>
      <c r="H228" s="216"/>
      <c r="I228" s="216"/>
      <c r="J228" s="216"/>
      <c r="K228" s="216"/>
      <c r="L228" s="216"/>
      <c r="M228" s="216"/>
      <c r="N228" s="216"/>
      <c r="O228" s="320"/>
    </row>
    <row r="229" spans="1:15" ht="16.2" thickBot="1" x14ac:dyDescent="0.35">
      <c r="A229" s="326"/>
      <c r="B229" s="339" t="s">
        <v>369</v>
      </c>
      <c r="C229" s="216"/>
      <c r="D229" s="176">
        <f>SUM(D223:D228)</f>
        <v>3121533672</v>
      </c>
      <c r="E229" s="215"/>
      <c r="F229" s="176">
        <f>SUM(F223:F228)</f>
        <v>766022955</v>
      </c>
      <c r="G229" s="216"/>
      <c r="H229" s="216"/>
      <c r="I229" s="216"/>
      <c r="J229" s="216"/>
      <c r="K229" s="216"/>
      <c r="L229" s="216"/>
      <c r="M229" s="216"/>
      <c r="N229" s="216"/>
      <c r="O229" s="320"/>
    </row>
    <row r="230" spans="1:15" s="226" customFormat="1" ht="16.2" thickTop="1" x14ac:dyDescent="0.3">
      <c r="A230" s="326"/>
      <c r="B230" s="717"/>
      <c r="C230" s="714"/>
      <c r="D230" s="743"/>
      <c r="E230" s="720"/>
      <c r="F230" s="743"/>
      <c r="G230" s="714"/>
      <c r="H230" s="714"/>
      <c r="I230" s="714"/>
      <c r="J230" s="714"/>
      <c r="K230" s="714"/>
      <c r="L230" s="714"/>
      <c r="M230" s="714"/>
      <c r="N230" s="714"/>
      <c r="O230" s="320"/>
    </row>
    <row r="231" spans="1:15" s="226" customFormat="1" x14ac:dyDescent="0.3">
      <c r="A231" s="965" t="s">
        <v>695</v>
      </c>
      <c r="B231" s="966"/>
      <c r="C231" s="966"/>
      <c r="D231" s="966"/>
      <c r="E231" s="966"/>
      <c r="F231" s="966"/>
      <c r="G231" s="966"/>
      <c r="H231" s="966"/>
      <c r="I231" s="966"/>
      <c r="J231" s="966"/>
      <c r="K231" s="966"/>
      <c r="L231" s="966"/>
      <c r="M231" s="966"/>
      <c r="N231" s="714"/>
      <c r="O231" s="320"/>
    </row>
    <row r="232" spans="1:15" s="226" customFormat="1" ht="16.2" thickBot="1" x14ac:dyDescent="0.35">
      <c r="A232" s="734"/>
      <c r="B232" s="735"/>
      <c r="C232" s="735"/>
      <c r="D232" s="735"/>
      <c r="E232" s="735"/>
      <c r="F232" s="735"/>
      <c r="G232" s="735"/>
      <c r="H232" s="735"/>
      <c r="I232" s="735"/>
      <c r="J232" s="735"/>
      <c r="K232" s="735"/>
      <c r="L232" s="735"/>
      <c r="M232" s="735"/>
      <c r="N232" s="739"/>
      <c r="O232" s="320"/>
    </row>
    <row r="233" spans="1:15" s="226" customFormat="1" ht="16.2" thickBot="1" x14ac:dyDescent="0.35">
      <c r="A233" s="734"/>
      <c r="B233" s="356" t="s">
        <v>357</v>
      </c>
      <c r="C233" s="735"/>
      <c r="D233" s="175">
        <v>43829</v>
      </c>
      <c r="E233" s="735"/>
      <c r="F233" s="174">
        <v>43435</v>
      </c>
      <c r="G233" s="735"/>
      <c r="H233" s="735"/>
      <c r="I233" s="735"/>
      <c r="J233" s="735"/>
      <c r="K233" s="735"/>
      <c r="L233" s="735"/>
      <c r="M233" s="735"/>
      <c r="N233" s="739"/>
      <c r="O233" s="320"/>
    </row>
    <row r="234" spans="1:15" s="226" customFormat="1" x14ac:dyDescent="0.3">
      <c r="A234" s="734"/>
      <c r="B234" s="211" t="s">
        <v>375</v>
      </c>
      <c r="C234" s="735"/>
      <c r="D234" s="794">
        <v>38000000</v>
      </c>
      <c r="E234" s="735"/>
      <c r="F234" s="857">
        <v>38000000</v>
      </c>
      <c r="G234" s="735"/>
      <c r="H234" s="735"/>
      <c r="I234" s="735"/>
      <c r="J234" s="735"/>
      <c r="K234" s="735"/>
      <c r="L234" s="735"/>
      <c r="M234" s="735"/>
      <c r="N234" s="739"/>
      <c r="O234" s="320"/>
    </row>
    <row r="235" spans="1:15" s="226" customFormat="1" ht="16.2" thickBot="1" x14ac:dyDescent="0.35">
      <c r="A235" s="734"/>
      <c r="B235" s="738" t="s">
        <v>369</v>
      </c>
      <c r="C235" s="735"/>
      <c r="D235" s="176">
        <v>38000000</v>
      </c>
      <c r="E235" s="735"/>
      <c r="F235" s="176">
        <v>38000000</v>
      </c>
      <c r="G235" s="735"/>
      <c r="H235" s="735"/>
      <c r="I235" s="735"/>
      <c r="J235" s="735"/>
      <c r="K235" s="735"/>
      <c r="L235" s="735"/>
      <c r="M235" s="735"/>
      <c r="N235" s="739"/>
      <c r="O235" s="320"/>
    </row>
    <row r="236" spans="1:15" s="226" customFormat="1" ht="16.2" thickTop="1" x14ac:dyDescent="0.3">
      <c r="A236" s="734"/>
      <c r="B236" s="735"/>
      <c r="C236" s="735"/>
      <c r="D236" s="735"/>
      <c r="E236" s="735"/>
      <c r="F236" s="735"/>
      <c r="G236" s="735"/>
      <c r="H236" s="735"/>
      <c r="I236" s="735"/>
      <c r="J236" s="735"/>
      <c r="K236" s="735"/>
      <c r="L236" s="735"/>
      <c r="M236" s="735"/>
      <c r="N236" s="739"/>
      <c r="O236" s="320"/>
    </row>
    <row r="237" spans="1:15" x14ac:dyDescent="0.3">
      <c r="A237" s="326"/>
      <c r="B237" s="216"/>
      <c r="C237" s="216"/>
      <c r="D237" s="216"/>
      <c r="E237" s="215"/>
      <c r="F237" s="216"/>
      <c r="G237" s="216"/>
      <c r="H237" s="216"/>
      <c r="I237" s="216"/>
      <c r="J237" s="216"/>
      <c r="K237" s="216"/>
      <c r="L237" s="216"/>
      <c r="M237" s="216"/>
      <c r="N237" s="216"/>
      <c r="O237" s="320"/>
    </row>
    <row r="238" spans="1:15" x14ac:dyDescent="0.3">
      <c r="A238" s="995" t="s">
        <v>376</v>
      </c>
      <c r="B238" s="996"/>
      <c r="C238" s="996"/>
      <c r="D238" s="996"/>
      <c r="E238" s="996"/>
      <c r="F238" s="996"/>
      <c r="G238" s="996"/>
      <c r="H238" s="996"/>
      <c r="I238" s="996"/>
      <c r="J238" s="996"/>
      <c r="K238" s="996"/>
      <c r="L238" s="996"/>
      <c r="M238" s="996"/>
      <c r="N238" s="996"/>
      <c r="O238" s="997"/>
    </row>
    <row r="239" spans="1:15" x14ac:dyDescent="0.3">
      <c r="A239" s="352"/>
      <c r="B239" s="353"/>
      <c r="C239" s="353"/>
      <c r="D239" s="353"/>
      <c r="E239" s="353"/>
      <c r="F239" s="353"/>
      <c r="G239" s="353"/>
      <c r="H239" s="353"/>
      <c r="I239" s="353"/>
      <c r="J239" s="353"/>
      <c r="K239" s="353"/>
      <c r="L239" s="353"/>
      <c r="M239" s="353"/>
      <c r="N239" s="353"/>
      <c r="O239" s="354"/>
    </row>
    <row r="240" spans="1:15" x14ac:dyDescent="0.3">
      <c r="A240" s="326" t="s">
        <v>377</v>
      </c>
      <c r="B240" s="211"/>
      <c r="C240" s="211"/>
      <c r="D240" s="211"/>
      <c r="E240" s="211"/>
      <c r="F240" s="211"/>
      <c r="G240" s="211"/>
      <c r="H240" s="211"/>
      <c r="I240" s="211"/>
      <c r="J240" s="211"/>
      <c r="K240" s="211"/>
      <c r="L240" s="211"/>
      <c r="M240" s="211"/>
      <c r="N240" s="211"/>
      <c r="O240" s="357"/>
    </row>
    <row r="241" spans="1:15" ht="16.2" thickBot="1" x14ac:dyDescent="0.35">
      <c r="A241" s="344"/>
      <c r="B241" s="345"/>
      <c r="C241" s="345"/>
      <c r="D241" s="345"/>
      <c r="E241" s="345"/>
      <c r="F241" s="345"/>
      <c r="G241" s="345"/>
      <c r="H241" s="345"/>
      <c r="I241" s="345"/>
      <c r="J241" s="345"/>
      <c r="K241" s="345"/>
      <c r="L241" s="345"/>
      <c r="M241" s="345"/>
      <c r="N241" s="345"/>
      <c r="O241" s="346"/>
    </row>
    <row r="242" spans="1:15" ht="16.2" thickBot="1" x14ac:dyDescent="0.35">
      <c r="A242" s="1006" t="s">
        <v>350</v>
      </c>
      <c r="B242" s="975"/>
      <c r="C242" s="358"/>
      <c r="D242" s="175">
        <v>43800</v>
      </c>
      <c r="E242" s="215"/>
      <c r="F242" s="174">
        <v>43435</v>
      </c>
      <c r="G242" s="215"/>
      <c r="H242" s="237"/>
      <c r="I242" s="215"/>
      <c r="J242" s="216"/>
      <c r="K242" s="216"/>
      <c r="L242" s="216"/>
      <c r="M242" s="216"/>
      <c r="N242" s="216"/>
      <c r="O242" s="320"/>
    </row>
    <row r="243" spans="1:15" ht="15" customHeight="1" x14ac:dyDescent="0.3">
      <c r="A243" s="329"/>
      <c r="B243" s="998" t="s">
        <v>378</v>
      </c>
      <c r="C243" s="998"/>
      <c r="D243" s="215"/>
      <c r="E243" s="215"/>
      <c r="F243" s="215"/>
      <c r="G243" s="215"/>
      <c r="H243" s="215"/>
      <c r="I243" s="215"/>
      <c r="J243" s="216"/>
      <c r="K243" s="216"/>
      <c r="L243" s="216"/>
      <c r="M243" s="216"/>
      <c r="N243" s="216"/>
      <c r="O243" s="320"/>
    </row>
    <row r="244" spans="1:15" x14ac:dyDescent="0.3">
      <c r="A244" s="326"/>
      <c r="B244" s="211" t="s">
        <v>380</v>
      </c>
      <c r="C244" s="210"/>
      <c r="D244" s="210">
        <v>17418236413</v>
      </c>
      <c r="E244" s="215"/>
      <c r="F244" s="210">
        <v>16254855733</v>
      </c>
      <c r="G244" s="216"/>
      <c r="H244" s="216"/>
      <c r="I244" s="216"/>
      <c r="J244" s="216"/>
      <c r="K244" s="216"/>
      <c r="L244" s="216"/>
      <c r="M244" s="216"/>
      <c r="N244" s="216"/>
      <c r="O244" s="320"/>
    </row>
    <row r="245" spans="1:15" x14ac:dyDescent="0.3">
      <c r="A245" s="326"/>
      <c r="B245" s="211" t="s">
        <v>379</v>
      </c>
      <c r="C245" s="214"/>
      <c r="D245" s="210">
        <v>13038097354</v>
      </c>
      <c r="E245" s="215"/>
      <c r="F245" s="210">
        <v>35667428080</v>
      </c>
      <c r="G245" s="216"/>
      <c r="H245" s="216"/>
      <c r="I245" s="216"/>
      <c r="J245" s="216"/>
      <c r="K245" s="216"/>
      <c r="L245" s="216"/>
      <c r="M245" s="216"/>
      <c r="N245" s="216"/>
      <c r="O245" s="320"/>
    </row>
    <row r="246" spans="1:15" ht="16.2" thickBot="1" x14ac:dyDescent="0.35">
      <c r="A246" s="326"/>
      <c r="B246" s="211" t="s">
        <v>381</v>
      </c>
      <c r="C246" s="214"/>
      <c r="D246" s="589">
        <f>SUM(D244:D245)</f>
        <v>30456333767</v>
      </c>
      <c r="E246" s="215"/>
      <c r="F246" s="589">
        <v>51922283813</v>
      </c>
      <c r="G246" s="216"/>
      <c r="H246" s="216"/>
      <c r="I246" s="216"/>
      <c r="J246" s="216"/>
      <c r="K246" s="216"/>
      <c r="L246" s="216"/>
      <c r="M246" s="216"/>
      <c r="N246" s="216"/>
      <c r="O246" s="320"/>
    </row>
    <row r="247" spans="1:15" ht="16.2" thickTop="1" x14ac:dyDescent="0.3">
      <c r="A247" s="319"/>
      <c r="B247" s="216"/>
      <c r="C247" s="216"/>
      <c r="D247" s="216"/>
      <c r="E247" s="342"/>
      <c r="F247" s="216"/>
      <c r="G247" s="345"/>
      <c r="H247" s="215"/>
      <c r="I247" s="215"/>
      <c r="J247" s="216"/>
      <c r="K247" s="216"/>
      <c r="L247" s="216"/>
      <c r="M247" s="216"/>
      <c r="N247" s="216"/>
      <c r="O247" s="320"/>
    </row>
    <row r="248" spans="1:15" ht="15" customHeight="1" x14ac:dyDescent="0.3">
      <c r="A248" s="329"/>
      <c r="B248" s="998" t="s">
        <v>382</v>
      </c>
      <c r="C248" s="998"/>
      <c r="D248" s="210"/>
      <c r="E248" s="215"/>
      <c r="F248" s="215"/>
      <c r="G248" s="215"/>
      <c r="H248" s="215"/>
      <c r="I248" s="215"/>
      <c r="J248" s="216"/>
      <c r="K248" s="216"/>
      <c r="L248" s="216"/>
      <c r="M248" s="216"/>
      <c r="N248" s="216"/>
      <c r="O248" s="320"/>
    </row>
    <row r="249" spans="1:15" x14ac:dyDescent="0.3">
      <c r="A249" s="326"/>
      <c r="B249" s="211" t="s">
        <v>384</v>
      </c>
      <c r="C249" s="210"/>
      <c r="D249" s="210">
        <v>30274273764</v>
      </c>
      <c r="E249" s="215"/>
      <c r="F249" s="210">
        <v>7235502945</v>
      </c>
      <c r="G249" s="216"/>
      <c r="H249" s="216"/>
      <c r="I249" s="216"/>
      <c r="J249" s="216"/>
      <c r="K249" s="216"/>
      <c r="L249" s="216"/>
      <c r="M249" s="216"/>
      <c r="N249" s="216"/>
      <c r="O249" s="320"/>
    </row>
    <row r="250" spans="1:15" x14ac:dyDescent="0.3">
      <c r="A250" s="326"/>
      <c r="B250" s="211" t="s">
        <v>383</v>
      </c>
      <c r="C250" s="214"/>
      <c r="D250" s="210">
        <v>11948747089</v>
      </c>
      <c r="E250" s="215"/>
      <c r="F250" s="210">
        <v>23779203228</v>
      </c>
      <c r="G250" s="216"/>
      <c r="H250" s="216"/>
      <c r="I250" s="216"/>
      <c r="J250" s="216"/>
      <c r="K250" s="216"/>
      <c r="L250" s="216"/>
      <c r="M250" s="216"/>
      <c r="N250" s="216"/>
      <c r="O250" s="320"/>
    </row>
    <row r="251" spans="1:15" ht="16.2" thickBot="1" x14ac:dyDescent="0.35">
      <c r="A251" s="326"/>
      <c r="B251" s="211" t="s">
        <v>385</v>
      </c>
      <c r="C251" s="214"/>
      <c r="D251" s="589">
        <f>SUM(D249:D250)</f>
        <v>42223020853</v>
      </c>
      <c r="E251" s="215"/>
      <c r="F251" s="589">
        <v>31014706173</v>
      </c>
      <c r="G251" s="216"/>
      <c r="H251" s="216"/>
      <c r="I251" s="216"/>
      <c r="J251" s="216"/>
      <c r="K251" s="216"/>
      <c r="L251" s="216"/>
      <c r="M251" s="216"/>
      <c r="N251" s="216"/>
      <c r="O251" s="320"/>
    </row>
    <row r="252" spans="1:15" ht="16.2" thickTop="1" x14ac:dyDescent="0.3">
      <c r="A252" s="326"/>
      <c r="B252" s="211"/>
      <c r="C252" s="214"/>
      <c r="D252" s="210"/>
      <c r="E252" s="215"/>
      <c r="F252" s="210"/>
      <c r="G252" s="216"/>
      <c r="H252" s="216"/>
      <c r="I252" s="216"/>
      <c r="J252" s="216"/>
      <c r="K252" s="216"/>
      <c r="L252" s="216"/>
      <c r="M252" s="216"/>
      <c r="N252" s="216"/>
      <c r="O252" s="320"/>
    </row>
    <row r="253" spans="1:15" x14ac:dyDescent="0.3">
      <c r="A253" s="329"/>
      <c r="B253" s="1004" t="s">
        <v>386</v>
      </c>
      <c r="C253" s="1004"/>
      <c r="D253" s="339"/>
      <c r="E253" s="215"/>
      <c r="F253" s="216"/>
      <c r="G253" s="1005"/>
      <c r="H253" s="1005"/>
      <c r="I253" s="1005"/>
      <c r="J253" s="216"/>
      <c r="K253" s="216"/>
      <c r="L253" s="216"/>
      <c r="M253" s="216"/>
      <c r="N253" s="216"/>
      <c r="O253" s="320"/>
    </row>
    <row r="254" spans="1:15" ht="15" customHeight="1" x14ac:dyDescent="0.3">
      <c r="A254" s="329"/>
      <c r="B254" s="968" t="s">
        <v>668</v>
      </c>
      <c r="C254" s="968"/>
      <c r="D254" s="342">
        <v>2795400027</v>
      </c>
      <c r="E254" s="215"/>
      <c r="F254" s="342">
        <v>3816510669</v>
      </c>
      <c r="G254" s="342"/>
      <c r="H254" s="342"/>
      <c r="I254" s="342"/>
      <c r="J254" s="216"/>
      <c r="K254" s="216"/>
      <c r="L254" s="216"/>
      <c r="M254" s="216"/>
      <c r="N254" s="216"/>
      <c r="O254" s="320"/>
    </row>
    <row r="255" spans="1:15" ht="15" customHeight="1" x14ac:dyDescent="0.3">
      <c r="A255" s="329"/>
      <c r="B255" s="973" t="s">
        <v>400</v>
      </c>
      <c r="C255" s="973"/>
      <c r="D255" s="585">
        <v>-3483330411</v>
      </c>
      <c r="E255" s="215"/>
      <c r="F255" s="585">
        <v>-4135156236</v>
      </c>
      <c r="G255" s="342"/>
      <c r="H255" s="342"/>
      <c r="I255" s="342"/>
      <c r="J255" s="216"/>
      <c r="K255" s="216"/>
      <c r="L255" s="216"/>
      <c r="M255" s="216"/>
      <c r="N255" s="216"/>
      <c r="O255" s="320"/>
    </row>
    <row r="256" spans="1:15" hidden="1" x14ac:dyDescent="0.3">
      <c r="A256" s="329"/>
      <c r="B256" s="973" t="s">
        <v>387</v>
      </c>
      <c r="C256" s="973"/>
      <c r="D256" s="707" t="s">
        <v>39</v>
      </c>
      <c r="E256" s="215"/>
      <c r="F256" s="707" t="s">
        <v>39</v>
      </c>
      <c r="G256" s="342"/>
      <c r="H256" s="342"/>
      <c r="I256" s="342"/>
      <c r="J256" s="216"/>
      <c r="K256" s="216"/>
      <c r="L256" s="216"/>
      <c r="M256" s="216"/>
      <c r="N256" s="216"/>
      <c r="O256" s="320"/>
    </row>
    <row r="257" spans="1:15" x14ac:dyDescent="0.3">
      <c r="A257" s="329"/>
      <c r="B257" s="972" t="s">
        <v>385</v>
      </c>
      <c r="C257" s="972"/>
      <c r="D257" s="342">
        <f>SUM(D254:D256)</f>
        <v>-687930384</v>
      </c>
      <c r="E257" s="215"/>
      <c r="F257" s="342">
        <v>-318645567</v>
      </c>
      <c r="G257" s="342"/>
      <c r="H257" s="342"/>
      <c r="I257" s="342"/>
      <c r="J257" s="216"/>
      <c r="K257" s="216"/>
      <c r="L257" s="216"/>
      <c r="M257" s="216"/>
      <c r="N257" s="216"/>
      <c r="O257" s="320"/>
    </row>
    <row r="258" spans="1:15" ht="16.2" thickBot="1" x14ac:dyDescent="0.35">
      <c r="A258" s="338"/>
      <c r="B258" s="339" t="s">
        <v>181</v>
      </c>
      <c r="C258" s="359"/>
      <c r="D258" s="590">
        <f>+D246+D251+D257</f>
        <v>71991424236</v>
      </c>
      <c r="E258" s="341"/>
      <c r="F258" s="591">
        <v>82618344419</v>
      </c>
      <c r="G258" s="341"/>
      <c r="H258" s="343"/>
      <c r="I258" s="215"/>
      <c r="J258" s="216"/>
      <c r="K258" s="216"/>
      <c r="L258" s="216"/>
      <c r="M258" s="216"/>
      <c r="N258" s="216"/>
      <c r="O258" s="320"/>
    </row>
    <row r="259" spans="1:15" ht="16.2" thickTop="1" x14ac:dyDescent="0.3">
      <c r="A259" s="329"/>
      <c r="B259" s="215"/>
      <c r="C259" s="215"/>
      <c r="D259" s="215"/>
      <c r="E259" s="215"/>
      <c r="F259" s="215"/>
      <c r="G259" s="215"/>
      <c r="H259" s="215"/>
      <c r="I259" s="215"/>
      <c r="J259" s="216"/>
      <c r="K259" s="216"/>
      <c r="L259" s="216"/>
      <c r="M259" s="216"/>
      <c r="N259" s="216"/>
      <c r="O259" s="320"/>
    </row>
    <row r="260" spans="1:15" ht="16.2" thickBot="1" x14ac:dyDescent="0.35">
      <c r="A260" s="325"/>
      <c r="B260" s="216"/>
      <c r="C260" s="216"/>
      <c r="D260" s="216"/>
      <c r="E260" s="216"/>
      <c r="F260" s="216"/>
      <c r="G260" s="216"/>
      <c r="H260" s="216"/>
      <c r="I260" s="216"/>
      <c r="J260" s="216"/>
      <c r="K260" s="216"/>
      <c r="L260" s="216"/>
      <c r="M260" s="216"/>
      <c r="N260" s="216"/>
      <c r="O260" s="320"/>
    </row>
    <row r="261" spans="1:15" ht="16.5" customHeight="1" thickBot="1" x14ac:dyDescent="0.35">
      <c r="A261" s="970" t="s">
        <v>357</v>
      </c>
      <c r="B261" s="971"/>
      <c r="C261" s="237"/>
      <c r="D261" s="175">
        <v>43829</v>
      </c>
      <c r="E261" s="215"/>
      <c r="F261" s="174">
        <v>43435</v>
      </c>
      <c r="G261" s="216"/>
      <c r="H261" s="216"/>
      <c r="I261" s="216"/>
      <c r="J261" s="216"/>
      <c r="K261" s="216"/>
      <c r="L261" s="216"/>
      <c r="M261" s="216"/>
      <c r="N261" s="216"/>
      <c r="O261" s="320"/>
    </row>
    <row r="262" spans="1:15" ht="16.5" customHeight="1" x14ac:dyDescent="0.3">
      <c r="A262" s="355"/>
      <c r="B262" s="999" t="s">
        <v>513</v>
      </c>
      <c r="C262" s="971"/>
      <c r="D262" s="215"/>
      <c r="E262" s="215"/>
      <c r="F262" s="188"/>
      <c r="G262" s="216"/>
      <c r="H262" s="216"/>
      <c r="I262" s="216"/>
      <c r="J262" s="216"/>
      <c r="K262" s="216"/>
      <c r="L262" s="216"/>
      <c r="M262" s="216"/>
      <c r="N262" s="216"/>
      <c r="O262" s="320"/>
    </row>
    <row r="263" spans="1:15" ht="16.5" customHeight="1" x14ac:dyDescent="0.3">
      <c r="A263" s="360"/>
      <c r="B263" s="968" t="s">
        <v>389</v>
      </c>
      <c r="C263" s="968"/>
      <c r="D263" s="210">
        <v>3515697745</v>
      </c>
      <c r="E263" s="216"/>
      <c r="F263" s="210">
        <v>564147942</v>
      </c>
      <c r="G263" s="216"/>
      <c r="H263" s="216"/>
      <c r="I263" s="216"/>
      <c r="J263" s="216"/>
      <c r="K263" s="216"/>
      <c r="L263" s="216"/>
      <c r="M263" s="216"/>
      <c r="N263" s="216"/>
      <c r="O263" s="320"/>
    </row>
    <row r="264" spans="1:15" ht="16.5" customHeight="1" thickBot="1" x14ac:dyDescent="0.35">
      <c r="A264" s="360"/>
      <c r="B264" s="968" t="s">
        <v>388</v>
      </c>
      <c r="C264" s="968"/>
      <c r="D264" s="661" t="s">
        <v>39</v>
      </c>
      <c r="E264" s="361"/>
      <c r="F264" s="744">
        <v>7553175982</v>
      </c>
      <c r="G264" s="216"/>
      <c r="H264" s="216"/>
      <c r="I264" s="216"/>
      <c r="J264" s="216"/>
      <c r="K264" s="216"/>
      <c r="L264" s="216"/>
      <c r="M264" s="216"/>
      <c r="N264" s="216"/>
      <c r="O264" s="320"/>
    </row>
    <row r="265" spans="1:15" ht="16.5" customHeight="1" x14ac:dyDescent="0.3">
      <c r="A265" s="360"/>
      <c r="B265" s="968" t="s">
        <v>385</v>
      </c>
      <c r="C265" s="968"/>
      <c r="D265" s="210">
        <f>SUM(D263:D264)</f>
        <v>3515697745</v>
      </c>
      <c r="E265" s="216"/>
      <c r="F265" s="210">
        <f>SUM(F263:F264)</f>
        <v>8117323924</v>
      </c>
      <c r="G265" s="216"/>
      <c r="H265" s="216"/>
      <c r="I265" s="216"/>
      <c r="J265" s="216"/>
      <c r="K265" s="216"/>
      <c r="L265" s="216"/>
      <c r="M265" s="216"/>
      <c r="N265" s="216"/>
      <c r="O265" s="320"/>
    </row>
    <row r="266" spans="1:15" ht="16.5" customHeight="1" x14ac:dyDescent="0.3">
      <c r="A266" s="360"/>
      <c r="B266" s="362"/>
      <c r="C266" s="362"/>
      <c r="D266" s="210"/>
      <c r="E266" s="216"/>
      <c r="F266" s="210"/>
      <c r="G266" s="216"/>
      <c r="H266" s="216"/>
      <c r="I266" s="216"/>
      <c r="J266" s="216"/>
      <c r="K266" s="216"/>
      <c r="L266" s="216"/>
      <c r="M266" s="216"/>
      <c r="N266" s="216"/>
      <c r="O266" s="320"/>
    </row>
    <row r="267" spans="1:15" ht="16.5" customHeight="1" x14ac:dyDescent="0.3">
      <c r="A267" s="363"/>
      <c r="B267" s="974" t="s">
        <v>390</v>
      </c>
      <c r="C267" s="974"/>
      <c r="D267" s="361"/>
      <c r="E267" s="216"/>
      <c r="F267" s="216"/>
      <c r="G267" s="216"/>
      <c r="H267" s="216"/>
      <c r="I267" s="216"/>
      <c r="J267" s="216"/>
      <c r="K267" s="216"/>
      <c r="L267" s="216"/>
      <c r="M267" s="216"/>
      <c r="N267" s="216"/>
      <c r="O267" s="320"/>
    </row>
    <row r="268" spans="1:15" ht="16.5" customHeight="1" x14ac:dyDescent="0.3">
      <c r="A268" s="364"/>
      <c r="B268" s="968" t="s">
        <v>668</v>
      </c>
      <c r="C268" s="968"/>
      <c r="D268" s="210">
        <v>591183932</v>
      </c>
      <c r="E268" s="216"/>
      <c r="F268" s="210">
        <v>540466484</v>
      </c>
      <c r="G268" s="216"/>
      <c r="H268" s="216"/>
      <c r="I268" s="365"/>
      <c r="J268" s="216"/>
      <c r="K268" s="216"/>
      <c r="L268" s="216"/>
      <c r="M268" s="216"/>
      <c r="N268" s="216"/>
      <c r="O268" s="320"/>
    </row>
    <row r="269" spans="1:15" ht="16.5" customHeight="1" x14ac:dyDescent="0.3">
      <c r="A269" s="364"/>
      <c r="B269" s="968" t="s">
        <v>397</v>
      </c>
      <c r="C269" s="968"/>
      <c r="D269" s="588">
        <v>-850252915</v>
      </c>
      <c r="E269" s="216"/>
      <c r="F269" s="588">
        <v>-616435306</v>
      </c>
      <c r="G269" s="216"/>
      <c r="H269" s="216"/>
      <c r="I269" s="216"/>
      <c r="J269" s="216"/>
      <c r="K269" s="216"/>
      <c r="L269" s="216"/>
      <c r="M269" s="216"/>
      <c r="N269" s="216"/>
      <c r="O269" s="320"/>
    </row>
    <row r="270" spans="1:15" ht="16.5" customHeight="1" x14ac:dyDescent="0.3">
      <c r="A270" s="364"/>
      <c r="B270" s="968" t="s">
        <v>385</v>
      </c>
      <c r="C270" s="968"/>
      <c r="D270" s="210">
        <f>SUM(D268:D269)</f>
        <v>-259068983</v>
      </c>
      <c r="E270" s="215"/>
      <c r="F270" s="210">
        <f>SUM(F268:F269)</f>
        <v>-75968822</v>
      </c>
      <c r="G270" s="216"/>
      <c r="H270" s="216"/>
      <c r="I270" s="216"/>
      <c r="J270" s="216"/>
      <c r="K270" s="216"/>
      <c r="L270" s="216"/>
      <c r="M270" s="216"/>
      <c r="N270" s="216"/>
      <c r="O270" s="320"/>
    </row>
    <row r="271" spans="1:15" ht="16.5" customHeight="1" thickBot="1" x14ac:dyDescent="0.35">
      <c r="A271" s="338"/>
      <c r="B271" s="975" t="s">
        <v>181</v>
      </c>
      <c r="C271" s="975"/>
      <c r="D271" s="591">
        <f>+D265+D270</f>
        <v>3256628762</v>
      </c>
      <c r="E271" s="216"/>
      <c r="F271" s="591">
        <f>+F265+F270</f>
        <v>8041355102</v>
      </c>
      <c r="G271" s="216"/>
      <c r="H271" s="216"/>
      <c r="I271" s="216"/>
      <c r="J271" s="216"/>
      <c r="K271" s="216"/>
      <c r="L271" s="216"/>
      <c r="M271" s="216"/>
      <c r="N271" s="216"/>
      <c r="O271" s="320"/>
    </row>
    <row r="272" spans="1:15" ht="16.2" thickTop="1" x14ac:dyDescent="0.3">
      <c r="A272" s="329"/>
      <c r="B272" s="215"/>
      <c r="C272" s="969"/>
      <c r="D272" s="969"/>
      <c r="E272" s="969"/>
      <c r="F272" s="969"/>
      <c r="G272" s="216"/>
      <c r="H272" s="216"/>
      <c r="I272" s="216"/>
      <c r="J272" s="216"/>
      <c r="K272" s="216"/>
      <c r="L272" s="216"/>
      <c r="M272" s="216"/>
      <c r="N272" s="216"/>
      <c r="O272" s="320"/>
    </row>
    <row r="273" spans="1:15" x14ac:dyDescent="0.3">
      <c r="A273" s="366" t="s">
        <v>391</v>
      </c>
      <c r="B273" s="367"/>
      <c r="C273" s="367"/>
      <c r="D273" s="367"/>
      <c r="E273" s="367"/>
      <c r="F273" s="367"/>
      <c r="G273" s="367"/>
      <c r="H273" s="367"/>
      <c r="I273" s="367"/>
      <c r="J273" s="367"/>
      <c r="K273" s="367"/>
      <c r="L273" s="367"/>
      <c r="M273" s="367"/>
      <c r="N273" s="367"/>
      <c r="O273" s="368"/>
    </row>
    <row r="274" spans="1:15" x14ac:dyDescent="0.3">
      <c r="A274" s="352"/>
      <c r="B274" s="353"/>
      <c r="C274" s="353"/>
      <c r="D274" s="353"/>
      <c r="E274" s="353"/>
      <c r="F274" s="353"/>
      <c r="G274" s="353"/>
      <c r="H274" s="353"/>
      <c r="I274" s="353"/>
      <c r="J274" s="353"/>
      <c r="K274" s="353"/>
      <c r="L274" s="353"/>
      <c r="M274" s="353"/>
      <c r="N274" s="353"/>
      <c r="O274" s="354"/>
    </row>
    <row r="275" spans="1:15" x14ac:dyDescent="0.3">
      <c r="A275" s="340" t="s">
        <v>392</v>
      </c>
      <c r="B275" s="341"/>
      <c r="C275" s="341"/>
      <c r="D275" s="341"/>
      <c r="E275" s="341"/>
      <c r="F275" s="341"/>
      <c r="G275" s="341"/>
      <c r="H275" s="341"/>
      <c r="I275" s="341"/>
      <c r="J275" s="341"/>
      <c r="K275" s="341"/>
      <c r="L275" s="341"/>
      <c r="M275" s="341"/>
      <c r="N275" s="341"/>
      <c r="O275" s="369"/>
    </row>
    <row r="276" spans="1:15" ht="16.2" thickBot="1" x14ac:dyDescent="0.35">
      <c r="A276" s="370"/>
      <c r="B276" s="371"/>
      <c r="C276" s="371"/>
      <c r="D276" s="371"/>
      <c r="E276" s="371"/>
      <c r="F276" s="371"/>
      <c r="G276" s="371"/>
      <c r="H276" s="371"/>
      <c r="I276" s="371"/>
      <c r="J276" s="371"/>
      <c r="K276" s="371"/>
      <c r="L276" s="371"/>
      <c r="M276" s="371"/>
      <c r="N276" s="371"/>
      <c r="O276" s="372"/>
    </row>
    <row r="277" spans="1:15" ht="16.5" customHeight="1" thickBot="1" x14ac:dyDescent="0.35">
      <c r="A277" s="970" t="s">
        <v>350</v>
      </c>
      <c r="B277" s="971"/>
      <c r="C277" s="971"/>
      <c r="D277" s="174">
        <v>43800</v>
      </c>
      <c r="E277" s="353"/>
      <c r="F277" s="174">
        <v>43435</v>
      </c>
      <c r="G277" s="215"/>
      <c r="H277" s="237"/>
      <c r="I277" s="237"/>
      <c r="J277" s="215"/>
      <c r="K277" s="216"/>
      <c r="L277" s="216"/>
      <c r="M277" s="216"/>
      <c r="N277" s="216"/>
      <c r="O277" s="320"/>
    </row>
    <row r="278" spans="1:15" ht="16.5" customHeight="1" x14ac:dyDescent="0.3">
      <c r="A278" s="363"/>
      <c r="B278" s="999" t="s">
        <v>393</v>
      </c>
      <c r="C278" s="999"/>
      <c r="D278" s="188"/>
      <c r="E278" s="215"/>
      <c r="F278" s="188"/>
      <c r="G278" s="215"/>
      <c r="H278" s="215"/>
      <c r="I278" s="215"/>
      <c r="J278" s="215"/>
      <c r="K278" s="216"/>
      <c r="L278" s="216"/>
      <c r="M278" s="216"/>
      <c r="N278" s="216"/>
      <c r="O278" s="320"/>
    </row>
    <row r="279" spans="1:15" ht="16.5" customHeight="1" x14ac:dyDescent="0.3">
      <c r="A279" s="364"/>
      <c r="B279" s="737" t="s">
        <v>617</v>
      </c>
      <c r="C279" s="740"/>
      <c r="D279" s="662">
        <v>17063259772</v>
      </c>
      <c r="E279" s="216"/>
      <c r="F279" s="342">
        <v>8467289726</v>
      </c>
      <c r="G279" s="215"/>
      <c r="H279" s="215"/>
      <c r="I279" s="215"/>
      <c r="J279" s="215"/>
      <c r="K279" s="215"/>
      <c r="L279" s="216"/>
      <c r="M279" s="216"/>
      <c r="N279" s="216"/>
      <c r="O279" s="320"/>
    </row>
    <row r="280" spans="1:15" ht="18" customHeight="1" x14ac:dyDescent="0.3">
      <c r="A280" s="364"/>
      <c r="B280" s="737" t="s">
        <v>394</v>
      </c>
      <c r="C280" s="740"/>
      <c r="D280" s="662">
        <v>10801215590</v>
      </c>
      <c r="E280" s="216"/>
      <c r="F280" s="342">
        <v>10331406070</v>
      </c>
      <c r="G280" s="371"/>
      <c r="H280" s="371"/>
      <c r="I280" s="371"/>
      <c r="J280" s="371"/>
      <c r="K280" s="371"/>
      <c r="L280" s="216"/>
      <c r="M280" s="216"/>
      <c r="N280" s="216"/>
      <c r="O280" s="320"/>
    </row>
    <row r="281" spans="1:15" ht="16.5" customHeight="1" x14ac:dyDescent="0.3">
      <c r="A281" s="364"/>
      <c r="B281" s="737" t="s">
        <v>396</v>
      </c>
      <c r="C281" s="740"/>
      <c r="D281" s="662">
        <v>5280740274</v>
      </c>
      <c r="E281" s="361"/>
      <c r="F281" s="342">
        <v>4520000000</v>
      </c>
      <c r="G281" s="237"/>
      <c r="H281" s="237"/>
      <c r="I281" s="237"/>
      <c r="J281" s="237"/>
      <c r="K281" s="237"/>
      <c r="L281" s="216"/>
      <c r="M281" s="216"/>
      <c r="N281" s="216"/>
      <c r="O281" s="320"/>
    </row>
    <row r="282" spans="1:15" ht="16.5" customHeight="1" x14ac:dyDescent="0.3">
      <c r="A282" s="364"/>
      <c r="B282" s="737" t="s">
        <v>395</v>
      </c>
      <c r="C282" s="740"/>
      <c r="D282" s="662">
        <v>5009561250</v>
      </c>
      <c r="E282" s="216"/>
      <c r="F282" s="342">
        <v>5155654321</v>
      </c>
      <c r="G282" s="237"/>
      <c r="H282" s="237"/>
      <c r="I282" s="237"/>
      <c r="J282" s="237"/>
      <c r="K282" s="237"/>
      <c r="L282" s="216"/>
      <c r="M282" s="216"/>
      <c r="N282" s="216"/>
      <c r="O282" s="320"/>
    </row>
    <row r="283" spans="1:15" ht="16.5" customHeight="1" x14ac:dyDescent="0.3">
      <c r="A283" s="363"/>
      <c r="B283" s="737" t="s">
        <v>668</v>
      </c>
      <c r="C283" s="740"/>
      <c r="D283" s="795">
        <v>24544213018</v>
      </c>
      <c r="E283" s="216"/>
      <c r="F283" s="585">
        <v>13559680745</v>
      </c>
      <c r="G283" s="371"/>
      <c r="H283" s="371"/>
      <c r="I283" s="371"/>
      <c r="J283" s="371"/>
      <c r="K283" s="371"/>
      <c r="L283" s="216"/>
      <c r="M283" s="216"/>
      <c r="N283" s="216"/>
      <c r="O283" s="320"/>
    </row>
    <row r="284" spans="1:15" ht="16.5" customHeight="1" x14ac:dyDescent="0.3">
      <c r="A284" s="364"/>
      <c r="B284" s="740" t="s">
        <v>397</v>
      </c>
      <c r="C284" s="740"/>
      <c r="D284" s="662">
        <v>-20365002167</v>
      </c>
      <c r="E284" s="216"/>
      <c r="F284" s="342">
        <v>-13538902378</v>
      </c>
      <c r="G284" s="215"/>
      <c r="H284" s="215"/>
      <c r="I284" s="215"/>
      <c r="J284" s="215"/>
      <c r="K284" s="215"/>
      <c r="L284" s="216"/>
      <c r="M284" s="216"/>
      <c r="N284" s="216"/>
      <c r="O284" s="320"/>
    </row>
    <row r="285" spans="1:15" ht="16.5" customHeight="1" thickBot="1" x14ac:dyDescent="0.35">
      <c r="A285" s="364"/>
      <c r="B285" s="339" t="s">
        <v>181</v>
      </c>
      <c r="C285" s="359"/>
      <c r="D285" s="590">
        <f>SUM(D279:D284)</f>
        <v>42333987737</v>
      </c>
      <c r="E285" s="216"/>
      <c r="F285" s="590">
        <f>SUM(F279:F284)</f>
        <v>28495128484</v>
      </c>
      <c r="G285" s="371"/>
      <c r="H285" s="371"/>
      <c r="I285" s="371"/>
      <c r="J285" s="371"/>
      <c r="K285" s="371"/>
      <c r="L285" s="216"/>
      <c r="M285" s="216"/>
      <c r="N285" s="216"/>
      <c r="O285" s="320"/>
    </row>
    <row r="286" spans="1:15" ht="16.2" thickTop="1" x14ac:dyDescent="0.3">
      <c r="A286" s="338"/>
      <c r="B286" s="339"/>
      <c r="C286" s="339"/>
      <c r="D286" s="629"/>
      <c r="E286" s="339"/>
      <c r="F286" s="339"/>
      <c r="G286" s="339"/>
      <c r="H286" s="215"/>
      <c r="I286" s="216"/>
      <c r="J286" s="216"/>
      <c r="K286" s="216"/>
      <c r="L286" s="216"/>
      <c r="M286" s="216"/>
      <c r="N286" s="216"/>
      <c r="O286" s="320"/>
    </row>
    <row r="287" spans="1:15" ht="16.2" thickBot="1" x14ac:dyDescent="0.35">
      <c r="A287" s="338"/>
      <c r="B287" s="339"/>
      <c r="C287" s="339"/>
      <c r="D287" s="339"/>
      <c r="E287" s="339"/>
      <c r="F287" s="178"/>
      <c r="G287" s="339"/>
      <c r="H287" s="215"/>
      <c r="I287" s="216"/>
      <c r="J287" s="216"/>
      <c r="K287" s="216"/>
      <c r="L287" s="216"/>
      <c r="M287" s="216"/>
      <c r="N287" s="216"/>
      <c r="O287" s="320"/>
    </row>
    <row r="288" spans="1:15" ht="16.5" customHeight="1" thickBot="1" x14ac:dyDescent="0.35">
      <c r="A288" s="970" t="s">
        <v>357</v>
      </c>
      <c r="B288" s="971"/>
      <c r="C288" s="971"/>
      <c r="D288" s="174">
        <v>43800</v>
      </c>
      <c r="E288" s="353"/>
      <c r="F288" s="174">
        <v>43435</v>
      </c>
      <c r="G288" s="215"/>
      <c r="H288" s="237"/>
      <c r="I288" s="237"/>
      <c r="J288" s="216"/>
      <c r="K288" s="216"/>
      <c r="L288" s="216"/>
      <c r="M288" s="216"/>
      <c r="N288" s="216"/>
      <c r="O288" s="320"/>
    </row>
    <row r="289" spans="1:15" ht="16.5" customHeight="1" x14ac:dyDescent="0.3">
      <c r="A289" s="329"/>
      <c r="B289" s="958"/>
      <c r="C289" s="958"/>
      <c r="D289" s="188"/>
      <c r="E289" s="215"/>
      <c r="F289" s="188"/>
      <c r="G289" s="215"/>
      <c r="H289" s="215"/>
      <c r="I289" s="215"/>
      <c r="J289" s="216"/>
      <c r="K289" s="216"/>
      <c r="L289" s="216"/>
      <c r="M289" s="216"/>
      <c r="N289" s="216"/>
      <c r="O289" s="320"/>
    </row>
    <row r="290" spans="1:15" ht="16.5" customHeight="1" x14ac:dyDescent="0.3">
      <c r="A290" s="364"/>
      <c r="B290" s="737" t="s">
        <v>669</v>
      </c>
      <c r="C290" s="740"/>
      <c r="D290" s="342">
        <v>116541052614</v>
      </c>
      <c r="E290" s="216"/>
      <c r="F290" s="342">
        <v>55667847133</v>
      </c>
      <c r="G290" s="215"/>
      <c r="H290" s="215"/>
      <c r="I290" s="215"/>
      <c r="J290" s="215"/>
      <c r="K290" s="215"/>
      <c r="L290" s="216"/>
      <c r="M290" s="216"/>
      <c r="N290" s="216"/>
      <c r="O290" s="320"/>
    </row>
    <row r="291" spans="1:15" ht="18" customHeight="1" x14ac:dyDescent="0.3">
      <c r="A291" s="363"/>
      <c r="B291" s="737" t="s">
        <v>398</v>
      </c>
      <c r="C291" s="740"/>
      <c r="D291" s="342">
        <v>28676032179</v>
      </c>
      <c r="E291" s="216"/>
      <c r="F291" s="342">
        <v>18967711080</v>
      </c>
      <c r="G291" s="371"/>
      <c r="H291" s="371"/>
      <c r="I291" s="371"/>
      <c r="J291" s="371"/>
      <c r="K291" s="371"/>
      <c r="L291" s="216"/>
      <c r="M291" s="216"/>
      <c r="N291" s="216"/>
      <c r="O291" s="320"/>
    </row>
    <row r="292" spans="1:15" ht="16.5" customHeight="1" x14ac:dyDescent="0.3">
      <c r="A292" s="364"/>
      <c r="B292" s="737" t="s">
        <v>395</v>
      </c>
      <c r="C292" s="740"/>
      <c r="D292" s="342">
        <v>7975460678</v>
      </c>
      <c r="E292" s="216"/>
      <c r="F292" s="342">
        <v>7354828326</v>
      </c>
      <c r="G292" s="237"/>
      <c r="H292" s="237"/>
      <c r="I292" s="237"/>
      <c r="J292" s="237"/>
      <c r="K292" s="237"/>
      <c r="L292" s="216"/>
      <c r="M292" s="216"/>
      <c r="N292" s="216"/>
      <c r="O292" s="320"/>
    </row>
    <row r="293" spans="1:15" ht="16.5" customHeight="1" x14ac:dyDescent="0.3">
      <c r="A293" s="364"/>
      <c r="B293" s="737" t="s">
        <v>399</v>
      </c>
      <c r="C293" s="740"/>
      <c r="D293" s="342">
        <v>5548500000</v>
      </c>
      <c r="E293" s="216"/>
      <c r="F293" s="342">
        <v>6198500000</v>
      </c>
      <c r="G293" s="215"/>
      <c r="H293" s="215"/>
      <c r="I293" s="215"/>
      <c r="J293" s="215"/>
      <c r="K293" s="215"/>
      <c r="L293" s="216"/>
      <c r="M293" s="216"/>
      <c r="N293" s="216"/>
      <c r="O293" s="320"/>
    </row>
    <row r="294" spans="1:15" ht="16.5" customHeight="1" x14ac:dyDescent="0.3">
      <c r="A294" s="363"/>
      <c r="B294" s="737" t="s">
        <v>668</v>
      </c>
      <c r="C294" s="740"/>
      <c r="D294" s="585">
        <v>50036511831</v>
      </c>
      <c r="E294" s="216"/>
      <c r="F294" s="585">
        <v>30679069240</v>
      </c>
      <c r="G294" s="371"/>
      <c r="H294" s="371"/>
      <c r="I294" s="371"/>
      <c r="J294" s="371"/>
      <c r="K294" s="371"/>
      <c r="L294" s="216"/>
      <c r="M294" s="216"/>
      <c r="N294" s="216"/>
      <c r="O294" s="320"/>
    </row>
    <row r="295" spans="1:15" ht="16.5" customHeight="1" x14ac:dyDescent="0.3">
      <c r="A295" s="340"/>
      <c r="B295" s="737" t="s">
        <v>400</v>
      </c>
      <c r="C295" s="740"/>
      <c r="D295" s="342">
        <v>-49990036845</v>
      </c>
      <c r="E295" s="353"/>
      <c r="F295" s="342">
        <v>-30679069240</v>
      </c>
      <c r="G295" s="216"/>
      <c r="H295" s="210"/>
      <c r="I295" s="210"/>
      <c r="J295" s="216"/>
      <c r="K295" s="216"/>
      <c r="L295" s="216"/>
      <c r="M295" s="216"/>
      <c r="N295" s="216"/>
      <c r="O295" s="320"/>
    </row>
    <row r="296" spans="1:15" ht="16.5" customHeight="1" thickBot="1" x14ac:dyDescent="0.35">
      <c r="A296" s="338"/>
      <c r="B296" s="339" t="s">
        <v>181</v>
      </c>
      <c r="C296" s="359"/>
      <c r="D296" s="590">
        <f>SUM(D290:D295)</f>
        <v>158787520457</v>
      </c>
      <c r="E296" s="216"/>
      <c r="F296" s="590">
        <f>SUM(F290:F295)</f>
        <v>88188886539</v>
      </c>
      <c r="G296" s="216"/>
      <c r="H296" s="343"/>
      <c r="I296" s="343"/>
      <c r="J296" s="216"/>
      <c r="K296" s="216"/>
      <c r="L296" s="216"/>
      <c r="M296" s="216"/>
      <c r="N296" s="216"/>
      <c r="O296" s="320"/>
    </row>
    <row r="297" spans="1:15" ht="16.2" thickTop="1" x14ac:dyDescent="0.3">
      <c r="A297" s="329"/>
      <c r="B297" s="215"/>
      <c r="C297" s="215"/>
      <c r="D297" s="215"/>
      <c r="E297" s="373"/>
      <c r="F297" s="215"/>
      <c r="G297" s="215"/>
      <c r="H297" s="215"/>
      <c r="I297" s="216"/>
      <c r="J297" s="216"/>
      <c r="K297" s="216"/>
      <c r="L297" s="216"/>
      <c r="M297" s="216"/>
      <c r="N297" s="216"/>
      <c r="O297" s="320"/>
    </row>
    <row r="298" spans="1:15" x14ac:dyDescent="0.3">
      <c r="A298" s="374"/>
      <c r="B298" s="216"/>
      <c r="C298" s="216"/>
      <c r="D298" s="216"/>
      <c r="E298" s="216"/>
      <c r="F298" s="216"/>
      <c r="G298" s="216"/>
      <c r="H298" s="216"/>
      <c r="I298" s="216"/>
      <c r="J298" s="216"/>
      <c r="K298" s="216"/>
      <c r="L298" s="216"/>
      <c r="M298" s="216"/>
      <c r="N298" s="216"/>
      <c r="O298" s="320"/>
    </row>
    <row r="299" spans="1:15" x14ac:dyDescent="0.3">
      <c r="A299" s="995" t="s">
        <v>401</v>
      </c>
      <c r="B299" s="996"/>
      <c r="C299" s="996"/>
      <c r="D299" s="996"/>
      <c r="E299" s="996"/>
      <c r="F299" s="996"/>
      <c r="G299" s="996"/>
      <c r="H299" s="996"/>
      <c r="I299" s="996"/>
      <c r="J299" s="996"/>
      <c r="K299" s="996"/>
      <c r="L299" s="996"/>
      <c r="M299" s="996"/>
      <c r="N299" s="996"/>
      <c r="O299" s="997"/>
    </row>
    <row r="300" spans="1:15" x14ac:dyDescent="0.3">
      <c r="A300" s="375"/>
      <c r="B300" s="216"/>
      <c r="C300" s="216"/>
      <c r="D300" s="216"/>
      <c r="E300" s="216"/>
      <c r="F300" s="216"/>
      <c r="G300" s="216"/>
      <c r="H300" s="216"/>
      <c r="I300" s="216"/>
      <c r="J300" s="216"/>
      <c r="K300" s="216"/>
      <c r="L300" s="216"/>
      <c r="M300" s="216"/>
      <c r="N300" s="216"/>
      <c r="O300" s="320"/>
    </row>
    <row r="301" spans="1:15" x14ac:dyDescent="0.3">
      <c r="A301" s="1008" t="s">
        <v>722</v>
      </c>
      <c r="B301" s="1009"/>
      <c r="C301" s="1009"/>
      <c r="D301" s="1009"/>
      <c r="E301" s="1009"/>
      <c r="F301" s="1009"/>
      <c r="G301" s="1009"/>
      <c r="H301" s="1009"/>
      <c r="I301" s="1009"/>
      <c r="J301" s="1009"/>
      <c r="K301" s="1009"/>
      <c r="L301" s="1009"/>
      <c r="M301" s="1009"/>
      <c r="N301" s="1009"/>
      <c r="O301" s="1010"/>
    </row>
    <row r="302" spans="1:15" ht="16.2" thickBot="1" x14ac:dyDescent="0.35">
      <c r="A302" s="370"/>
      <c r="B302" s="371"/>
      <c r="C302" s="371"/>
      <c r="D302" s="371"/>
      <c r="E302" s="371"/>
      <c r="F302" s="371"/>
      <c r="G302" s="371"/>
      <c r="H302" s="371"/>
      <c r="I302" s="371"/>
      <c r="J302" s="371"/>
      <c r="K302" s="371"/>
      <c r="L302" s="371"/>
      <c r="M302" s="371"/>
      <c r="N302" s="371"/>
      <c r="O302" s="372"/>
    </row>
    <row r="303" spans="1:15" ht="16.5" customHeight="1" thickBot="1" x14ac:dyDescent="0.35">
      <c r="A303" s="970" t="s">
        <v>350</v>
      </c>
      <c r="B303" s="971"/>
      <c r="C303" s="215"/>
      <c r="D303" s="174">
        <v>43800</v>
      </c>
      <c r="E303" s="353"/>
      <c r="F303" s="174">
        <v>43435</v>
      </c>
      <c r="G303" s="216"/>
      <c r="H303" s="216"/>
      <c r="I303" s="216"/>
      <c r="J303" s="216"/>
      <c r="K303" s="216"/>
      <c r="L303" s="216"/>
      <c r="M303" s="216"/>
      <c r="N303" s="216"/>
      <c r="O303" s="320"/>
    </row>
    <row r="304" spans="1:15" ht="16.5" customHeight="1" x14ac:dyDescent="0.3">
      <c r="A304" s="364"/>
      <c r="B304" s="968" t="s">
        <v>402</v>
      </c>
      <c r="C304" s="968"/>
      <c r="D304" s="632">
        <v>601448946</v>
      </c>
      <c r="E304" s="216"/>
      <c r="F304" s="632">
        <v>899342635</v>
      </c>
      <c r="G304" s="216"/>
      <c r="H304" s="216"/>
      <c r="I304" s="216"/>
      <c r="J304" s="216"/>
      <c r="K304" s="216"/>
      <c r="L304" s="216"/>
      <c r="M304" s="216"/>
      <c r="N304" s="216"/>
      <c r="O304" s="320"/>
    </row>
    <row r="305" spans="1:15" s="226" customFormat="1" ht="16.5" customHeight="1" x14ac:dyDescent="0.3">
      <c r="A305" s="364"/>
      <c r="B305" s="968" t="s">
        <v>620</v>
      </c>
      <c r="C305" s="968"/>
      <c r="D305" s="632">
        <v>243918500</v>
      </c>
      <c r="E305" s="714"/>
      <c r="F305" s="707" t="s">
        <v>39</v>
      </c>
      <c r="G305" s="714"/>
      <c r="H305" s="714"/>
      <c r="I305" s="714"/>
      <c r="J305" s="714"/>
      <c r="K305" s="714"/>
      <c r="L305" s="714"/>
      <c r="M305" s="714"/>
      <c r="N305" s="714"/>
      <c r="O305" s="320"/>
    </row>
    <row r="306" spans="1:15" ht="16.5" customHeight="1" x14ac:dyDescent="0.3">
      <c r="A306" s="364"/>
      <c r="B306" s="968" t="s">
        <v>724</v>
      </c>
      <c r="C306" s="968"/>
      <c r="D306" s="632">
        <v>175776999</v>
      </c>
      <c r="E306" s="216"/>
      <c r="F306" s="632">
        <v>514696481</v>
      </c>
      <c r="G306" s="216"/>
      <c r="H306" s="216"/>
      <c r="I306" s="216"/>
      <c r="J306" s="216"/>
      <c r="K306" s="216"/>
      <c r="L306" s="216"/>
      <c r="M306" s="216"/>
      <c r="N306" s="216"/>
      <c r="O306" s="320"/>
    </row>
    <row r="307" spans="1:15" ht="16.5" customHeight="1" x14ac:dyDescent="0.3">
      <c r="A307" s="363"/>
      <c r="B307" s="968" t="s">
        <v>403</v>
      </c>
      <c r="C307" s="968"/>
      <c r="D307" s="632">
        <v>120632083</v>
      </c>
      <c r="E307" s="216"/>
      <c r="F307" s="632">
        <v>727971479</v>
      </c>
      <c r="G307" s="216"/>
      <c r="H307" s="216"/>
      <c r="I307" s="216"/>
      <c r="J307" s="216"/>
      <c r="K307" s="216"/>
      <c r="L307" s="216"/>
      <c r="M307" s="216"/>
      <c r="N307" s="216"/>
      <c r="O307" s="320"/>
    </row>
    <row r="308" spans="1:15" s="226" customFormat="1" ht="16.5" customHeight="1" x14ac:dyDescent="0.3">
      <c r="A308" s="363"/>
      <c r="B308" s="968" t="s">
        <v>621</v>
      </c>
      <c r="C308" s="968"/>
      <c r="D308" s="632">
        <v>89189108</v>
      </c>
      <c r="E308" s="714"/>
      <c r="F308" s="707" t="s">
        <v>39</v>
      </c>
      <c r="G308" s="714"/>
      <c r="H308" s="714"/>
      <c r="I308" s="714"/>
      <c r="J308" s="714"/>
      <c r="K308" s="714"/>
      <c r="L308" s="714"/>
      <c r="M308" s="714"/>
      <c r="N308" s="714"/>
      <c r="O308" s="320"/>
    </row>
    <row r="309" spans="1:15" ht="16.5" customHeight="1" x14ac:dyDescent="0.3">
      <c r="A309" s="338"/>
      <c r="B309" s="968" t="s">
        <v>404</v>
      </c>
      <c r="C309" s="968"/>
      <c r="D309" s="632">
        <v>64429974</v>
      </c>
      <c r="E309" s="216"/>
      <c r="F309" s="632">
        <v>56055873</v>
      </c>
      <c r="G309" s="216"/>
      <c r="H309" s="216"/>
      <c r="I309" s="216"/>
      <c r="J309" s="216"/>
      <c r="K309" s="216"/>
      <c r="L309" s="216"/>
      <c r="M309" s="216"/>
      <c r="N309" s="216"/>
      <c r="O309" s="320"/>
    </row>
    <row r="310" spans="1:15" ht="16.5" customHeight="1" x14ac:dyDescent="0.3">
      <c r="A310" s="363"/>
      <c r="B310" s="968" t="s">
        <v>405</v>
      </c>
      <c r="C310" s="968"/>
      <c r="D310" s="632">
        <v>36291374</v>
      </c>
      <c r="E310" s="216"/>
      <c r="F310" s="632">
        <v>17504222</v>
      </c>
      <c r="G310" s="216"/>
      <c r="H310" s="216"/>
      <c r="I310" s="216"/>
      <c r="J310" s="216"/>
      <c r="K310" s="216"/>
      <c r="L310" s="216"/>
      <c r="M310" s="216"/>
      <c r="N310" s="216"/>
      <c r="O310" s="320"/>
    </row>
    <row r="311" spans="1:15" ht="16.5" customHeight="1" x14ac:dyDescent="0.3">
      <c r="A311" s="364"/>
      <c r="B311" s="968" t="s">
        <v>622</v>
      </c>
      <c r="C311" s="968"/>
      <c r="D311" s="632">
        <v>23438</v>
      </c>
      <c r="E311" s="216"/>
      <c r="F311" s="632">
        <v>362085</v>
      </c>
      <c r="G311" s="216"/>
      <c r="H311" s="216"/>
      <c r="I311" s="216"/>
      <c r="J311" s="216"/>
      <c r="K311" s="216"/>
      <c r="L311" s="216"/>
      <c r="M311" s="216"/>
      <c r="N311" s="216"/>
      <c r="O311" s="320"/>
    </row>
    <row r="312" spans="1:15" ht="16.5" customHeight="1" x14ac:dyDescent="0.3">
      <c r="A312" s="340"/>
      <c r="B312" s="968" t="s">
        <v>623</v>
      </c>
      <c r="C312" s="968"/>
      <c r="D312" s="632">
        <v>0</v>
      </c>
      <c r="E312" s="216"/>
      <c r="F312" s="632">
        <v>555675704</v>
      </c>
      <c r="G312" s="216"/>
      <c r="H312" s="216"/>
      <c r="I312" s="216"/>
      <c r="J312" s="216"/>
      <c r="K312" s="216"/>
      <c r="L312" s="216"/>
      <c r="M312" s="216"/>
      <c r="N312" s="216"/>
      <c r="O312" s="320"/>
    </row>
    <row r="313" spans="1:15" ht="16.5" customHeight="1" x14ac:dyDescent="0.3">
      <c r="A313" s="338"/>
      <c r="B313" s="968" t="s">
        <v>723</v>
      </c>
      <c r="C313" s="968"/>
      <c r="D313" s="632">
        <v>0</v>
      </c>
      <c r="E313" s="216"/>
      <c r="F313" s="632">
        <v>3844863</v>
      </c>
      <c r="G313" s="216"/>
      <c r="H313" s="216"/>
      <c r="I313" s="216"/>
      <c r="J313" s="216"/>
      <c r="K313" s="216"/>
      <c r="L313" s="216"/>
      <c r="M313" s="216"/>
      <c r="N313" s="216"/>
      <c r="O313" s="320"/>
    </row>
    <row r="314" spans="1:15" ht="16.5" customHeight="1" thickBot="1" x14ac:dyDescent="0.35">
      <c r="A314" s="338"/>
      <c r="B314" s="339" t="s">
        <v>181</v>
      </c>
      <c r="C314" s="216"/>
      <c r="D314" s="634">
        <f>SUM(D304:D313)</f>
        <v>1331710422</v>
      </c>
      <c r="E314" s="216"/>
      <c r="F314" s="634">
        <f>SUM(F304:F313)</f>
        <v>2775453342</v>
      </c>
      <c r="G314" s="216"/>
      <c r="H314" s="216"/>
      <c r="I314" s="216"/>
      <c r="J314" s="216"/>
      <c r="K314" s="216"/>
      <c r="L314" s="216"/>
      <c r="M314" s="216"/>
      <c r="N314" s="216"/>
      <c r="O314" s="320"/>
    </row>
    <row r="315" spans="1:15" ht="16.2" thickTop="1" x14ac:dyDescent="0.3">
      <c r="A315" s="374"/>
      <c r="B315" s="216"/>
      <c r="C315" s="216"/>
      <c r="D315" s="216"/>
      <c r="E315" s="216"/>
      <c r="F315" s="216"/>
      <c r="G315" s="216"/>
      <c r="H315" s="216"/>
      <c r="I315" s="216"/>
      <c r="J315" s="216"/>
      <c r="K315" s="216"/>
      <c r="L315" s="216"/>
      <c r="M315" s="216"/>
      <c r="N315" s="216"/>
      <c r="O315" s="320"/>
    </row>
    <row r="316" spans="1:15" x14ac:dyDescent="0.3">
      <c r="A316" s="366" t="s">
        <v>406</v>
      </c>
      <c r="B316" s="367"/>
      <c r="C316" s="367"/>
      <c r="D316" s="367"/>
      <c r="E316" s="367"/>
      <c r="F316" s="367"/>
      <c r="G316" s="367"/>
      <c r="H316" s="367"/>
      <c r="I316" s="367"/>
      <c r="J316" s="367"/>
      <c r="K316" s="367"/>
      <c r="L316" s="367"/>
      <c r="M316" s="367"/>
      <c r="N316" s="367"/>
      <c r="O316" s="368"/>
    </row>
    <row r="317" spans="1:15" x14ac:dyDescent="0.3">
      <c r="A317" s="352"/>
      <c r="B317" s="353"/>
      <c r="C317" s="353"/>
      <c r="D317" s="353"/>
      <c r="E317" s="353"/>
      <c r="F317" s="353"/>
      <c r="G317" s="353"/>
      <c r="H317" s="353"/>
      <c r="I317" s="353"/>
      <c r="J317" s="353"/>
      <c r="K317" s="353"/>
      <c r="L317" s="353"/>
      <c r="M317" s="353"/>
      <c r="N317" s="353"/>
      <c r="O317" s="354"/>
    </row>
    <row r="318" spans="1:15" x14ac:dyDescent="0.3">
      <c r="A318" s="965" t="s">
        <v>407</v>
      </c>
      <c r="B318" s="966"/>
      <c r="C318" s="966"/>
      <c r="D318" s="966"/>
      <c r="E318" s="966"/>
      <c r="F318" s="966"/>
      <c r="G318" s="966"/>
      <c r="H318" s="966"/>
      <c r="I318" s="966"/>
      <c r="J318" s="966"/>
      <c r="K318" s="966"/>
      <c r="L318" s="966"/>
      <c r="M318" s="966"/>
      <c r="N318" s="966"/>
      <c r="O318" s="967"/>
    </row>
    <row r="319" spans="1:15" ht="16.2" thickBot="1" x14ac:dyDescent="0.35">
      <c r="A319" s="344"/>
      <c r="B319" s="345"/>
      <c r="C319" s="345"/>
      <c r="D319" s="345"/>
      <c r="E319" s="345"/>
      <c r="F319" s="345"/>
      <c r="G319" s="345"/>
      <c r="H319" s="345"/>
      <c r="I319" s="345"/>
      <c r="J319" s="345"/>
      <c r="K319" s="345"/>
      <c r="L319" s="345"/>
      <c r="M319" s="345"/>
      <c r="N319" s="345"/>
      <c r="O319" s="346"/>
    </row>
    <row r="320" spans="1:15" ht="16.2" thickBot="1" x14ac:dyDescent="0.35">
      <c r="A320" s="329"/>
      <c r="B320" s="376"/>
      <c r="C320" s="215"/>
      <c r="D320" s="174">
        <v>43800</v>
      </c>
      <c r="E320" s="353"/>
      <c r="F320" s="174">
        <v>43435</v>
      </c>
      <c r="G320" s="216"/>
      <c r="H320" s="216"/>
      <c r="I320" s="216"/>
      <c r="J320" s="216"/>
      <c r="K320" s="216"/>
      <c r="L320" s="216"/>
      <c r="M320" s="216"/>
      <c r="N320" s="216"/>
      <c r="O320" s="320"/>
    </row>
    <row r="321" spans="1:15" s="226" customFormat="1" ht="16.5" customHeight="1" x14ac:dyDescent="0.3">
      <c r="A321" s="340"/>
      <c r="B321" s="968" t="s">
        <v>410</v>
      </c>
      <c r="C321" s="968"/>
      <c r="D321" s="632">
        <v>18392188701</v>
      </c>
      <c r="E321" s="808"/>
      <c r="F321" s="632">
        <v>3496079938</v>
      </c>
      <c r="G321" s="808"/>
      <c r="H321" s="808"/>
      <c r="I321" s="808"/>
      <c r="J321" s="808"/>
      <c r="K321" s="808"/>
      <c r="L321" s="808"/>
      <c r="M321" s="808"/>
      <c r="N321" s="808"/>
      <c r="O321" s="320"/>
    </row>
    <row r="322" spans="1:15" s="226" customFormat="1" ht="16.5" customHeight="1" x14ac:dyDescent="0.3">
      <c r="A322" s="340"/>
      <c r="B322" s="968" t="s">
        <v>408</v>
      </c>
      <c r="C322" s="968"/>
      <c r="D322" s="632">
        <v>12286680974</v>
      </c>
      <c r="E322" s="808"/>
      <c r="F322" s="632">
        <v>21120619568</v>
      </c>
      <c r="G322" s="808"/>
      <c r="H322" s="808"/>
      <c r="I322" s="808"/>
      <c r="J322" s="808"/>
      <c r="K322" s="808"/>
      <c r="L322" s="808"/>
      <c r="M322" s="808"/>
      <c r="N322" s="808"/>
      <c r="O322" s="320"/>
    </row>
    <row r="323" spans="1:15" s="226" customFormat="1" ht="16.5" customHeight="1" x14ac:dyDescent="0.3">
      <c r="A323" s="340"/>
      <c r="B323" s="968" t="s">
        <v>409</v>
      </c>
      <c r="C323" s="968"/>
      <c r="D323" s="632">
        <v>8970418024</v>
      </c>
      <c r="E323" s="808"/>
      <c r="F323" s="632">
        <v>8348378654</v>
      </c>
      <c r="G323" s="808"/>
      <c r="H323" s="808"/>
      <c r="I323" s="808"/>
      <c r="J323" s="808"/>
      <c r="K323" s="808"/>
      <c r="L323" s="808"/>
      <c r="M323" s="808"/>
      <c r="N323" s="808"/>
      <c r="O323" s="320"/>
    </row>
    <row r="324" spans="1:15" s="226" customFormat="1" ht="16.5" customHeight="1" x14ac:dyDescent="0.3">
      <c r="A324" s="340"/>
      <c r="B324" s="968" t="s">
        <v>411</v>
      </c>
      <c r="C324" s="968"/>
      <c r="D324" s="632">
        <v>2141549107</v>
      </c>
      <c r="E324" s="808"/>
      <c r="F324" s="632">
        <v>1234912277</v>
      </c>
      <c r="G324" s="808"/>
      <c r="H324" s="808"/>
      <c r="I324" s="808"/>
      <c r="J324" s="808"/>
      <c r="K324" s="808"/>
      <c r="L324" s="808"/>
      <c r="M324" s="808"/>
      <c r="N324" s="808"/>
      <c r="O324" s="320"/>
    </row>
    <row r="325" spans="1:15" s="226" customFormat="1" ht="16.5" customHeight="1" x14ac:dyDescent="0.3">
      <c r="A325" s="340"/>
      <c r="B325" s="968" t="s">
        <v>412</v>
      </c>
      <c r="C325" s="968"/>
      <c r="D325" s="632">
        <v>1188733898</v>
      </c>
      <c r="E325" s="808"/>
      <c r="F325" s="632">
        <v>613371041</v>
      </c>
      <c r="G325" s="808"/>
      <c r="H325" s="808"/>
      <c r="I325" s="808"/>
      <c r="J325" s="808"/>
      <c r="K325" s="808"/>
      <c r="L325" s="808"/>
      <c r="M325" s="808"/>
      <c r="N325" s="808"/>
      <c r="O325" s="320"/>
    </row>
    <row r="326" spans="1:15" s="226" customFormat="1" ht="16.5" customHeight="1" x14ac:dyDescent="0.3">
      <c r="A326" s="340"/>
      <c r="B326" s="968" t="s">
        <v>624</v>
      </c>
      <c r="C326" s="968"/>
      <c r="D326" s="632">
        <v>865251105</v>
      </c>
      <c r="E326" s="808"/>
      <c r="F326" s="632" t="s">
        <v>39</v>
      </c>
      <c r="G326" s="808"/>
      <c r="H326" s="808"/>
      <c r="I326" s="808"/>
      <c r="J326" s="808"/>
      <c r="K326" s="808"/>
      <c r="L326" s="808"/>
      <c r="M326" s="808"/>
      <c r="N326" s="808"/>
      <c r="O326" s="320"/>
    </row>
    <row r="327" spans="1:15" s="226" customFormat="1" ht="16.5" customHeight="1" x14ac:dyDescent="0.3">
      <c r="A327" s="340"/>
      <c r="B327" s="968" t="s">
        <v>414</v>
      </c>
      <c r="C327" s="968"/>
      <c r="D327" s="632">
        <v>425386453</v>
      </c>
      <c r="E327" s="808"/>
      <c r="F327" s="632">
        <v>424905193</v>
      </c>
      <c r="G327" s="808"/>
      <c r="H327" s="808"/>
      <c r="I327" s="808"/>
      <c r="J327" s="808"/>
      <c r="K327" s="808"/>
      <c r="L327" s="808"/>
      <c r="M327" s="808"/>
      <c r="N327" s="808"/>
      <c r="O327" s="320"/>
    </row>
    <row r="328" spans="1:15" s="226" customFormat="1" ht="16.5" customHeight="1" x14ac:dyDescent="0.3">
      <c r="A328" s="340"/>
      <c r="B328" s="968" t="s">
        <v>413</v>
      </c>
      <c r="C328" s="968"/>
      <c r="D328" s="632">
        <v>460401414</v>
      </c>
      <c r="E328" s="808"/>
      <c r="F328" s="632">
        <v>597173700</v>
      </c>
      <c r="G328" s="808"/>
      <c r="H328" s="808"/>
      <c r="I328" s="808"/>
      <c r="J328" s="808"/>
      <c r="K328" s="808"/>
      <c r="L328" s="808"/>
      <c r="M328" s="808"/>
      <c r="N328" s="808"/>
      <c r="O328" s="320"/>
    </row>
    <row r="329" spans="1:15" s="226" customFormat="1" ht="16.5" customHeight="1" x14ac:dyDescent="0.3">
      <c r="A329" s="340"/>
      <c r="B329" s="968" t="s">
        <v>626</v>
      </c>
      <c r="C329" s="968"/>
      <c r="D329" s="632">
        <v>322888707</v>
      </c>
      <c r="E329" s="808"/>
      <c r="F329" s="632">
        <v>619049599</v>
      </c>
      <c r="G329" s="808"/>
      <c r="H329" s="808"/>
      <c r="I329" s="808"/>
      <c r="J329" s="808"/>
      <c r="K329" s="808"/>
      <c r="L329" s="808"/>
      <c r="M329" s="808"/>
      <c r="N329" s="808"/>
      <c r="O329" s="320"/>
    </row>
    <row r="330" spans="1:15" s="226" customFormat="1" ht="16.5" customHeight="1" x14ac:dyDescent="0.3">
      <c r="A330" s="340"/>
      <c r="B330" s="968" t="s">
        <v>625</v>
      </c>
      <c r="C330" s="968"/>
      <c r="D330" s="632">
        <v>255601191</v>
      </c>
      <c r="E330" s="808"/>
      <c r="F330" s="632" t="s">
        <v>39</v>
      </c>
      <c r="G330" s="808"/>
      <c r="H330" s="808"/>
      <c r="I330" s="808"/>
      <c r="J330" s="808"/>
      <c r="K330" s="808"/>
      <c r="L330" s="808"/>
      <c r="M330" s="808"/>
      <c r="N330" s="808"/>
      <c r="O330" s="320"/>
    </row>
    <row r="331" spans="1:15" s="226" customFormat="1" ht="16.5" customHeight="1" x14ac:dyDescent="0.3">
      <c r="A331" s="340"/>
      <c r="B331" s="968" t="s">
        <v>415</v>
      </c>
      <c r="C331" s="968"/>
      <c r="D331" s="632">
        <v>243134044</v>
      </c>
      <c r="E331" s="808"/>
      <c r="F331" s="632">
        <v>372654839</v>
      </c>
      <c r="G331" s="808"/>
      <c r="H331" s="808"/>
      <c r="I331" s="808"/>
      <c r="J331" s="808"/>
      <c r="K331" s="808"/>
      <c r="L331" s="808"/>
      <c r="M331" s="808"/>
      <c r="N331" s="808"/>
      <c r="O331" s="320"/>
    </row>
    <row r="332" spans="1:15" s="226" customFormat="1" ht="16.5" customHeight="1" x14ac:dyDescent="0.3">
      <c r="A332" s="340"/>
      <c r="B332" s="968" t="s">
        <v>416</v>
      </c>
      <c r="C332" s="968"/>
      <c r="D332" s="632">
        <v>196101795</v>
      </c>
      <c r="E332" s="808"/>
      <c r="F332" s="632">
        <v>336371769</v>
      </c>
      <c r="G332" s="808"/>
      <c r="H332" s="808"/>
      <c r="I332" s="808"/>
      <c r="J332" s="808"/>
      <c r="K332" s="808"/>
      <c r="L332" s="808"/>
      <c r="M332" s="808"/>
      <c r="N332" s="808"/>
      <c r="O332" s="320"/>
    </row>
    <row r="333" spans="1:15" s="226" customFormat="1" ht="16.5" customHeight="1" x14ac:dyDescent="0.3">
      <c r="A333" s="340"/>
      <c r="B333" s="968" t="s">
        <v>627</v>
      </c>
      <c r="C333" s="968"/>
      <c r="D333" s="632">
        <v>52461362</v>
      </c>
      <c r="E333" s="808"/>
      <c r="F333" s="632" t="s">
        <v>39</v>
      </c>
      <c r="G333" s="808"/>
      <c r="H333" s="808"/>
      <c r="I333" s="808"/>
      <c r="J333" s="808"/>
      <c r="K333" s="808"/>
      <c r="L333" s="808"/>
      <c r="M333" s="808"/>
      <c r="N333" s="808"/>
      <c r="O333" s="320"/>
    </row>
    <row r="334" spans="1:15" s="226" customFormat="1" ht="16.5" customHeight="1" x14ac:dyDescent="0.3">
      <c r="A334" s="340"/>
      <c r="B334" s="968" t="s">
        <v>417</v>
      </c>
      <c r="C334" s="968"/>
      <c r="D334" s="632">
        <v>41263681</v>
      </c>
      <c r="E334" s="808"/>
      <c r="F334" s="632">
        <v>47110253</v>
      </c>
      <c r="G334" s="808"/>
      <c r="H334" s="808"/>
      <c r="I334" s="808"/>
      <c r="J334" s="808"/>
      <c r="K334" s="808"/>
      <c r="L334" s="808"/>
      <c r="M334" s="808"/>
      <c r="N334" s="808"/>
      <c r="O334" s="320"/>
    </row>
    <row r="335" spans="1:15" s="226" customFormat="1" ht="16.5" customHeight="1" x14ac:dyDescent="0.3">
      <c r="A335" s="340"/>
      <c r="B335" s="968" t="s">
        <v>628</v>
      </c>
      <c r="C335" s="968"/>
      <c r="D335" s="632" t="s">
        <v>39</v>
      </c>
      <c r="E335" s="808"/>
      <c r="F335" s="632">
        <v>65220079</v>
      </c>
      <c r="G335" s="808"/>
      <c r="H335" s="808"/>
      <c r="I335" s="808"/>
      <c r="J335" s="808"/>
      <c r="K335" s="808"/>
      <c r="L335" s="808"/>
      <c r="M335" s="808"/>
      <c r="N335" s="808"/>
      <c r="O335" s="320"/>
    </row>
    <row r="336" spans="1:15" s="226" customFormat="1" ht="16.5" customHeight="1" x14ac:dyDescent="0.3">
      <c r="A336" s="340"/>
      <c r="B336" s="968" t="s">
        <v>629</v>
      </c>
      <c r="C336" s="968"/>
      <c r="D336" s="632" t="s">
        <v>39</v>
      </c>
      <c r="E336" s="808"/>
      <c r="F336" s="632">
        <v>110800000</v>
      </c>
      <c r="G336" s="808"/>
      <c r="H336" s="808"/>
      <c r="I336" s="808"/>
      <c r="J336" s="808"/>
      <c r="K336" s="808"/>
      <c r="L336" s="808"/>
      <c r="M336" s="808"/>
      <c r="N336" s="808"/>
      <c r="O336" s="320"/>
    </row>
    <row r="337" spans="1:15" s="226" customFormat="1" ht="16.5" customHeight="1" thickBot="1" x14ac:dyDescent="0.35">
      <c r="A337" s="340"/>
      <c r="B337" s="968" t="s">
        <v>630</v>
      </c>
      <c r="C337" s="968"/>
      <c r="D337" s="632" t="s">
        <v>39</v>
      </c>
      <c r="E337" s="808"/>
      <c r="F337" s="632">
        <v>31597426792</v>
      </c>
      <c r="G337" s="808"/>
      <c r="H337" s="808"/>
      <c r="I337" s="808"/>
      <c r="J337" s="808"/>
      <c r="K337" s="808"/>
      <c r="L337" s="808"/>
      <c r="M337" s="808"/>
      <c r="N337" s="808"/>
      <c r="O337" s="320"/>
    </row>
    <row r="338" spans="1:15" ht="16.5" customHeight="1" thickBot="1" x14ac:dyDescent="0.35">
      <c r="A338" s="377"/>
      <c r="B338" s="1013" t="s">
        <v>418</v>
      </c>
      <c r="C338" s="1013"/>
      <c r="D338" s="846">
        <v>45842060456</v>
      </c>
      <c r="E338" s="378"/>
      <c r="F338" s="846">
        <v>68984073702</v>
      </c>
      <c r="G338" s="216"/>
      <c r="H338" s="216"/>
      <c r="I338" s="216"/>
      <c r="J338" s="216"/>
      <c r="K338" s="216"/>
      <c r="L338" s="216"/>
      <c r="M338" s="216"/>
      <c r="N338" s="216"/>
      <c r="O338" s="320"/>
    </row>
    <row r="339" spans="1:15" ht="16.2" thickTop="1" x14ac:dyDescent="0.3">
      <c r="A339" s="319"/>
      <c r="B339" s="216"/>
      <c r="C339" s="216"/>
      <c r="D339" s="633"/>
      <c r="E339" s="216"/>
      <c r="F339" s="847"/>
      <c r="G339" s="216"/>
      <c r="H339" s="216"/>
      <c r="I339" s="216"/>
      <c r="J339" s="216"/>
      <c r="K339" s="216"/>
      <c r="L339" s="216"/>
      <c r="M339" s="216"/>
      <c r="N339" s="216"/>
      <c r="O339" s="320"/>
    </row>
    <row r="340" spans="1:15" s="199" customFormat="1" x14ac:dyDescent="0.3">
      <c r="A340" s="379"/>
      <c r="B340" s="380"/>
      <c r="C340" s="380"/>
      <c r="D340" s="380"/>
      <c r="E340" s="380"/>
      <c r="F340" s="380"/>
      <c r="G340" s="380"/>
      <c r="H340" s="380"/>
      <c r="I340" s="380"/>
      <c r="J340" s="380"/>
      <c r="K340" s="380"/>
      <c r="L340" s="380"/>
      <c r="M340" s="380"/>
      <c r="N340" s="380"/>
      <c r="O340" s="381"/>
    </row>
    <row r="341" spans="1:15" x14ac:dyDescent="0.3">
      <c r="A341" s="995" t="s">
        <v>419</v>
      </c>
      <c r="B341" s="996"/>
      <c r="C341" s="996"/>
      <c r="D341" s="996"/>
      <c r="E341" s="996"/>
      <c r="F341" s="996"/>
      <c r="G341" s="996"/>
      <c r="H341" s="996"/>
      <c r="I341" s="996"/>
      <c r="J341" s="996"/>
      <c r="K341" s="996"/>
      <c r="L341" s="996"/>
      <c r="M341" s="996"/>
      <c r="N341" s="996"/>
      <c r="O341" s="997"/>
    </row>
    <row r="342" spans="1:15" x14ac:dyDescent="0.3">
      <c r="A342" s="352"/>
      <c r="B342" s="353"/>
      <c r="C342" s="353"/>
      <c r="D342" s="353"/>
      <c r="E342" s="353"/>
      <c r="F342" s="353"/>
      <c r="G342" s="353"/>
      <c r="H342" s="353"/>
      <c r="I342" s="353"/>
      <c r="J342" s="353"/>
      <c r="K342" s="353"/>
      <c r="L342" s="353"/>
      <c r="M342" s="353"/>
      <c r="N342" s="353"/>
      <c r="O342" s="354"/>
    </row>
    <row r="343" spans="1:15" x14ac:dyDescent="0.3">
      <c r="A343" s="965" t="s">
        <v>420</v>
      </c>
      <c r="B343" s="966"/>
      <c r="C343" s="966"/>
      <c r="D343" s="966"/>
      <c r="E343" s="966"/>
      <c r="F343" s="966"/>
      <c r="G343" s="966"/>
      <c r="H343" s="966"/>
      <c r="I343" s="966"/>
      <c r="J343" s="966"/>
      <c r="K343" s="966"/>
      <c r="L343" s="966"/>
      <c r="M343" s="966"/>
      <c r="N343" s="966"/>
      <c r="O343" s="967"/>
    </row>
    <row r="344" spans="1:15" ht="16.2" thickBot="1" x14ac:dyDescent="0.35">
      <c r="A344" s="344"/>
      <c r="B344" s="345"/>
      <c r="C344" s="345"/>
      <c r="D344" s="345"/>
      <c r="E344" s="345"/>
      <c r="F344" s="345"/>
      <c r="G344" s="345"/>
      <c r="H344" s="345"/>
      <c r="I344" s="345"/>
      <c r="J344" s="345"/>
      <c r="K344" s="345"/>
      <c r="L344" s="345"/>
      <c r="M344" s="345"/>
      <c r="N344" s="345"/>
      <c r="O344" s="346"/>
    </row>
    <row r="345" spans="1:15" ht="16.5" customHeight="1" thickBot="1" x14ac:dyDescent="0.35">
      <c r="A345" s="329"/>
      <c r="B345" s="237"/>
      <c r="C345" s="237"/>
      <c r="D345" s="174">
        <v>43800</v>
      </c>
      <c r="E345" s="353"/>
      <c r="F345" s="174">
        <v>43435</v>
      </c>
      <c r="G345" s="216"/>
      <c r="H345" s="216"/>
      <c r="I345" s="216"/>
      <c r="J345" s="216"/>
      <c r="K345" s="216"/>
      <c r="L345" s="216"/>
      <c r="M345" s="216"/>
      <c r="N345" s="216"/>
      <c r="O345" s="320"/>
    </row>
    <row r="346" spans="1:15" ht="16.5" customHeight="1" x14ac:dyDescent="0.3">
      <c r="A346" s="364"/>
      <c r="B346" s="1014" t="s">
        <v>244</v>
      </c>
      <c r="C346" s="1014"/>
      <c r="D346" s="210">
        <v>13446090785</v>
      </c>
      <c r="E346" s="211"/>
      <c r="F346" s="210">
        <v>-4398313168</v>
      </c>
      <c r="G346" s="216"/>
      <c r="H346" s="216"/>
      <c r="I346" s="216"/>
      <c r="J346" s="216"/>
      <c r="K346" s="216"/>
      <c r="L346" s="216"/>
      <c r="M346" s="216"/>
      <c r="N346" s="216"/>
      <c r="O346" s="320"/>
    </row>
    <row r="347" spans="1:15" ht="16.5" customHeight="1" x14ac:dyDescent="0.3">
      <c r="A347" s="364"/>
      <c r="B347" s="1014" t="s">
        <v>421</v>
      </c>
      <c r="C347" s="1014"/>
      <c r="D347" s="210">
        <v>-2774317487</v>
      </c>
      <c r="E347" s="215"/>
      <c r="F347" s="210">
        <v>13669330394</v>
      </c>
      <c r="G347" s="216"/>
      <c r="H347" s="216"/>
      <c r="I347" s="216"/>
      <c r="J347" s="216"/>
      <c r="K347" s="216"/>
      <c r="L347" s="216"/>
      <c r="M347" s="216"/>
      <c r="N347" s="216"/>
      <c r="O347" s="320"/>
    </row>
    <row r="348" spans="1:15" ht="16.5" customHeight="1" x14ac:dyDescent="0.3">
      <c r="A348" s="364"/>
      <c r="B348" s="1014" t="s">
        <v>422</v>
      </c>
      <c r="C348" s="1014"/>
      <c r="D348" s="210">
        <v>175654251</v>
      </c>
      <c r="E348" s="215"/>
      <c r="F348" s="210">
        <v>292656381</v>
      </c>
      <c r="G348" s="216"/>
      <c r="H348" s="216"/>
      <c r="I348" s="216"/>
      <c r="J348" s="216"/>
      <c r="K348" s="216"/>
      <c r="L348" s="216"/>
      <c r="M348" s="216"/>
      <c r="N348" s="216"/>
      <c r="O348" s="320"/>
    </row>
    <row r="349" spans="1:15" ht="16.5" customHeight="1" thickBot="1" x14ac:dyDescent="0.35">
      <c r="A349" s="364"/>
      <c r="B349" s="971" t="s">
        <v>423</v>
      </c>
      <c r="C349" s="971"/>
      <c r="D349" s="592">
        <f>SUM(D346:D348)</f>
        <v>10847427549</v>
      </c>
      <c r="E349" s="215"/>
      <c r="F349" s="592">
        <f>SUM(F346:F348)</f>
        <v>9563673607</v>
      </c>
      <c r="G349" s="216"/>
      <c r="H349" s="216"/>
      <c r="I349" s="216"/>
      <c r="J349" s="216"/>
      <c r="K349" s="216"/>
      <c r="L349" s="216"/>
      <c r="M349" s="216"/>
      <c r="N349" s="216"/>
      <c r="O349" s="320"/>
    </row>
    <row r="350" spans="1:15" ht="16.2" thickTop="1" x14ac:dyDescent="0.3">
      <c r="A350" s="382"/>
      <c r="B350" s="216"/>
      <c r="C350" s="216"/>
      <c r="D350" s="216"/>
      <c r="E350" s="216"/>
      <c r="F350" s="216"/>
      <c r="G350" s="216"/>
      <c r="H350" s="216"/>
      <c r="I350" s="216"/>
      <c r="J350" s="216"/>
      <c r="K350" s="216"/>
      <c r="L350" s="216"/>
      <c r="M350" s="216"/>
      <c r="N350" s="216"/>
      <c r="O350" s="320"/>
    </row>
    <row r="351" spans="1:15" x14ac:dyDescent="0.3">
      <c r="A351" s="366" t="s">
        <v>424</v>
      </c>
      <c r="B351" s="367"/>
      <c r="C351" s="367"/>
      <c r="D351" s="367"/>
      <c r="E351" s="367"/>
      <c r="F351" s="367"/>
      <c r="G351" s="367"/>
      <c r="H351" s="367"/>
      <c r="I351" s="367"/>
      <c r="J351" s="367"/>
      <c r="K351" s="367"/>
      <c r="L351" s="367"/>
      <c r="M351" s="367"/>
      <c r="N351" s="367"/>
      <c r="O351" s="368"/>
    </row>
    <row r="352" spans="1:15" x14ac:dyDescent="0.3">
      <c r="A352" s="352"/>
      <c r="B352" s="353"/>
      <c r="C352" s="353"/>
      <c r="D352" s="353"/>
      <c r="E352" s="353"/>
      <c r="F352" s="353"/>
      <c r="G352" s="353"/>
      <c r="H352" s="353"/>
      <c r="I352" s="353"/>
      <c r="J352" s="353"/>
      <c r="K352" s="353"/>
      <c r="L352" s="353"/>
      <c r="M352" s="353"/>
      <c r="N352" s="353"/>
      <c r="O352" s="354"/>
    </row>
    <row r="353" spans="1:15" x14ac:dyDescent="0.3">
      <c r="A353" s="965" t="s">
        <v>425</v>
      </c>
      <c r="B353" s="966"/>
      <c r="C353" s="966"/>
      <c r="D353" s="966"/>
      <c r="E353" s="966"/>
      <c r="F353" s="966"/>
      <c r="G353" s="966"/>
      <c r="H353" s="966"/>
      <c r="I353" s="966"/>
      <c r="J353" s="966"/>
      <c r="K353" s="966"/>
      <c r="L353" s="966"/>
      <c r="M353" s="966"/>
      <c r="N353" s="966"/>
      <c r="O353" s="967"/>
    </row>
    <row r="354" spans="1:15" ht="16.2" thickBot="1" x14ac:dyDescent="0.35">
      <c r="A354" s="344"/>
      <c r="B354" s="345"/>
      <c r="C354" s="345"/>
      <c r="D354" s="345"/>
      <c r="E354" s="345"/>
      <c r="F354" s="345"/>
      <c r="G354" s="345"/>
      <c r="H354" s="345"/>
      <c r="I354" s="345"/>
      <c r="J354" s="345"/>
      <c r="K354" s="345"/>
      <c r="L354" s="345"/>
      <c r="M354" s="345"/>
      <c r="N354" s="345"/>
      <c r="O354" s="346"/>
    </row>
    <row r="355" spans="1:15" ht="16.2" thickBot="1" x14ac:dyDescent="0.35">
      <c r="A355" s="329"/>
      <c r="B355" s="215"/>
      <c r="C355" s="215"/>
      <c r="D355" s="174">
        <v>43800</v>
      </c>
      <c r="E355" s="353"/>
      <c r="F355" s="174">
        <v>43435</v>
      </c>
      <c r="G355" s="216"/>
      <c r="H355" s="216"/>
      <c r="I355" s="216"/>
      <c r="J355" s="216"/>
      <c r="K355" s="216"/>
      <c r="L355" s="216"/>
      <c r="M355" s="216"/>
      <c r="N355" s="216"/>
      <c r="O355" s="320"/>
    </row>
    <row r="356" spans="1:15" ht="16.5" customHeight="1" x14ac:dyDescent="0.3">
      <c r="A356" s="364"/>
      <c r="B356" s="718" t="s">
        <v>426</v>
      </c>
      <c r="C356" s="716"/>
      <c r="D356" s="210">
        <v>2890051315</v>
      </c>
      <c r="E356" s="211"/>
      <c r="F356" s="210">
        <v>3091996155</v>
      </c>
      <c r="G356" s="216"/>
      <c r="H356" s="216"/>
      <c r="I356" s="216"/>
      <c r="J356" s="216"/>
      <c r="K356" s="216"/>
      <c r="L356" s="216"/>
      <c r="M356" s="216"/>
      <c r="N356" s="216"/>
      <c r="O356" s="320"/>
    </row>
    <row r="357" spans="1:15" ht="16.5" customHeight="1" x14ac:dyDescent="0.3">
      <c r="A357" s="364"/>
      <c r="B357" s="718" t="s">
        <v>257</v>
      </c>
      <c r="C357" s="716"/>
      <c r="D357" s="210">
        <v>2443207715</v>
      </c>
      <c r="E357" s="215"/>
      <c r="F357" s="210">
        <v>1567490344</v>
      </c>
      <c r="G357" s="216"/>
      <c r="H357" s="216"/>
      <c r="I357" s="216"/>
      <c r="J357" s="216"/>
      <c r="K357" s="216"/>
      <c r="L357" s="216"/>
      <c r="M357" s="216"/>
      <c r="N357" s="216"/>
      <c r="O357" s="320"/>
    </row>
    <row r="358" spans="1:15" ht="16.5" customHeight="1" x14ac:dyDescent="0.3">
      <c r="A358" s="364"/>
      <c r="B358" s="718" t="s">
        <v>428</v>
      </c>
      <c r="C358" s="716"/>
      <c r="D358" s="210">
        <v>2192151169</v>
      </c>
      <c r="E358" s="211"/>
      <c r="F358" s="210">
        <v>1371223490</v>
      </c>
      <c r="G358" s="216"/>
      <c r="H358" s="216"/>
      <c r="I358" s="216"/>
      <c r="J358" s="216"/>
      <c r="K358" s="216"/>
      <c r="L358" s="216"/>
      <c r="M358" s="216"/>
      <c r="N358" s="216"/>
      <c r="O358" s="320"/>
    </row>
    <row r="359" spans="1:15" ht="16.5" customHeight="1" x14ac:dyDescent="0.3">
      <c r="A359" s="364"/>
      <c r="B359" s="718" t="s">
        <v>427</v>
      </c>
      <c r="C359" s="716"/>
      <c r="D359" s="210">
        <v>1851335183</v>
      </c>
      <c r="E359" s="215"/>
      <c r="F359" s="210">
        <v>2074301785</v>
      </c>
      <c r="G359" s="216"/>
      <c r="H359" s="216"/>
      <c r="I359" s="216"/>
      <c r="J359" s="216"/>
      <c r="K359" s="216"/>
      <c r="L359" s="216"/>
      <c r="M359" s="216"/>
      <c r="N359" s="216"/>
      <c r="O359" s="320"/>
    </row>
    <row r="360" spans="1:15" ht="16.5" customHeight="1" x14ac:dyDescent="0.3">
      <c r="A360" s="364"/>
      <c r="B360" s="718" t="s">
        <v>430</v>
      </c>
      <c r="C360" s="716"/>
      <c r="D360" s="210">
        <v>847091708</v>
      </c>
      <c r="E360" s="215"/>
      <c r="F360" s="210">
        <v>195821070</v>
      </c>
      <c r="G360" s="216"/>
      <c r="H360" s="216"/>
      <c r="I360" s="216"/>
      <c r="J360" s="216"/>
      <c r="K360" s="216"/>
      <c r="L360" s="216"/>
      <c r="M360" s="216"/>
      <c r="N360" s="216"/>
      <c r="O360" s="320"/>
    </row>
    <row r="361" spans="1:15" ht="16.5" customHeight="1" x14ac:dyDescent="0.3">
      <c r="A361" s="364"/>
      <c r="B361" s="718" t="s">
        <v>429</v>
      </c>
      <c r="C361" s="716"/>
      <c r="D361" s="210">
        <v>679487340</v>
      </c>
      <c r="E361" s="215"/>
      <c r="F361" s="210">
        <v>488288658</v>
      </c>
      <c r="G361" s="216"/>
      <c r="H361" s="216"/>
      <c r="I361" s="216"/>
      <c r="J361" s="216"/>
      <c r="K361" s="216"/>
      <c r="L361" s="216"/>
      <c r="M361" s="216"/>
      <c r="N361" s="216"/>
      <c r="O361" s="320"/>
    </row>
    <row r="362" spans="1:15" ht="16.5" customHeight="1" x14ac:dyDescent="0.3">
      <c r="A362" s="364"/>
      <c r="B362" s="718" t="s">
        <v>631</v>
      </c>
      <c r="C362" s="716"/>
      <c r="D362" s="210">
        <v>583178894</v>
      </c>
      <c r="E362" s="211"/>
      <c r="F362" s="210">
        <v>189590946</v>
      </c>
      <c r="G362" s="216"/>
      <c r="H362" s="216"/>
      <c r="I362" s="216"/>
      <c r="J362" s="216"/>
      <c r="K362" s="216"/>
      <c r="L362" s="216"/>
      <c r="M362" s="216"/>
      <c r="N362" s="216"/>
      <c r="O362" s="320"/>
    </row>
    <row r="363" spans="1:15" ht="16.5" customHeight="1" x14ac:dyDescent="0.3">
      <c r="A363" s="364"/>
      <c r="B363" s="718" t="s">
        <v>632</v>
      </c>
      <c r="C363" s="716"/>
      <c r="D363" s="210">
        <v>515746363</v>
      </c>
      <c r="E363" s="215"/>
      <c r="F363" s="210">
        <v>679783210</v>
      </c>
      <c r="G363" s="216"/>
      <c r="H363" s="216"/>
      <c r="I363" s="216"/>
      <c r="J363" s="216"/>
      <c r="K363" s="216"/>
      <c r="L363" s="216"/>
      <c r="M363" s="216"/>
      <c r="N363" s="216"/>
      <c r="O363" s="320"/>
    </row>
    <row r="364" spans="1:15" ht="16.5" customHeight="1" x14ac:dyDescent="0.3">
      <c r="A364" s="364"/>
      <c r="B364" s="718" t="s">
        <v>432</v>
      </c>
      <c r="C364" s="716"/>
      <c r="D364" s="210">
        <v>271792861</v>
      </c>
      <c r="E364" s="211"/>
      <c r="F364" s="210">
        <v>160446089</v>
      </c>
      <c r="G364" s="216"/>
      <c r="H364" s="216"/>
      <c r="I364" s="216"/>
      <c r="J364" s="216"/>
      <c r="K364" s="216"/>
      <c r="L364" s="216"/>
      <c r="M364" s="216"/>
      <c r="N364" s="216"/>
      <c r="O364" s="320"/>
    </row>
    <row r="365" spans="1:15" ht="16.5" customHeight="1" x14ac:dyDescent="0.3">
      <c r="A365" s="364"/>
      <c r="B365" s="718" t="s">
        <v>431</v>
      </c>
      <c r="C365" s="716"/>
      <c r="D365" s="210">
        <v>93458574</v>
      </c>
      <c r="E365" s="215"/>
      <c r="F365" s="210">
        <v>195566743</v>
      </c>
      <c r="G365" s="216"/>
      <c r="H365" s="216"/>
      <c r="I365" s="216"/>
      <c r="J365" s="216"/>
      <c r="K365" s="216"/>
      <c r="L365" s="216"/>
      <c r="M365" s="216"/>
      <c r="N365" s="216"/>
      <c r="O365" s="320"/>
    </row>
    <row r="366" spans="1:15" ht="16.5" customHeight="1" x14ac:dyDescent="0.3">
      <c r="A366" s="364"/>
      <c r="B366" s="718" t="s">
        <v>434</v>
      </c>
      <c r="C366" s="716"/>
      <c r="D366" s="210">
        <v>74445942</v>
      </c>
      <c r="E366" s="215"/>
      <c r="F366" s="210">
        <v>15271175</v>
      </c>
      <c r="G366" s="216"/>
      <c r="H366" s="216"/>
      <c r="I366" s="216"/>
      <c r="J366" s="216"/>
      <c r="K366" s="216"/>
      <c r="L366" s="216"/>
      <c r="M366" s="216"/>
      <c r="N366" s="216"/>
      <c r="O366" s="320"/>
    </row>
    <row r="367" spans="1:15" ht="16.5" customHeight="1" x14ac:dyDescent="0.3">
      <c r="A367" s="364"/>
      <c r="B367" s="718" t="s">
        <v>433</v>
      </c>
      <c r="C367" s="716"/>
      <c r="D367" s="210">
        <v>53783564</v>
      </c>
      <c r="E367" s="215"/>
      <c r="F367" s="210">
        <v>37585532</v>
      </c>
      <c r="G367" s="216"/>
      <c r="H367" s="216"/>
      <c r="I367" s="216"/>
      <c r="J367" s="216"/>
      <c r="K367" s="216"/>
      <c r="L367" s="216"/>
      <c r="M367" s="216"/>
      <c r="N367" s="216"/>
      <c r="O367" s="320"/>
    </row>
    <row r="368" spans="1:15" ht="16.2" thickBot="1" x14ac:dyDescent="0.35">
      <c r="A368" s="338"/>
      <c r="B368" s="971" t="s">
        <v>181</v>
      </c>
      <c r="C368" s="971"/>
      <c r="D368" s="591">
        <f>SUM(D356:D367)</f>
        <v>12495730628</v>
      </c>
      <c r="E368" s="383"/>
      <c r="F368" s="591">
        <f>SUM(F356:F367)</f>
        <v>10067365197</v>
      </c>
      <c r="G368" s="216"/>
      <c r="H368" s="216"/>
      <c r="I368" s="216"/>
      <c r="J368" s="216"/>
      <c r="K368" s="216"/>
      <c r="L368" s="216"/>
      <c r="M368" s="216"/>
      <c r="N368" s="216"/>
      <c r="O368" s="320"/>
    </row>
    <row r="369" spans="1:15" ht="16.2" thickTop="1" x14ac:dyDescent="0.3">
      <c r="A369" s="325"/>
      <c r="B369" s="216"/>
      <c r="C369" s="216"/>
      <c r="D369" s="216"/>
      <c r="E369" s="216"/>
      <c r="F369" s="216"/>
      <c r="G369" s="216"/>
      <c r="H369" s="216"/>
      <c r="I369" s="216"/>
      <c r="J369" s="216"/>
      <c r="K369" s="216"/>
      <c r="L369" s="216"/>
      <c r="M369" s="216"/>
      <c r="N369" s="216"/>
      <c r="O369" s="320"/>
    </row>
    <row r="370" spans="1:15" x14ac:dyDescent="0.3">
      <c r="A370" s="325"/>
      <c r="B370" s="216"/>
      <c r="C370" s="216"/>
      <c r="D370" s="216"/>
      <c r="E370" s="216"/>
      <c r="F370" s="216"/>
      <c r="G370" s="216"/>
      <c r="H370" s="216"/>
      <c r="I370" s="216"/>
      <c r="J370" s="216"/>
      <c r="K370" s="216"/>
      <c r="L370" s="216"/>
      <c r="M370" s="216"/>
      <c r="N370" s="216"/>
      <c r="O370" s="320"/>
    </row>
    <row r="371" spans="1:15" x14ac:dyDescent="0.3">
      <c r="A371" s="995" t="s">
        <v>435</v>
      </c>
      <c r="B371" s="996"/>
      <c r="C371" s="996"/>
      <c r="D371" s="996"/>
      <c r="E371" s="996"/>
      <c r="F371" s="996"/>
      <c r="G371" s="996"/>
      <c r="H371" s="996"/>
      <c r="I371" s="996"/>
      <c r="J371" s="996"/>
      <c r="K371" s="996"/>
      <c r="L371" s="996"/>
      <c r="M371" s="996"/>
      <c r="N371" s="996"/>
      <c r="O371" s="997"/>
    </row>
    <row r="372" spans="1:15" x14ac:dyDescent="0.3">
      <c r="A372" s="352"/>
      <c r="B372" s="353"/>
      <c r="C372" s="353"/>
      <c r="D372" s="353"/>
      <c r="E372" s="353"/>
      <c r="F372" s="353"/>
      <c r="G372" s="353"/>
      <c r="H372" s="353"/>
      <c r="I372" s="353"/>
      <c r="J372" s="353"/>
      <c r="K372" s="353"/>
      <c r="L372" s="353"/>
      <c r="M372" s="353"/>
      <c r="N372" s="353"/>
      <c r="O372" s="354"/>
    </row>
    <row r="373" spans="1:15" x14ac:dyDescent="0.3">
      <c r="A373" s="965" t="s">
        <v>436</v>
      </c>
      <c r="B373" s="966"/>
      <c r="C373" s="966"/>
      <c r="D373" s="966"/>
      <c r="E373" s="966"/>
      <c r="F373" s="966"/>
      <c r="G373" s="966"/>
      <c r="H373" s="966"/>
      <c r="I373" s="966"/>
      <c r="J373" s="966"/>
      <c r="K373" s="966"/>
      <c r="L373" s="966"/>
      <c r="M373" s="966"/>
      <c r="N373" s="966"/>
      <c r="O373" s="967"/>
    </row>
    <row r="374" spans="1:15" ht="16.2" thickBot="1" x14ac:dyDescent="0.35">
      <c r="A374" s="344"/>
      <c r="B374" s="345"/>
      <c r="C374" s="345"/>
      <c r="D374" s="345"/>
      <c r="E374" s="345"/>
      <c r="F374" s="345"/>
      <c r="G374" s="345"/>
      <c r="H374" s="345"/>
      <c r="I374" s="345"/>
      <c r="J374" s="345"/>
      <c r="K374" s="345"/>
      <c r="L374" s="345"/>
      <c r="M374" s="345"/>
      <c r="N374" s="345"/>
      <c r="O374" s="346"/>
    </row>
    <row r="375" spans="1:15" ht="16.2" thickBot="1" x14ac:dyDescent="0.35">
      <c r="A375" s="364"/>
      <c r="B375" s="215"/>
      <c r="C375" s="215"/>
      <c r="D375" s="174">
        <v>43800</v>
      </c>
      <c r="E375" s="353"/>
      <c r="F375" s="174">
        <v>43435</v>
      </c>
      <c r="G375" s="216"/>
      <c r="H375" s="216"/>
      <c r="I375" s="216"/>
      <c r="J375" s="216"/>
      <c r="K375" s="216"/>
      <c r="L375" s="216"/>
      <c r="M375" s="216"/>
      <c r="N375" s="216"/>
      <c r="O375" s="320"/>
    </row>
    <row r="376" spans="1:15" ht="15.75" customHeight="1" x14ac:dyDescent="0.3">
      <c r="A376" s="364"/>
      <c r="B376" s="736" t="s">
        <v>437</v>
      </c>
      <c r="C376" s="716"/>
      <c r="D376" s="844">
        <v>1460382458</v>
      </c>
      <c r="E376" s="848"/>
      <c r="F376" s="844">
        <v>933836088</v>
      </c>
      <c r="G376" s="216"/>
      <c r="H376" s="216"/>
      <c r="I376" s="216"/>
      <c r="J376" s="216"/>
      <c r="K376" s="216"/>
      <c r="L376" s="216"/>
      <c r="M376" s="216"/>
      <c r="N376" s="216"/>
      <c r="O376" s="320"/>
    </row>
    <row r="377" spans="1:15" ht="16.2" thickBot="1" x14ac:dyDescent="0.35">
      <c r="A377" s="364"/>
      <c r="B377" s="332" t="s">
        <v>181</v>
      </c>
      <c r="C377" s="216"/>
      <c r="D377" s="591">
        <f>SUM(D376:D376)</f>
        <v>1460382458</v>
      </c>
      <c r="E377" s="216"/>
      <c r="F377" s="591">
        <f>SUM(F376:F376)-0.8</f>
        <v>933836087.20000005</v>
      </c>
      <c r="G377" s="216"/>
      <c r="H377" s="216"/>
      <c r="I377" s="216"/>
      <c r="J377" s="216"/>
      <c r="K377" s="216"/>
      <c r="L377" s="216"/>
      <c r="M377" s="216"/>
      <c r="N377" s="216"/>
      <c r="O377" s="320"/>
    </row>
    <row r="378" spans="1:15" ht="16.2" thickTop="1" x14ac:dyDescent="0.3">
      <c r="A378" s="364"/>
      <c r="B378" s="216"/>
      <c r="C378" s="216"/>
      <c r="D378" s="216"/>
      <c r="E378" s="216"/>
      <c r="F378" s="216"/>
      <c r="G378" s="216"/>
      <c r="H378" s="216"/>
      <c r="I378" s="216"/>
      <c r="J378" s="216"/>
      <c r="K378" s="216"/>
      <c r="L378" s="216"/>
      <c r="M378" s="216"/>
      <c r="N378" s="216"/>
      <c r="O378" s="320"/>
    </row>
    <row r="379" spans="1:15" x14ac:dyDescent="0.3">
      <c r="A379" s="960" t="s">
        <v>438</v>
      </c>
      <c r="B379" s="961"/>
      <c r="C379" s="961"/>
      <c r="D379" s="961"/>
      <c r="E379" s="961"/>
      <c r="F379" s="961"/>
      <c r="G379" s="961"/>
      <c r="H379" s="961"/>
      <c r="I379" s="961"/>
      <c r="J379" s="961"/>
      <c r="K379" s="961"/>
      <c r="L379" s="961"/>
      <c r="M379" s="961"/>
      <c r="N379" s="961"/>
      <c r="O379" s="1003"/>
    </row>
    <row r="380" spans="1:15" x14ac:dyDescent="0.3">
      <c r="A380" s="336"/>
      <c r="B380" s="337"/>
      <c r="C380" s="337"/>
      <c r="D380" s="337"/>
      <c r="E380" s="337"/>
      <c r="F380" s="337"/>
      <c r="G380" s="337"/>
      <c r="H380" s="337"/>
      <c r="I380" s="337"/>
      <c r="J380" s="337"/>
      <c r="K380" s="337"/>
      <c r="L380" s="337"/>
      <c r="M380" s="337"/>
      <c r="N380" s="337"/>
      <c r="O380" s="351"/>
    </row>
    <row r="381" spans="1:15" x14ac:dyDescent="0.3">
      <c r="A381" s="375" t="s">
        <v>439</v>
      </c>
      <c r="B381" s="996" t="s">
        <v>440</v>
      </c>
      <c r="C381" s="996"/>
      <c r="D381" s="996"/>
      <c r="E381" s="996"/>
      <c r="F381" s="996"/>
      <c r="G381" s="996"/>
      <c r="H381" s="996"/>
      <c r="I381" s="996"/>
      <c r="J381" s="996"/>
      <c r="K381" s="996"/>
      <c r="L381" s="996"/>
      <c r="M381" s="996"/>
      <c r="N381" s="996"/>
      <c r="O381" s="997"/>
    </row>
    <row r="382" spans="1:15" ht="16.2" thickBot="1" x14ac:dyDescent="0.35">
      <c r="A382" s="375"/>
      <c r="B382" s="353"/>
      <c r="C382" s="353"/>
      <c r="D382" s="353"/>
      <c r="E382" s="353"/>
      <c r="F382" s="353"/>
      <c r="G382" s="353"/>
      <c r="H382" s="353"/>
      <c r="I382" s="353"/>
      <c r="J382" s="353"/>
      <c r="K382" s="353"/>
      <c r="L382" s="353"/>
      <c r="M382" s="353"/>
      <c r="N382" s="353"/>
      <c r="O382" s="354"/>
    </row>
    <row r="383" spans="1:15" ht="16.2" thickBot="1" x14ac:dyDescent="0.35">
      <c r="A383" s="384"/>
      <c r="B383" s="237"/>
      <c r="C383" s="347"/>
      <c r="D383" s="174">
        <v>43800</v>
      </c>
      <c r="E383" s="347"/>
      <c r="F383" s="174">
        <v>43435</v>
      </c>
      <c r="G383" s="216"/>
      <c r="H383" s="216"/>
      <c r="I383" s="216"/>
      <c r="J383" s="216"/>
      <c r="K383" s="216"/>
      <c r="L383" s="216"/>
      <c r="M383" s="216"/>
      <c r="N383" s="216"/>
      <c r="O383" s="320"/>
    </row>
    <row r="384" spans="1:15" ht="18" customHeight="1" x14ac:dyDescent="0.3">
      <c r="A384" s="385"/>
      <c r="B384" s="211" t="s">
        <v>441</v>
      </c>
      <c r="C384" s="386"/>
      <c r="D384" s="210">
        <v>1975039603</v>
      </c>
      <c r="E384" s="386"/>
      <c r="F384" s="210">
        <v>2710648465</v>
      </c>
      <c r="G384" s="216"/>
      <c r="H384" s="216"/>
      <c r="I384" s="216"/>
      <c r="J384" s="216"/>
      <c r="K384" s="216"/>
      <c r="L384" s="216"/>
      <c r="M384" s="216"/>
      <c r="N384" s="216"/>
      <c r="O384" s="320"/>
    </row>
    <row r="385" spans="1:15" ht="38.25" customHeight="1" x14ac:dyDescent="0.3">
      <c r="A385" s="326"/>
      <c r="B385" s="1015" t="s">
        <v>442</v>
      </c>
      <c r="C385" s="1015"/>
      <c r="D385" s="210">
        <v>1161437</v>
      </c>
      <c r="E385" s="386"/>
      <c r="F385" s="210">
        <v>135961643</v>
      </c>
      <c r="G385" s="216"/>
      <c r="H385" s="216"/>
      <c r="I385" s="216"/>
      <c r="J385" s="216"/>
      <c r="K385" s="216"/>
      <c r="L385" s="216"/>
      <c r="M385" s="216"/>
      <c r="N385" s="216"/>
      <c r="O385" s="320"/>
    </row>
    <row r="386" spans="1:15" ht="16.2" thickBot="1" x14ac:dyDescent="0.35">
      <c r="A386" s="387"/>
      <c r="B386" s="961" t="s">
        <v>443</v>
      </c>
      <c r="C386" s="961"/>
      <c r="D386" s="591">
        <f>SUM(D384:D385)</f>
        <v>1976201040</v>
      </c>
      <c r="E386" s="388"/>
      <c r="F386" s="591">
        <f>SUM(F384:F385)</f>
        <v>2846610108</v>
      </c>
      <c r="G386" s="216"/>
      <c r="H386" s="216"/>
      <c r="I386" s="216"/>
      <c r="J386" s="216"/>
      <c r="K386" s="216"/>
      <c r="L386" s="216"/>
      <c r="M386" s="216"/>
      <c r="N386" s="216"/>
      <c r="O386" s="320"/>
    </row>
    <row r="387" spans="1:15" ht="16.2" thickTop="1" x14ac:dyDescent="0.3">
      <c r="A387" s="323"/>
      <c r="B387" s="324"/>
      <c r="C387" s="216"/>
      <c r="D387" s="216"/>
      <c r="E387" s="216"/>
      <c r="F387" s="216"/>
      <c r="G387" s="216"/>
      <c r="H387" s="216"/>
      <c r="I387" s="216"/>
      <c r="J387" s="216"/>
      <c r="K387" s="216"/>
      <c r="L387" s="216"/>
      <c r="M387" s="216"/>
      <c r="N387" s="216"/>
      <c r="O387" s="320"/>
    </row>
    <row r="388" spans="1:15" x14ac:dyDescent="0.3">
      <c r="A388" s="323" t="s">
        <v>511</v>
      </c>
      <c r="B388" s="961" t="s">
        <v>512</v>
      </c>
      <c r="C388" s="961"/>
      <c r="D388" s="961"/>
      <c r="E388" s="961"/>
      <c r="F388" s="961"/>
      <c r="G388" s="961"/>
      <c r="H388" s="961"/>
      <c r="I388" s="961"/>
      <c r="J388" s="961"/>
      <c r="K388" s="961"/>
      <c r="L388" s="961"/>
      <c r="M388" s="961"/>
      <c r="N388" s="961"/>
      <c r="O388" s="1003"/>
    </row>
    <row r="389" spans="1:15" ht="16.2" thickBot="1" x14ac:dyDescent="0.35">
      <c r="A389" s="323"/>
      <c r="B389" s="337"/>
      <c r="C389" s="337"/>
      <c r="D389" s="337"/>
      <c r="E389" s="337"/>
      <c r="F389" s="337"/>
      <c r="G389" s="337"/>
      <c r="H389" s="337"/>
      <c r="I389" s="337"/>
      <c r="J389" s="337"/>
      <c r="K389" s="337"/>
      <c r="L389" s="337"/>
      <c r="M389" s="337"/>
      <c r="N389" s="337"/>
      <c r="O389" s="351"/>
    </row>
    <row r="390" spans="1:15" ht="16.2" thickBot="1" x14ac:dyDescent="0.35">
      <c r="A390" s="326"/>
      <c r="B390" s="211"/>
      <c r="C390" s="347"/>
      <c r="D390" s="174">
        <v>43800</v>
      </c>
      <c r="E390" s="347"/>
      <c r="F390" s="174">
        <v>43435</v>
      </c>
      <c r="G390" s="216"/>
      <c r="H390" s="216"/>
      <c r="I390" s="216"/>
      <c r="J390" s="216"/>
      <c r="K390" s="216"/>
      <c r="L390" s="216"/>
      <c r="M390" s="216"/>
      <c r="N390" s="216"/>
      <c r="O390" s="320"/>
    </row>
    <row r="391" spans="1:15" x14ac:dyDescent="0.3">
      <c r="A391" s="322"/>
      <c r="B391" s="331" t="s">
        <v>444</v>
      </c>
      <c r="C391" s="389"/>
      <c r="D391" s="747">
        <v>17026576486</v>
      </c>
      <c r="E391" s="389"/>
      <c r="F391" s="747">
        <v>27578861234</v>
      </c>
      <c r="G391" s="216"/>
      <c r="H391" s="216"/>
      <c r="I391" s="216"/>
      <c r="J391" s="216"/>
      <c r="K391" s="216"/>
      <c r="L391" s="216"/>
      <c r="M391" s="216"/>
      <c r="N391" s="216"/>
      <c r="O391" s="320"/>
    </row>
    <row r="392" spans="1:15" ht="18" customHeight="1" x14ac:dyDescent="0.3">
      <c r="A392" s="326"/>
      <c r="B392" s="211" t="s">
        <v>445</v>
      </c>
      <c r="C392" s="386"/>
      <c r="D392" s="210">
        <v>1702657649</v>
      </c>
      <c r="E392" s="386"/>
      <c r="F392" s="210">
        <v>2757886123</v>
      </c>
      <c r="G392" s="216"/>
      <c r="H392" s="216"/>
      <c r="I392" s="216"/>
      <c r="J392" s="216"/>
      <c r="K392" s="216"/>
      <c r="L392" s="216"/>
      <c r="M392" s="216"/>
      <c r="N392" s="216"/>
      <c r="O392" s="320"/>
    </row>
    <row r="393" spans="1:15" ht="30.75" customHeight="1" x14ac:dyDescent="0.3">
      <c r="A393" s="326"/>
      <c r="B393" s="958" t="s">
        <v>446</v>
      </c>
      <c r="C393" s="958"/>
      <c r="D393" s="210">
        <v>273543391</v>
      </c>
      <c r="E393" s="386"/>
      <c r="F393" s="210">
        <v>88723985</v>
      </c>
      <c r="G393" s="216"/>
      <c r="H393" s="216"/>
      <c r="I393" s="216"/>
      <c r="J393" s="216"/>
      <c r="K393" s="216"/>
      <c r="L393" s="216"/>
      <c r="M393" s="216"/>
      <c r="N393" s="216"/>
      <c r="O393" s="320"/>
    </row>
    <row r="394" spans="1:15" ht="16.2" thickBot="1" x14ac:dyDescent="0.35">
      <c r="A394" s="322"/>
      <c r="B394" s="331" t="s">
        <v>447</v>
      </c>
      <c r="C394" s="331"/>
      <c r="D394" s="591">
        <f>SUM(D392:D393)</f>
        <v>1976201040</v>
      </c>
      <c r="E394" s="331"/>
      <c r="F394" s="591">
        <f>SUM(F392:F393)</f>
        <v>2846610108</v>
      </c>
      <c r="G394" s="216"/>
      <c r="H394" s="216"/>
      <c r="I394" s="216"/>
      <c r="J394" s="216"/>
      <c r="K394" s="216"/>
      <c r="L394" s="216"/>
      <c r="M394" s="216"/>
      <c r="N394" s="216"/>
      <c r="O394" s="320"/>
    </row>
    <row r="395" spans="1:15" ht="16.2" thickTop="1" x14ac:dyDescent="0.3">
      <c r="A395" s="323"/>
      <c r="B395" s="216"/>
      <c r="C395" s="216"/>
      <c r="D395" s="216"/>
      <c r="E395" s="216"/>
      <c r="F395" s="216"/>
      <c r="G395" s="216"/>
      <c r="H395" s="216"/>
      <c r="I395" s="216"/>
      <c r="J395" s="216"/>
      <c r="K395" s="216"/>
      <c r="L395" s="216"/>
      <c r="M395" s="216"/>
      <c r="N395" s="216"/>
      <c r="O395" s="320"/>
    </row>
    <row r="396" spans="1:15" x14ac:dyDescent="0.3">
      <c r="A396" s="323" t="s">
        <v>448</v>
      </c>
      <c r="B396" s="331" t="s">
        <v>449</v>
      </c>
      <c r="C396" s="331"/>
      <c r="D396" s="331"/>
      <c r="E396" s="331"/>
      <c r="F396" s="331"/>
      <c r="G396" s="331"/>
      <c r="H396" s="331"/>
      <c r="I396" s="331"/>
      <c r="J396" s="331"/>
      <c r="K396" s="331"/>
      <c r="L396" s="331"/>
      <c r="M396" s="331"/>
      <c r="N396" s="331"/>
      <c r="O396" s="390"/>
    </row>
    <row r="397" spans="1:15" x14ac:dyDescent="0.3">
      <c r="A397" s="323"/>
      <c r="B397" s="337"/>
      <c r="C397" s="337"/>
      <c r="D397" s="337"/>
      <c r="E397" s="337"/>
      <c r="F397" s="337"/>
      <c r="G397" s="337"/>
      <c r="H397" s="337"/>
      <c r="I397" s="337"/>
      <c r="J397" s="337"/>
      <c r="K397" s="337"/>
      <c r="L397" s="337"/>
      <c r="M397" s="337"/>
      <c r="N397" s="337"/>
      <c r="O397" s="351"/>
    </row>
    <row r="398" spans="1:15" x14ac:dyDescent="0.3">
      <c r="A398" s="965" t="s">
        <v>450</v>
      </c>
      <c r="B398" s="966"/>
      <c r="C398" s="966"/>
      <c r="D398" s="966"/>
      <c r="E398" s="966"/>
      <c r="F398" s="966"/>
      <c r="G398" s="966"/>
      <c r="H398" s="966"/>
      <c r="I398" s="966"/>
      <c r="J398" s="966"/>
      <c r="K398" s="966"/>
      <c r="L398" s="966"/>
      <c r="M398" s="966"/>
      <c r="N398" s="966"/>
      <c r="O398" s="967"/>
    </row>
    <row r="399" spans="1:15" ht="16.2" thickBot="1" x14ac:dyDescent="0.35">
      <c r="A399" s="322"/>
      <c r="B399" s="345"/>
      <c r="C399" s="345"/>
      <c r="D399" s="345"/>
      <c r="E399" s="386"/>
      <c r="F399" s="345"/>
      <c r="G399" s="345"/>
      <c r="H399" s="345"/>
      <c r="I399" s="345"/>
      <c r="J399" s="345"/>
      <c r="K399" s="345"/>
      <c r="L399" s="345"/>
      <c r="M399" s="345"/>
      <c r="N399" s="345"/>
      <c r="O399" s="346"/>
    </row>
    <row r="400" spans="1:15" ht="16.2" thickBot="1" x14ac:dyDescent="0.35">
      <c r="A400" s="322"/>
      <c r="B400" s="337"/>
      <c r="C400" s="337"/>
      <c r="D400" s="180">
        <v>43800</v>
      </c>
      <c r="E400" s="386"/>
      <c r="F400" s="180">
        <v>43435</v>
      </c>
      <c r="G400" s="216"/>
      <c r="H400" s="216"/>
      <c r="I400" s="216"/>
      <c r="J400" s="216"/>
      <c r="K400" s="216"/>
      <c r="L400" s="216"/>
      <c r="M400" s="216"/>
      <c r="N400" s="216"/>
      <c r="O400" s="320"/>
    </row>
    <row r="401" spans="1:15" ht="16.2" thickBot="1" x14ac:dyDescent="0.35">
      <c r="A401" s="322"/>
      <c r="B401" s="337"/>
      <c r="C401" s="386"/>
      <c r="D401" s="181" t="s">
        <v>451</v>
      </c>
      <c r="E401" s="386"/>
      <c r="F401" s="182" t="s">
        <v>451</v>
      </c>
      <c r="G401" s="216"/>
      <c r="H401" s="216"/>
      <c r="I401" s="216"/>
      <c r="J401" s="216"/>
      <c r="K401" s="216"/>
      <c r="L401" s="216"/>
      <c r="M401" s="216"/>
      <c r="N401" s="216"/>
      <c r="O401" s="320"/>
    </row>
    <row r="402" spans="1:15" x14ac:dyDescent="0.3">
      <c r="A402" s="326"/>
      <c r="B402" s="331" t="s">
        <v>0</v>
      </c>
      <c r="C402" s="386"/>
      <c r="D402" s="348"/>
      <c r="E402" s="386"/>
      <c r="F402" s="348"/>
      <c r="G402" s="216"/>
      <c r="H402" s="216"/>
      <c r="I402" s="216"/>
      <c r="J402" s="216"/>
      <c r="K402" s="216"/>
      <c r="L402" s="216"/>
      <c r="M402" s="216"/>
      <c r="N402" s="216"/>
      <c r="O402" s="320"/>
    </row>
    <row r="403" spans="1:15" x14ac:dyDescent="0.3">
      <c r="A403" s="326"/>
      <c r="B403" s="331" t="s">
        <v>1</v>
      </c>
      <c r="C403" s="386"/>
      <c r="D403" s="348"/>
      <c r="E403" s="386"/>
      <c r="F403" s="348"/>
      <c r="G403" s="216"/>
      <c r="H403" s="216"/>
      <c r="I403" s="216"/>
      <c r="J403" s="216"/>
      <c r="K403" s="216"/>
      <c r="L403" s="216"/>
      <c r="M403" s="216"/>
      <c r="N403" s="216"/>
      <c r="O403" s="320"/>
    </row>
    <row r="404" spans="1:15" x14ac:dyDescent="0.3">
      <c r="A404" s="326"/>
      <c r="B404" s="211" t="s">
        <v>514</v>
      </c>
      <c r="C404" s="386"/>
      <c r="D404" s="348">
        <v>2421856</v>
      </c>
      <c r="E404" s="386"/>
      <c r="F404" s="348">
        <v>2443182</v>
      </c>
      <c r="G404" s="216"/>
      <c r="H404" s="216"/>
      <c r="I404" s="216"/>
      <c r="J404" s="216"/>
      <c r="K404" s="216"/>
      <c r="L404" s="216"/>
      <c r="M404" s="216"/>
      <c r="N404" s="216"/>
      <c r="O404" s="320"/>
    </row>
    <row r="405" spans="1:15" x14ac:dyDescent="0.3">
      <c r="A405" s="326"/>
      <c r="B405" s="331" t="s">
        <v>6</v>
      </c>
      <c r="C405" s="386"/>
      <c r="D405" s="348"/>
      <c r="E405" s="386"/>
      <c r="F405" s="348"/>
      <c r="G405" s="216"/>
      <c r="H405" s="216"/>
      <c r="I405" s="216"/>
      <c r="J405" s="216"/>
      <c r="K405" s="216"/>
      <c r="L405" s="216"/>
      <c r="M405" s="216"/>
      <c r="N405" s="216"/>
      <c r="O405" s="320"/>
    </row>
    <row r="406" spans="1:15" x14ac:dyDescent="0.3">
      <c r="A406" s="322"/>
      <c r="B406" s="966" t="s">
        <v>541</v>
      </c>
      <c r="C406" s="966"/>
      <c r="D406" s="348">
        <v>423881</v>
      </c>
      <c r="E406" s="211"/>
      <c r="F406" s="348">
        <v>1563992</v>
      </c>
      <c r="G406" s="216"/>
      <c r="H406" s="216"/>
      <c r="I406" s="216"/>
      <c r="J406" s="216"/>
      <c r="K406" s="216"/>
      <c r="L406" s="216"/>
      <c r="M406" s="216"/>
      <c r="N406" s="216"/>
      <c r="O406" s="320"/>
    </row>
    <row r="407" spans="1:15" ht="16.2" thickBot="1" x14ac:dyDescent="0.35">
      <c r="A407" s="322"/>
      <c r="B407" s="961" t="s">
        <v>9</v>
      </c>
      <c r="C407" s="961"/>
      <c r="D407" s="591">
        <v>2845737</v>
      </c>
      <c r="E407" s="331"/>
      <c r="F407" s="591">
        <v>4007174</v>
      </c>
      <c r="G407" s="216"/>
      <c r="H407" s="216"/>
      <c r="I407" s="216"/>
      <c r="J407" s="216"/>
      <c r="K407" s="216"/>
      <c r="L407" s="216"/>
      <c r="M407" s="216"/>
      <c r="N407" s="216"/>
      <c r="O407" s="320"/>
    </row>
    <row r="408" spans="1:15" ht="16.2" thickTop="1" x14ac:dyDescent="0.3">
      <c r="A408" s="322"/>
      <c r="B408" s="216"/>
      <c r="C408" s="216"/>
      <c r="D408" s="216"/>
      <c r="E408" s="216"/>
      <c r="F408" s="216"/>
      <c r="G408" s="216"/>
      <c r="H408" s="216"/>
      <c r="I408" s="216"/>
      <c r="J408" s="216"/>
      <c r="K408" s="216"/>
      <c r="L408" s="216"/>
      <c r="M408" s="216"/>
      <c r="N408" s="216"/>
      <c r="O408" s="320"/>
    </row>
    <row r="409" spans="1:15" x14ac:dyDescent="0.3">
      <c r="A409" s="322"/>
      <c r="B409" s="216"/>
      <c r="C409" s="216"/>
      <c r="D409" s="216"/>
      <c r="E409" s="216"/>
      <c r="F409" s="216"/>
      <c r="G409" s="216"/>
      <c r="H409" s="216"/>
      <c r="I409" s="216"/>
      <c r="J409" s="216"/>
      <c r="K409" s="216"/>
      <c r="L409" s="216"/>
      <c r="M409" s="216"/>
      <c r="N409" s="216"/>
      <c r="O409" s="320"/>
    </row>
    <row r="410" spans="1:15" x14ac:dyDescent="0.3">
      <c r="A410" s="322" t="s">
        <v>452</v>
      </c>
      <c r="B410" s="961" t="s">
        <v>453</v>
      </c>
      <c r="C410" s="961"/>
      <c r="D410" s="961"/>
      <c r="E410" s="961"/>
      <c r="F410" s="961"/>
      <c r="G410" s="961"/>
      <c r="H410" s="961"/>
      <c r="I410" s="961"/>
      <c r="J410" s="961"/>
      <c r="K410" s="961"/>
      <c r="L410" s="961"/>
      <c r="M410" s="961"/>
      <c r="N410" s="961"/>
      <c r="O410" s="1003"/>
    </row>
    <row r="411" spans="1:15" ht="16.2" thickBot="1" x14ac:dyDescent="0.35">
      <c r="A411" s="326"/>
      <c r="B411" s="337"/>
      <c r="C411" s="337"/>
      <c r="D411" s="337"/>
      <c r="E411" s="337"/>
      <c r="F411" s="337"/>
      <c r="G411" s="337"/>
      <c r="H411" s="337"/>
      <c r="I411" s="337"/>
      <c r="J411" s="337"/>
      <c r="K411" s="337"/>
      <c r="L411" s="337"/>
      <c r="M411" s="337"/>
      <c r="N411" s="337"/>
      <c r="O411" s="351"/>
    </row>
    <row r="412" spans="1:15" ht="31.2" x14ac:dyDescent="0.3">
      <c r="A412" s="326"/>
      <c r="B412" s="211"/>
      <c r="C412" s="386"/>
      <c r="D412" s="183" t="s">
        <v>456</v>
      </c>
      <c r="E412" s="183" t="s">
        <v>455</v>
      </c>
      <c r="F412" s="183" t="s">
        <v>633</v>
      </c>
      <c r="G412" s="216"/>
      <c r="H412" s="216"/>
      <c r="I412" s="216"/>
      <c r="J412" s="216"/>
      <c r="K412" s="216"/>
      <c r="L412" s="216"/>
      <c r="M412" s="216"/>
      <c r="N412" s="216"/>
      <c r="O412" s="320"/>
    </row>
    <row r="413" spans="1:15" ht="16.2" thickBot="1" x14ac:dyDescent="0.35">
      <c r="A413" s="326"/>
      <c r="B413" s="958" t="s">
        <v>457</v>
      </c>
      <c r="C413" s="958"/>
      <c r="D413" s="593">
        <v>4007174</v>
      </c>
      <c r="E413" s="593">
        <v>-1161437</v>
      </c>
      <c r="F413" s="593">
        <v>2845737</v>
      </c>
      <c r="G413" s="216"/>
      <c r="H413" s="216"/>
      <c r="I413" s="216"/>
      <c r="J413" s="216"/>
      <c r="K413" s="216"/>
      <c r="L413" s="216"/>
      <c r="M413" s="216"/>
      <c r="N413" s="216"/>
      <c r="O413" s="320"/>
    </row>
    <row r="414" spans="1:15" ht="16.2" thickTop="1" x14ac:dyDescent="0.3">
      <c r="A414" s="322"/>
      <c r="B414" s="331"/>
      <c r="C414" s="216"/>
      <c r="D414" s="216"/>
      <c r="E414" s="633"/>
      <c r="F414" s="216"/>
      <c r="G414" s="216"/>
      <c r="H414" s="216"/>
      <c r="I414" s="216"/>
      <c r="J414" s="216"/>
      <c r="K414" s="216"/>
      <c r="L414" s="216"/>
      <c r="M414" s="216"/>
      <c r="N414" s="216"/>
      <c r="O414" s="320"/>
    </row>
    <row r="415" spans="1:15" ht="16.2" thickBot="1" x14ac:dyDescent="0.35">
      <c r="A415" s="326"/>
      <c r="B415" s="211"/>
      <c r="C415" s="386"/>
      <c r="D415" s="216"/>
      <c r="E415" s="633"/>
      <c r="F415" s="216"/>
      <c r="G415" s="216"/>
      <c r="H415" s="216"/>
      <c r="I415" s="216"/>
      <c r="J415" s="216"/>
      <c r="K415" s="216"/>
      <c r="L415" s="216"/>
      <c r="M415" s="216"/>
      <c r="N415" s="216"/>
      <c r="O415" s="320"/>
    </row>
    <row r="416" spans="1:15" ht="31.2" x14ac:dyDescent="0.3">
      <c r="A416" s="326"/>
      <c r="B416" s="211"/>
      <c r="C416" s="211"/>
      <c r="D416" s="183" t="s">
        <v>454</v>
      </c>
      <c r="E416" s="635" t="s">
        <v>455</v>
      </c>
      <c r="F416" s="183" t="s">
        <v>456</v>
      </c>
      <c r="G416" s="216"/>
      <c r="H416" s="216"/>
      <c r="I416" s="216"/>
      <c r="J416" s="216"/>
      <c r="K416" s="216"/>
      <c r="L416" s="216"/>
      <c r="M416" s="216"/>
      <c r="N416" s="216"/>
      <c r="O416" s="320"/>
    </row>
    <row r="417" spans="1:15" ht="16.2" thickBot="1" x14ac:dyDescent="0.35">
      <c r="A417" s="326"/>
      <c r="B417" s="958" t="s">
        <v>457</v>
      </c>
      <c r="C417" s="958"/>
      <c r="D417" s="593">
        <v>139968817</v>
      </c>
      <c r="E417" s="593">
        <v>-135961643</v>
      </c>
      <c r="F417" s="593">
        <v>4007174</v>
      </c>
      <c r="G417" s="216"/>
      <c r="H417" s="216"/>
      <c r="I417" s="216"/>
      <c r="J417" s="216"/>
      <c r="K417" s="216"/>
      <c r="L417" s="216"/>
      <c r="M417" s="216"/>
      <c r="N417" s="216"/>
      <c r="O417" s="320"/>
    </row>
    <row r="418" spans="1:15" ht="16.2" thickTop="1" x14ac:dyDescent="0.3">
      <c r="A418" s="322"/>
      <c r="B418" s="216"/>
      <c r="C418" s="216"/>
      <c r="D418" s="216"/>
      <c r="E418" s="216"/>
      <c r="F418" s="216"/>
      <c r="G418" s="216"/>
      <c r="H418" s="216"/>
      <c r="I418" s="216"/>
      <c r="J418" s="216"/>
      <c r="K418" s="216"/>
      <c r="L418" s="216"/>
      <c r="M418" s="216"/>
      <c r="N418" s="216"/>
      <c r="O418" s="320"/>
    </row>
    <row r="419" spans="1:15" x14ac:dyDescent="0.3">
      <c r="A419" s="319"/>
      <c r="B419" s="216"/>
      <c r="C419" s="216"/>
      <c r="D419" s="216"/>
      <c r="E419" s="216"/>
      <c r="F419" s="216"/>
      <c r="G419" s="216"/>
      <c r="H419" s="216"/>
      <c r="I419" s="216"/>
      <c r="J419" s="216"/>
      <c r="K419" s="216"/>
      <c r="L419" s="216"/>
      <c r="M419" s="216"/>
      <c r="N419" s="216"/>
      <c r="O419" s="320"/>
    </row>
    <row r="420" spans="1:15" x14ac:dyDescent="0.3">
      <c r="A420" s="960" t="s">
        <v>458</v>
      </c>
      <c r="B420" s="961"/>
      <c r="C420" s="961"/>
      <c r="D420" s="961"/>
      <c r="E420" s="961"/>
      <c r="F420" s="961"/>
      <c r="G420" s="961"/>
      <c r="H420" s="961"/>
      <c r="I420" s="961"/>
      <c r="J420" s="961"/>
      <c r="K420" s="961"/>
      <c r="L420" s="961"/>
      <c r="M420" s="961"/>
      <c r="N420" s="961"/>
      <c r="O420" s="1003"/>
    </row>
    <row r="421" spans="1:15" x14ac:dyDescent="0.3">
      <c r="A421" s="336"/>
      <c r="B421" s="337"/>
      <c r="C421" s="337"/>
      <c r="D421" s="337"/>
      <c r="E421" s="337"/>
      <c r="F421" s="337"/>
      <c r="G421" s="337"/>
      <c r="H421" s="337"/>
      <c r="I421" s="337"/>
      <c r="J421" s="337"/>
      <c r="K421" s="337"/>
      <c r="L421" s="337"/>
      <c r="M421" s="337"/>
      <c r="N421" s="337"/>
      <c r="O421" s="351"/>
    </row>
    <row r="422" spans="1:15" x14ac:dyDescent="0.3">
      <c r="A422" s="965" t="s">
        <v>459</v>
      </c>
      <c r="B422" s="966"/>
      <c r="C422" s="966"/>
      <c r="D422" s="966"/>
      <c r="E422" s="966"/>
      <c r="F422" s="966"/>
      <c r="G422" s="966"/>
      <c r="H422" s="966"/>
      <c r="I422" s="966"/>
      <c r="J422" s="966"/>
      <c r="K422" s="966"/>
      <c r="L422" s="966"/>
      <c r="M422" s="966"/>
      <c r="N422" s="966"/>
      <c r="O422" s="967"/>
    </row>
    <row r="423" spans="1:15" x14ac:dyDescent="0.3">
      <c r="A423" s="344"/>
      <c r="B423" s="345"/>
      <c r="C423" s="345"/>
      <c r="D423" s="345"/>
      <c r="E423" s="345"/>
      <c r="F423" s="345"/>
      <c r="G423" s="345"/>
      <c r="H423" s="345"/>
      <c r="I423" s="345"/>
      <c r="J423" s="345"/>
      <c r="K423" s="345"/>
      <c r="L423" s="345"/>
      <c r="M423" s="345"/>
      <c r="N423" s="345"/>
      <c r="O423" s="346"/>
    </row>
    <row r="424" spans="1:15" ht="16.2" x14ac:dyDescent="0.3">
      <c r="A424" s="323" t="s">
        <v>460</v>
      </c>
      <c r="B424" s="391" t="s">
        <v>505</v>
      </c>
      <c r="C424" s="216"/>
      <c r="D424" s="216"/>
      <c r="E424" s="216"/>
      <c r="F424" s="216"/>
      <c r="G424" s="216"/>
      <c r="H424" s="216"/>
      <c r="I424" s="216"/>
      <c r="J424" s="216"/>
      <c r="K424" s="216"/>
      <c r="L424" s="216"/>
      <c r="M424" s="216"/>
      <c r="N424" s="216"/>
      <c r="O424" s="320"/>
    </row>
    <row r="425" spans="1:15" ht="23.25" customHeight="1" x14ac:dyDescent="0.3">
      <c r="A425" s="957" t="s">
        <v>461</v>
      </c>
      <c r="B425" s="958"/>
      <c r="C425" s="958"/>
      <c r="D425" s="958"/>
      <c r="E425" s="958"/>
      <c r="F425" s="958"/>
      <c r="G425" s="958"/>
      <c r="H425" s="958"/>
      <c r="I425" s="958"/>
      <c r="J425" s="958"/>
      <c r="K425" s="958"/>
      <c r="L425" s="958"/>
      <c r="M425" s="958"/>
      <c r="N425" s="958"/>
      <c r="O425" s="959"/>
    </row>
    <row r="426" spans="1:15" ht="16.5" customHeight="1" x14ac:dyDescent="0.3">
      <c r="A426" s="333"/>
      <c r="B426" s="334"/>
      <c r="C426" s="334"/>
      <c r="D426" s="334"/>
      <c r="E426" s="334"/>
      <c r="F426" s="334"/>
      <c r="G426" s="334"/>
      <c r="H426" s="334"/>
      <c r="I426" s="334"/>
      <c r="J426" s="334"/>
      <c r="K426" s="334"/>
      <c r="L426" s="334"/>
      <c r="M426" s="334"/>
      <c r="N426" s="334"/>
      <c r="O426" s="335"/>
    </row>
    <row r="427" spans="1:15" ht="16.2" x14ac:dyDescent="0.3">
      <c r="A427" s="322" t="s">
        <v>462</v>
      </c>
      <c r="B427" s="392" t="s">
        <v>463</v>
      </c>
      <c r="C427" s="216"/>
      <c r="D427" s="216"/>
      <c r="E427" s="216"/>
      <c r="F427" s="216"/>
      <c r="G427" s="216"/>
      <c r="H427" s="216"/>
      <c r="I427" s="216"/>
      <c r="J427" s="216"/>
      <c r="K427" s="216"/>
      <c r="L427" s="216"/>
      <c r="M427" s="216"/>
      <c r="N427" s="216"/>
      <c r="O427" s="320"/>
    </row>
    <row r="428" spans="1:15" ht="40.5" customHeight="1" x14ac:dyDescent="0.3">
      <c r="A428" s="957" t="s">
        <v>464</v>
      </c>
      <c r="B428" s="958"/>
      <c r="C428" s="958"/>
      <c r="D428" s="958"/>
      <c r="E428" s="958"/>
      <c r="F428" s="958"/>
      <c r="G428" s="958"/>
      <c r="H428" s="958"/>
      <c r="I428" s="958"/>
      <c r="J428" s="958"/>
      <c r="K428" s="958"/>
      <c r="L428" s="958"/>
      <c r="M428" s="958"/>
      <c r="N428" s="958"/>
      <c r="O428" s="959"/>
    </row>
    <row r="429" spans="1:15" ht="16.5" customHeight="1" x14ac:dyDescent="0.3">
      <c r="A429" s="333"/>
      <c r="B429" s="334"/>
      <c r="C429" s="334"/>
      <c r="D429" s="334"/>
      <c r="E429" s="334"/>
      <c r="F429" s="334"/>
      <c r="G429" s="334"/>
      <c r="H429" s="334"/>
      <c r="I429" s="334"/>
      <c r="J429" s="334"/>
      <c r="K429" s="334"/>
      <c r="L429" s="334"/>
      <c r="M429" s="334"/>
      <c r="N429" s="334"/>
      <c r="O429" s="335"/>
    </row>
    <row r="430" spans="1:15" ht="16.2" x14ac:dyDescent="0.3">
      <c r="A430" s="322" t="s">
        <v>465</v>
      </c>
      <c r="B430" s="392" t="s">
        <v>466</v>
      </c>
      <c r="C430" s="216"/>
      <c r="D430" s="216"/>
      <c r="E430" s="216"/>
      <c r="F430" s="216"/>
      <c r="G430" s="216"/>
      <c r="H430" s="216"/>
      <c r="I430" s="216"/>
      <c r="J430" s="216"/>
      <c r="K430" s="216"/>
      <c r="L430" s="216"/>
      <c r="M430" s="216"/>
      <c r="N430" s="216"/>
      <c r="O430" s="320"/>
    </row>
    <row r="431" spans="1:15" s="189" customFormat="1" ht="37.5" customHeight="1" x14ac:dyDescent="0.3">
      <c r="A431" s="957" t="s">
        <v>467</v>
      </c>
      <c r="B431" s="958"/>
      <c r="C431" s="958"/>
      <c r="D431" s="958"/>
      <c r="E431" s="958"/>
      <c r="F431" s="958"/>
      <c r="G431" s="958"/>
      <c r="H431" s="958"/>
      <c r="I431" s="958"/>
      <c r="J431" s="958"/>
      <c r="K431" s="958"/>
      <c r="L431" s="958"/>
      <c r="M431" s="958"/>
      <c r="N431" s="958"/>
      <c r="O431" s="959"/>
    </row>
    <row r="432" spans="1:15" s="189" customFormat="1" ht="16.5" customHeight="1" x14ac:dyDescent="0.3">
      <c r="A432" s="333"/>
      <c r="B432" s="334"/>
      <c r="C432" s="334"/>
      <c r="D432" s="334"/>
      <c r="E432" s="334"/>
      <c r="F432" s="334"/>
      <c r="G432" s="334"/>
      <c r="H432" s="334"/>
      <c r="I432" s="334"/>
      <c r="J432" s="334"/>
      <c r="K432" s="334"/>
      <c r="L432" s="334"/>
      <c r="M432" s="334"/>
      <c r="N432" s="334"/>
      <c r="O432" s="335"/>
    </row>
    <row r="433" spans="1:15" ht="16.2" x14ac:dyDescent="0.3">
      <c r="A433" s="323" t="s">
        <v>468</v>
      </c>
      <c r="B433" s="391" t="s">
        <v>506</v>
      </c>
      <c r="C433" s="216"/>
      <c r="D433" s="216"/>
      <c r="E433" s="216"/>
      <c r="F433" s="216"/>
      <c r="G433" s="216"/>
      <c r="H433" s="216"/>
      <c r="I433" s="216"/>
      <c r="J433" s="216"/>
      <c r="K433" s="216"/>
      <c r="L433" s="216"/>
      <c r="M433" s="216"/>
      <c r="N433" s="216"/>
      <c r="O433" s="320"/>
    </row>
    <row r="434" spans="1:15" ht="36" customHeight="1" x14ac:dyDescent="0.3">
      <c r="A434" s="957" t="s">
        <v>469</v>
      </c>
      <c r="B434" s="958"/>
      <c r="C434" s="958"/>
      <c r="D434" s="958"/>
      <c r="E434" s="958"/>
      <c r="F434" s="958"/>
      <c r="G434" s="958"/>
      <c r="H434" s="958"/>
      <c r="I434" s="958"/>
      <c r="J434" s="958"/>
      <c r="K434" s="958"/>
      <c r="L434" s="958"/>
      <c r="M434" s="958"/>
      <c r="N434" s="958"/>
      <c r="O434" s="959"/>
    </row>
    <row r="435" spans="1:15" x14ac:dyDescent="0.3">
      <c r="A435" s="319"/>
      <c r="B435" s="216"/>
      <c r="C435" s="216"/>
      <c r="D435" s="216"/>
      <c r="E435" s="216"/>
      <c r="F435" s="216"/>
      <c r="G435" s="216"/>
      <c r="H435" s="216"/>
      <c r="I435" s="216"/>
      <c r="J435" s="216"/>
      <c r="K435" s="216"/>
      <c r="L435" s="216"/>
      <c r="M435" s="216"/>
      <c r="N435" s="216"/>
      <c r="O435" s="320"/>
    </row>
    <row r="436" spans="1:15" x14ac:dyDescent="0.3">
      <c r="A436" s="960" t="s">
        <v>470</v>
      </c>
      <c r="B436" s="961"/>
      <c r="C436" s="961"/>
      <c r="D436" s="961"/>
      <c r="E436" s="961"/>
      <c r="F436" s="961"/>
      <c r="G436" s="961"/>
      <c r="H436" s="961"/>
      <c r="I436" s="961"/>
      <c r="J436" s="961"/>
      <c r="K436" s="961"/>
      <c r="L436" s="961"/>
      <c r="M436" s="961"/>
      <c r="N436" s="961"/>
      <c r="O436" s="1003"/>
    </row>
    <row r="437" spans="1:15" ht="16.2" thickBot="1" x14ac:dyDescent="0.35">
      <c r="A437" s="325"/>
      <c r="B437" s="216"/>
      <c r="C437" s="216"/>
      <c r="D437" s="216"/>
      <c r="E437" s="216"/>
      <c r="F437" s="216"/>
      <c r="G437" s="216"/>
      <c r="H437" s="216"/>
      <c r="I437" s="216"/>
      <c r="J437" s="216"/>
      <c r="K437" s="216"/>
      <c r="L437" s="216"/>
      <c r="M437" s="216"/>
      <c r="N437" s="216"/>
      <c r="O437" s="320"/>
    </row>
    <row r="438" spans="1:15" ht="16.2" thickBot="1" x14ac:dyDescent="0.35">
      <c r="A438" s="319"/>
      <c r="B438" s="1007"/>
      <c r="C438" s="1007"/>
      <c r="D438" s="1016">
        <v>43800</v>
      </c>
      <c r="E438" s="1016"/>
      <c r="F438" s="216"/>
      <c r="G438" s="1016">
        <v>43435</v>
      </c>
      <c r="H438" s="1016"/>
      <c r="I438" s="216"/>
      <c r="J438" s="216"/>
      <c r="K438" s="216"/>
      <c r="L438" s="216"/>
      <c r="M438" s="216"/>
      <c r="N438" s="216"/>
      <c r="O438" s="320"/>
    </row>
    <row r="439" spans="1:15" ht="16.2" thickBot="1" x14ac:dyDescent="0.35">
      <c r="A439" s="326"/>
      <c r="B439" s="388"/>
      <c r="C439" s="393"/>
      <c r="D439" s="184" t="s">
        <v>471</v>
      </c>
      <c r="E439" s="167" t="s">
        <v>472</v>
      </c>
      <c r="F439" s="211"/>
      <c r="G439" s="184" t="s">
        <v>471</v>
      </c>
      <c r="H439" s="167" t="s">
        <v>472</v>
      </c>
      <c r="I439" s="216"/>
      <c r="J439" s="216"/>
      <c r="K439" s="216"/>
      <c r="L439" s="216"/>
      <c r="M439" s="216"/>
      <c r="N439" s="216"/>
      <c r="O439" s="320"/>
    </row>
    <row r="440" spans="1:15" x14ac:dyDescent="0.3">
      <c r="A440" s="387"/>
      <c r="B440" s="331" t="s">
        <v>227</v>
      </c>
      <c r="C440" s="394"/>
      <c r="D440" s="216"/>
      <c r="E440" s="394"/>
      <c r="F440" s="216"/>
      <c r="G440" s="216"/>
      <c r="H440" s="394"/>
      <c r="I440" s="216"/>
      <c r="J440" s="216"/>
      <c r="K440" s="216"/>
      <c r="L440" s="216"/>
      <c r="M440" s="216"/>
      <c r="N440" s="216"/>
      <c r="O440" s="320"/>
    </row>
    <row r="441" spans="1:15" x14ac:dyDescent="0.3">
      <c r="A441" s="387"/>
      <c r="B441" s="331" t="s">
        <v>473</v>
      </c>
      <c r="C441" s="216"/>
      <c r="D441" s="216"/>
      <c r="E441" s="216"/>
      <c r="F441" s="216"/>
      <c r="G441" s="216"/>
      <c r="H441" s="216"/>
      <c r="I441" s="216"/>
      <c r="J441" s="216"/>
      <c r="K441" s="216"/>
      <c r="L441" s="216"/>
      <c r="M441" s="216"/>
      <c r="N441" s="216"/>
      <c r="O441" s="320"/>
    </row>
    <row r="442" spans="1:15" ht="16.5" customHeight="1" x14ac:dyDescent="0.3">
      <c r="A442" s="395"/>
      <c r="B442" s="1014" t="s">
        <v>3</v>
      </c>
      <c r="C442" s="1014"/>
      <c r="D442" s="396">
        <v>103618178542</v>
      </c>
      <c r="E442" s="396">
        <v>16083960</v>
      </c>
      <c r="F442" s="215"/>
      <c r="G442" s="396">
        <v>67844684214</v>
      </c>
      <c r="H442" s="396">
        <v>11383069</v>
      </c>
      <c r="I442" s="216"/>
      <c r="J442" s="216"/>
      <c r="K442" s="216"/>
      <c r="L442" s="216"/>
      <c r="M442" s="216"/>
      <c r="N442" s="216"/>
      <c r="O442" s="320"/>
    </row>
    <row r="443" spans="1:15" ht="16.5" customHeight="1" x14ac:dyDescent="0.3">
      <c r="A443" s="385"/>
      <c r="B443" s="966" t="s">
        <v>2</v>
      </c>
      <c r="C443" s="966"/>
      <c r="D443" s="396">
        <v>4044162415</v>
      </c>
      <c r="E443" s="396">
        <v>627748</v>
      </c>
      <c r="F443" s="216"/>
      <c r="G443" s="396">
        <v>20186498593</v>
      </c>
      <c r="H443" s="396">
        <v>3386917</v>
      </c>
      <c r="I443" s="216"/>
      <c r="J443" s="216"/>
      <c r="K443" s="216"/>
      <c r="L443" s="216"/>
      <c r="M443" s="216"/>
      <c r="N443" s="216"/>
      <c r="O443" s="320"/>
    </row>
    <row r="444" spans="1:15" s="226" customFormat="1" ht="16.5" customHeight="1" x14ac:dyDescent="0.3">
      <c r="A444" s="385"/>
      <c r="B444" s="966" t="s">
        <v>670</v>
      </c>
      <c r="C444" s="966"/>
      <c r="D444" s="594">
        <v>1088411296</v>
      </c>
      <c r="E444" s="594">
        <v>168947</v>
      </c>
      <c r="F444" s="739"/>
      <c r="G444" s="645">
        <v>0</v>
      </c>
      <c r="H444" s="645">
        <v>0</v>
      </c>
      <c r="I444" s="739"/>
      <c r="J444" s="739"/>
      <c r="K444" s="739"/>
      <c r="L444" s="739"/>
      <c r="M444" s="739"/>
      <c r="N444" s="739"/>
      <c r="O444" s="320"/>
    </row>
    <row r="445" spans="1:15" ht="16.5" customHeight="1" x14ac:dyDescent="0.3">
      <c r="A445" s="385"/>
      <c r="B445" s="966" t="s">
        <v>474</v>
      </c>
      <c r="C445" s="966"/>
      <c r="D445" s="396">
        <f>SUM(D442:D444)</f>
        <v>108750752253</v>
      </c>
      <c r="E445" s="396">
        <f>SUM(E442:E444)</f>
        <v>16880655</v>
      </c>
      <c r="F445" s="216"/>
      <c r="G445" s="396">
        <v>88031182807</v>
      </c>
      <c r="H445" s="397">
        <v>14769986</v>
      </c>
      <c r="I445" s="216"/>
      <c r="J445" s="216"/>
      <c r="K445" s="216"/>
      <c r="L445" s="216"/>
      <c r="M445" s="216"/>
      <c r="N445" s="216"/>
      <c r="O445" s="320"/>
    </row>
    <row r="446" spans="1:15" x14ac:dyDescent="0.3">
      <c r="A446" s="319"/>
      <c r="B446" s="386"/>
      <c r="C446" s="341"/>
      <c r="D446" s="216"/>
      <c r="E446" s="211"/>
      <c r="F446" s="216"/>
      <c r="G446" s="216"/>
      <c r="H446" s="211"/>
      <c r="I446" s="216"/>
      <c r="J446" s="216"/>
      <c r="K446" s="216"/>
      <c r="L446" s="216"/>
      <c r="M446" s="216"/>
      <c r="N446" s="216"/>
      <c r="O446" s="320"/>
    </row>
    <row r="447" spans="1:15" x14ac:dyDescent="0.3">
      <c r="A447" s="387"/>
      <c r="B447" s="331" t="s">
        <v>475</v>
      </c>
      <c r="C447" s="341"/>
      <c r="D447" s="216"/>
      <c r="E447" s="211"/>
      <c r="F447" s="216"/>
      <c r="G447" s="216"/>
      <c r="H447" s="211"/>
      <c r="I447" s="216"/>
      <c r="J447" s="216"/>
      <c r="K447" s="216"/>
      <c r="L447" s="216"/>
      <c r="M447" s="216"/>
      <c r="N447" s="216"/>
      <c r="O447" s="320"/>
    </row>
    <row r="448" spans="1:15" ht="16.5" customHeight="1" x14ac:dyDescent="0.3">
      <c r="A448" s="395"/>
      <c r="B448" s="1014" t="s">
        <v>476</v>
      </c>
      <c r="C448" s="1014"/>
      <c r="D448" s="587">
        <v>17434602592</v>
      </c>
      <c r="E448" s="587">
        <v>2706257</v>
      </c>
      <c r="F448" s="398"/>
      <c r="G448" s="587">
        <v>10242141372</v>
      </c>
      <c r="H448" s="587">
        <v>1718440</v>
      </c>
      <c r="I448" s="216"/>
      <c r="J448" s="216"/>
      <c r="K448" s="216"/>
      <c r="L448" s="365"/>
      <c r="M448" s="216"/>
      <c r="N448" s="216"/>
      <c r="O448" s="320"/>
    </row>
    <row r="449" spans="1:15" x14ac:dyDescent="0.3">
      <c r="A449" s="385"/>
      <c r="B449" s="966" t="s">
        <v>477</v>
      </c>
      <c r="C449" s="966"/>
      <c r="D449" s="396">
        <f>+D448</f>
        <v>17434602592</v>
      </c>
      <c r="E449" s="396">
        <f>+E448</f>
        <v>2706257</v>
      </c>
      <c r="F449" s="399"/>
      <c r="G449" s="396">
        <v>10242141372</v>
      </c>
      <c r="H449" s="397">
        <v>1718440</v>
      </c>
      <c r="I449" s="216"/>
      <c r="J449" s="216"/>
      <c r="K449" s="216"/>
      <c r="L449" s="216"/>
      <c r="M449" s="216"/>
      <c r="N449" s="216"/>
      <c r="O449" s="320"/>
    </row>
    <row r="450" spans="1:15" s="226" customFormat="1" x14ac:dyDescent="0.3">
      <c r="A450" s="385"/>
      <c r="B450" s="345"/>
      <c r="C450" s="345"/>
      <c r="D450" s="396"/>
      <c r="E450" s="396"/>
      <c r="F450" s="399"/>
      <c r="G450" s="396"/>
      <c r="H450" s="397"/>
      <c r="I450" s="216"/>
      <c r="J450" s="216"/>
      <c r="K450" s="216"/>
      <c r="L450" s="216"/>
      <c r="M450" s="216"/>
      <c r="N450" s="216"/>
      <c r="O450" s="320"/>
    </row>
    <row r="451" spans="1:15" ht="16.2" thickBot="1" x14ac:dyDescent="0.35">
      <c r="A451" s="387"/>
      <c r="B451" s="359" t="s">
        <v>12</v>
      </c>
      <c r="C451" s="400"/>
      <c r="D451" s="590">
        <f>+D445+D449</f>
        <v>126185354845</v>
      </c>
      <c r="E451" s="590">
        <f>+E445+E449-0.5</f>
        <v>19586911.5</v>
      </c>
      <c r="F451" s="216"/>
      <c r="G451" s="590">
        <v>98273324179</v>
      </c>
      <c r="H451" s="596">
        <v>16488426</v>
      </c>
      <c r="I451" s="216"/>
      <c r="J451" s="216"/>
      <c r="K451" s="216"/>
      <c r="L451" s="365"/>
      <c r="M451" s="216"/>
      <c r="N451" s="216"/>
      <c r="O451" s="320"/>
    </row>
    <row r="452" spans="1:15" ht="16.2" thickTop="1" x14ac:dyDescent="0.3">
      <c r="A452" s="326"/>
      <c r="B452" s="216"/>
      <c r="C452" s="216"/>
      <c r="D452" s="216"/>
      <c r="E452" s="216"/>
      <c r="F452" s="216"/>
      <c r="G452" s="216"/>
      <c r="H452" s="216"/>
      <c r="I452" s="216"/>
      <c r="J452" s="216"/>
      <c r="K452" s="216"/>
      <c r="L452" s="216"/>
      <c r="M452" s="216"/>
      <c r="N452" s="216"/>
      <c r="O452" s="320"/>
    </row>
    <row r="453" spans="1:15" ht="16.2" thickBot="1" x14ac:dyDescent="0.35">
      <c r="A453" s="387"/>
      <c r="B453" s="216"/>
      <c r="C453" s="216"/>
      <c r="D453" s="216"/>
      <c r="E453" s="216"/>
      <c r="F453" s="401"/>
      <c r="G453" s="216"/>
      <c r="H453" s="216"/>
      <c r="I453" s="216"/>
      <c r="J453" s="216"/>
      <c r="K453" s="216"/>
      <c r="L453" s="216"/>
      <c r="M453" s="216"/>
      <c r="N453" s="216"/>
      <c r="O453" s="320"/>
    </row>
    <row r="454" spans="1:15" ht="16.2" thickBot="1" x14ac:dyDescent="0.35">
      <c r="A454" s="395"/>
      <c r="B454" s="386"/>
      <c r="C454" s="341"/>
      <c r="D454" s="1016">
        <v>43800</v>
      </c>
      <c r="E454" s="1016"/>
      <c r="F454" s="216"/>
      <c r="G454" s="1016">
        <v>43435</v>
      </c>
      <c r="H454" s="1016"/>
      <c r="I454" s="216"/>
      <c r="J454" s="216"/>
      <c r="K454" s="216"/>
      <c r="L454" s="216"/>
      <c r="M454" s="216"/>
      <c r="N454" s="216"/>
      <c r="O454" s="320"/>
    </row>
    <row r="455" spans="1:15" ht="16.5" customHeight="1" thickBot="1" x14ac:dyDescent="0.35">
      <c r="A455" s="385"/>
      <c r="B455" s="386"/>
      <c r="C455" s="341"/>
      <c r="D455" s="225" t="s">
        <v>471</v>
      </c>
      <c r="E455" s="190" t="s">
        <v>472</v>
      </c>
      <c r="F455" s="216"/>
      <c r="G455" s="225" t="s">
        <v>471</v>
      </c>
      <c r="H455" s="190" t="s">
        <v>472</v>
      </c>
      <c r="I455" s="216"/>
      <c r="J455" s="216"/>
      <c r="K455" s="216"/>
      <c r="L455" s="216"/>
      <c r="M455" s="216"/>
      <c r="N455" s="216"/>
      <c r="O455" s="320"/>
    </row>
    <row r="456" spans="1:15" x14ac:dyDescent="0.3">
      <c r="A456" s="387"/>
      <c r="B456" s="331" t="s">
        <v>224</v>
      </c>
      <c r="C456" s="394"/>
      <c r="D456" s="216"/>
      <c r="E456" s="211"/>
      <c r="F456" s="216"/>
      <c r="G456" s="216"/>
      <c r="H456" s="211"/>
      <c r="I456" s="216"/>
      <c r="J456" s="216"/>
      <c r="K456" s="216"/>
      <c r="L456" s="216"/>
      <c r="M456" s="216"/>
      <c r="N456" s="216"/>
      <c r="O456" s="320"/>
    </row>
    <row r="457" spans="1:15" x14ac:dyDescent="0.3">
      <c r="A457" s="326"/>
      <c r="B457" s="331" t="s">
        <v>478</v>
      </c>
      <c r="C457" s="216"/>
      <c r="D457" s="216"/>
      <c r="E457" s="211"/>
      <c r="F457" s="216"/>
      <c r="G457" s="216"/>
      <c r="H457" s="211"/>
      <c r="I457" s="216"/>
      <c r="J457" s="216"/>
      <c r="K457" s="216"/>
      <c r="L457" s="216"/>
      <c r="M457" s="216"/>
      <c r="N457" s="216"/>
      <c r="O457" s="320"/>
    </row>
    <row r="458" spans="1:15" ht="16.5" customHeight="1" x14ac:dyDescent="0.3">
      <c r="A458" s="395"/>
      <c r="B458" s="1014" t="s">
        <v>479</v>
      </c>
      <c r="C458" s="1014"/>
      <c r="D458" s="348">
        <v>-47692510177</v>
      </c>
      <c r="E458" s="348">
        <v>-7378230</v>
      </c>
      <c r="F458" s="398"/>
      <c r="G458" s="348">
        <v>-23490358678</v>
      </c>
      <c r="H458" s="348">
        <v>-3940714</v>
      </c>
      <c r="I458" s="216"/>
      <c r="J458" s="216"/>
      <c r="K458" s="216"/>
      <c r="L458" s="365"/>
      <c r="M458" s="216"/>
      <c r="N458" s="216"/>
      <c r="O458" s="320"/>
    </row>
    <row r="459" spans="1:15" ht="16.5" customHeight="1" x14ac:dyDescent="0.3">
      <c r="A459" s="395"/>
      <c r="B459" s="1014" t="s">
        <v>16</v>
      </c>
      <c r="C459" s="1014"/>
      <c r="D459" s="348">
        <v>-15810776840</v>
      </c>
      <c r="E459" s="348">
        <v>-2445993</v>
      </c>
      <c r="F459" s="398"/>
      <c r="G459" s="348">
        <v>-15487060391</v>
      </c>
      <c r="H459" s="348">
        <v>-2598090</v>
      </c>
      <c r="I459" s="216"/>
      <c r="J459" s="216"/>
      <c r="K459" s="216"/>
      <c r="L459" s="365"/>
      <c r="M459" s="216"/>
      <c r="N459" s="216"/>
      <c r="O459" s="320"/>
    </row>
    <row r="460" spans="1:15" ht="16.5" customHeight="1" x14ac:dyDescent="0.3">
      <c r="A460" s="395"/>
      <c r="B460" s="1014" t="s">
        <v>15</v>
      </c>
      <c r="C460" s="1014"/>
      <c r="D460" s="587">
        <v>-118520143</v>
      </c>
      <c r="E460" s="587">
        <v>-18336</v>
      </c>
      <c r="F460" s="748"/>
      <c r="G460" s="587">
        <v>-87195080</v>
      </c>
      <c r="H460" s="587">
        <v>-14628</v>
      </c>
      <c r="I460" s="216"/>
      <c r="J460" s="216"/>
      <c r="K460" s="216"/>
      <c r="L460" s="365"/>
      <c r="M460" s="216"/>
      <c r="N460" s="216"/>
      <c r="O460" s="320"/>
    </row>
    <row r="461" spans="1:15" x14ac:dyDescent="0.3">
      <c r="A461" s="387"/>
      <c r="B461" s="966" t="s">
        <v>480</v>
      </c>
      <c r="C461" s="966"/>
      <c r="D461" s="396">
        <f>SUM(D458:D460)</f>
        <v>-63621807160</v>
      </c>
      <c r="E461" s="396">
        <f>SUM(E458:E460)</f>
        <v>-9842559</v>
      </c>
      <c r="F461" s="399"/>
      <c r="G461" s="396">
        <v>-39064614149</v>
      </c>
      <c r="H461" s="397">
        <v>-6553432</v>
      </c>
      <c r="I461" s="216"/>
      <c r="J461" s="216"/>
      <c r="K461" s="216"/>
      <c r="L461" s="216"/>
      <c r="M461" s="216"/>
      <c r="N461" s="216"/>
      <c r="O461" s="320"/>
    </row>
    <row r="462" spans="1:15" x14ac:dyDescent="0.3">
      <c r="A462" s="385"/>
      <c r="B462" s="402"/>
      <c r="C462" s="216"/>
      <c r="D462" s="211"/>
      <c r="E462" s="211"/>
      <c r="F462" s="216"/>
      <c r="G462" s="211"/>
      <c r="H462" s="211"/>
      <c r="I462" s="216"/>
      <c r="J462" s="216"/>
      <c r="K462" s="216"/>
      <c r="L462" s="216"/>
      <c r="M462" s="216"/>
      <c r="N462" s="216"/>
      <c r="O462" s="320"/>
    </row>
    <row r="463" spans="1:15" x14ac:dyDescent="0.3">
      <c r="A463" s="387"/>
      <c r="B463" s="331" t="s">
        <v>481</v>
      </c>
      <c r="C463" s="394"/>
      <c r="D463" s="216"/>
      <c r="E463" s="216"/>
      <c r="F463" s="216"/>
      <c r="G463" s="216"/>
      <c r="H463" s="216"/>
      <c r="I463" s="216"/>
      <c r="J463" s="216"/>
      <c r="K463" s="216"/>
      <c r="L463" s="216"/>
      <c r="M463" s="216"/>
      <c r="N463" s="216"/>
      <c r="O463" s="320"/>
    </row>
    <row r="464" spans="1:15" ht="15.75" customHeight="1" x14ac:dyDescent="0.3">
      <c r="A464" s="395"/>
      <c r="B464" s="1014" t="s">
        <v>482</v>
      </c>
      <c r="C464" s="1014"/>
      <c r="D464" s="396">
        <v>-36651492857</v>
      </c>
      <c r="E464" s="396">
        <v>-5670139</v>
      </c>
      <c r="F464" s="216"/>
      <c r="G464" s="396">
        <v>-26322539406</v>
      </c>
      <c r="H464" s="397">
        <v>-4415837</v>
      </c>
      <c r="I464" s="396"/>
      <c r="J464" s="396"/>
      <c r="K464" s="396"/>
      <c r="L464" s="396"/>
      <c r="M464" s="216"/>
      <c r="N464" s="216"/>
      <c r="O464" s="320"/>
    </row>
    <row r="465" spans="1:19" ht="16.5" customHeight="1" x14ac:dyDescent="0.3">
      <c r="A465" s="395"/>
      <c r="B465" s="1014" t="s">
        <v>507</v>
      </c>
      <c r="C465" s="1014"/>
      <c r="D465" s="587" t="s">
        <v>39</v>
      </c>
      <c r="E465" s="587" t="s">
        <v>39</v>
      </c>
      <c r="F465" s="398"/>
      <c r="G465" s="594">
        <v>-7553175982</v>
      </c>
      <c r="H465" s="595">
        <v>-1267112</v>
      </c>
      <c r="I465" s="396"/>
      <c r="J465" s="396"/>
      <c r="K465" s="396"/>
      <c r="L465" s="396"/>
      <c r="M465" s="216"/>
      <c r="N465" s="216"/>
      <c r="O465" s="320"/>
    </row>
    <row r="466" spans="1:19" x14ac:dyDescent="0.3">
      <c r="A466" s="395"/>
      <c r="B466" s="966" t="s">
        <v>483</v>
      </c>
      <c r="C466" s="966"/>
      <c r="D466" s="597">
        <f>SUM(D464:D465)</f>
        <v>-36651492857</v>
      </c>
      <c r="E466" s="597">
        <f>SUM(E464:E465)</f>
        <v>-5670139</v>
      </c>
      <c r="F466" s="398"/>
      <c r="G466" s="597">
        <v>-33875715388</v>
      </c>
      <c r="H466" s="597">
        <v>-5682949</v>
      </c>
      <c r="I466" s="396"/>
      <c r="J466" s="396"/>
      <c r="K466" s="396"/>
      <c r="L466" s="396"/>
      <c r="M466" s="216"/>
      <c r="N466" s="216"/>
      <c r="O466" s="320"/>
    </row>
    <row r="467" spans="1:19" x14ac:dyDescent="0.3">
      <c r="A467" s="387"/>
      <c r="B467" s="402"/>
      <c r="C467" s="216"/>
      <c r="D467" s="598"/>
      <c r="E467" s="598"/>
      <c r="F467" s="401"/>
      <c r="G467" s="598"/>
      <c r="H467" s="598"/>
      <c r="I467" s="396"/>
      <c r="J467" s="396"/>
      <c r="K467" s="396"/>
      <c r="L467" s="396"/>
      <c r="M467" s="216"/>
      <c r="N467" s="216"/>
      <c r="O467" s="320"/>
    </row>
    <row r="468" spans="1:19" ht="16.2" thickBot="1" x14ac:dyDescent="0.35">
      <c r="A468" s="385"/>
      <c r="B468" s="331" t="s">
        <v>23</v>
      </c>
      <c r="C468" s="394"/>
      <c r="D468" s="599">
        <f>+D461+D466</f>
        <v>-100273300017</v>
      </c>
      <c r="E468" s="599">
        <f>+E461+E466</f>
        <v>-15512698</v>
      </c>
      <c r="F468" s="216"/>
      <c r="G468" s="599">
        <v>-72940329537</v>
      </c>
      <c r="H468" s="599">
        <v>-12236381</v>
      </c>
      <c r="I468" s="359"/>
      <c r="J468" s="359"/>
      <c r="K468" s="359"/>
      <c r="L468" s="359"/>
      <c r="M468" s="216"/>
      <c r="N468" s="216"/>
      <c r="O468" s="320"/>
    </row>
    <row r="469" spans="1:19" ht="16.2" thickTop="1" x14ac:dyDescent="0.3">
      <c r="A469" s="387"/>
      <c r="B469" s="331"/>
      <c r="C469" s="394"/>
      <c r="D469" s="598"/>
      <c r="E469" s="598"/>
      <c r="F469" s="216"/>
      <c r="G469" s="598"/>
      <c r="H469" s="598"/>
      <c r="I469" s="359"/>
      <c r="J469" s="359"/>
      <c r="K469" s="359"/>
      <c r="L469" s="359"/>
      <c r="M469" s="216"/>
      <c r="N469" s="216"/>
      <c r="O469" s="320"/>
    </row>
    <row r="470" spans="1:19" ht="16.2" thickBot="1" x14ac:dyDescent="0.35">
      <c r="A470" s="326"/>
      <c r="B470" s="331" t="s">
        <v>484</v>
      </c>
      <c r="C470" s="394"/>
      <c r="D470" s="599">
        <f>+D451+D468</f>
        <v>25912054828</v>
      </c>
      <c r="E470" s="599">
        <f>+E451+E468</f>
        <v>4074213.5</v>
      </c>
      <c r="F470" s="216"/>
      <c r="G470" s="599">
        <f>+G451+G468</f>
        <v>25332994642</v>
      </c>
      <c r="H470" s="600">
        <v>4252045</v>
      </c>
      <c r="I470" s="403"/>
      <c r="J470" s="359"/>
      <c r="K470" s="403"/>
      <c r="L470" s="403"/>
      <c r="M470" s="216"/>
      <c r="N470" s="216"/>
      <c r="O470" s="320"/>
    </row>
    <row r="471" spans="1:19" ht="16.2" thickTop="1" x14ac:dyDescent="0.3">
      <c r="A471" s="395"/>
      <c r="B471" s="215"/>
      <c r="C471" s="215"/>
      <c r="D471" s="215"/>
      <c r="E471" s="215"/>
      <c r="F471" s="216"/>
      <c r="G471" s="215"/>
      <c r="H471" s="215"/>
      <c r="I471" s="215"/>
      <c r="J471" s="621"/>
      <c r="K471" s="215"/>
      <c r="L471" s="215"/>
      <c r="M471" s="216"/>
      <c r="N471" s="216"/>
      <c r="O471" s="320"/>
    </row>
    <row r="472" spans="1:19" x14ac:dyDescent="0.3">
      <c r="A472" s="395"/>
      <c r="B472" s="216"/>
      <c r="C472" s="216"/>
      <c r="D472" s="216"/>
      <c r="E472" s="216"/>
      <c r="F472" s="216"/>
      <c r="G472" s="216"/>
      <c r="H472" s="216"/>
      <c r="I472" s="216"/>
      <c r="J472" s="216"/>
      <c r="K472" s="216"/>
      <c r="L472" s="216"/>
      <c r="M472" s="216"/>
      <c r="N472" s="216"/>
      <c r="O472" s="320"/>
    </row>
    <row r="473" spans="1:19" x14ac:dyDescent="0.3">
      <c r="A473" s="319"/>
      <c r="B473" s="216"/>
      <c r="C473" s="216"/>
      <c r="D473" s="216"/>
      <c r="E473" s="216"/>
      <c r="F473" s="216"/>
      <c r="G473" s="216"/>
      <c r="H473" s="216"/>
      <c r="I473" s="216"/>
      <c r="J473" s="216"/>
      <c r="K473" s="216"/>
      <c r="L473" s="216"/>
      <c r="M473" s="216"/>
      <c r="N473" s="216"/>
      <c r="O473" s="320"/>
    </row>
    <row r="474" spans="1:19" x14ac:dyDescent="0.3">
      <c r="A474" s="322" t="s">
        <v>485</v>
      </c>
      <c r="B474" s="331"/>
      <c r="C474" s="331"/>
      <c r="D474" s="331"/>
      <c r="E474" s="331"/>
      <c r="F474" s="331"/>
      <c r="G474" s="331"/>
      <c r="H474" s="331"/>
      <c r="I474" s="331"/>
      <c r="J474" s="331"/>
      <c r="K474" s="331"/>
      <c r="L474" s="331"/>
      <c r="M474" s="331"/>
      <c r="N474" s="331"/>
      <c r="O474" s="390"/>
    </row>
    <row r="475" spans="1:19" x14ac:dyDescent="0.3">
      <c r="A475" s="336"/>
      <c r="B475" s="337"/>
      <c r="C475" s="337"/>
      <c r="D475" s="337"/>
      <c r="E475" s="337"/>
      <c r="F475" s="337"/>
      <c r="G475" s="337"/>
      <c r="H475" s="337"/>
      <c r="I475" s="337"/>
      <c r="J475" s="337"/>
      <c r="K475" s="337"/>
      <c r="L475" s="337"/>
      <c r="M475" s="337"/>
      <c r="N475" s="337"/>
      <c r="O475" s="351"/>
    </row>
    <row r="476" spans="1:19" x14ac:dyDescent="0.3">
      <c r="A476" s="326" t="s">
        <v>486</v>
      </c>
      <c r="B476" s="211"/>
      <c r="C476" s="211"/>
      <c r="D476" s="211"/>
      <c r="E476" s="211"/>
      <c r="F476" s="211"/>
      <c r="G476" s="211"/>
      <c r="H476" s="211"/>
      <c r="I476" s="211"/>
      <c r="J476" s="211"/>
      <c r="K476" s="211"/>
      <c r="L476" s="211"/>
      <c r="M476" s="211"/>
      <c r="N476" s="211"/>
      <c r="O476" s="357"/>
    </row>
    <row r="477" spans="1:19" ht="16.2" thickBot="1" x14ac:dyDescent="0.35">
      <c r="A477" s="395"/>
      <c r="B477" s="337"/>
      <c r="C477" s="345"/>
      <c r="D477" s="345"/>
      <c r="E477" s="345"/>
      <c r="F477" s="345"/>
      <c r="G477" s="345"/>
      <c r="H477" s="345"/>
      <c r="I477" s="345"/>
      <c r="J477" s="345"/>
      <c r="K477" s="215"/>
      <c r="L477" s="404"/>
      <c r="M477" s="404"/>
      <c r="N477" s="404"/>
      <c r="O477" s="405"/>
      <c r="P477" s="192"/>
      <c r="Q477" s="192"/>
      <c r="R477" s="192"/>
    </row>
    <row r="478" spans="1:19" ht="16.2" thickBot="1" x14ac:dyDescent="0.35">
      <c r="A478" s="387"/>
      <c r="B478" s="331"/>
      <c r="C478" s="1036" t="s">
        <v>471</v>
      </c>
      <c r="D478" s="1036"/>
      <c r="E478" s="1036"/>
      <c r="F478" s="216"/>
      <c r="G478" s="1036" t="s">
        <v>487</v>
      </c>
      <c r="H478" s="1036"/>
      <c r="I478" s="1036"/>
      <c r="J478" s="624"/>
      <c r="K478" s="215"/>
      <c r="L478" s="404"/>
      <c r="M478" s="404"/>
      <c r="N478" s="404"/>
      <c r="O478" s="405"/>
      <c r="P478" s="192"/>
      <c r="Q478" s="192"/>
      <c r="R478" s="192"/>
      <c r="S478" s="168"/>
    </row>
    <row r="479" spans="1:19" ht="16.5" customHeight="1" thickBot="1" x14ac:dyDescent="0.35">
      <c r="A479" s="385"/>
      <c r="B479" s="331" t="s">
        <v>227</v>
      </c>
      <c r="C479" s="781">
        <v>43800</v>
      </c>
      <c r="D479" s="782"/>
      <c r="E479" s="781">
        <v>43435</v>
      </c>
      <c r="F479" s="216"/>
      <c r="G479" s="781">
        <v>43800</v>
      </c>
      <c r="H479" s="782"/>
      <c r="I479" s="781">
        <v>43435</v>
      </c>
      <c r="J479" s="619"/>
      <c r="K479" s="215"/>
      <c r="L479" s="404"/>
      <c r="M479" s="404"/>
      <c r="N479" s="404"/>
      <c r="O479" s="405"/>
      <c r="P479" s="192"/>
      <c r="Q479" s="192"/>
      <c r="R479" s="192"/>
      <c r="S479" s="168"/>
    </row>
    <row r="480" spans="1:19" ht="15.75" customHeight="1" x14ac:dyDescent="0.3">
      <c r="A480" s="387"/>
      <c r="B480" s="331" t="s">
        <v>473</v>
      </c>
      <c r="C480" s="345"/>
      <c r="D480" s="406"/>
      <c r="E480" s="345"/>
      <c r="F480" s="216"/>
      <c r="G480" s="216"/>
      <c r="H480" s="216"/>
      <c r="I480" s="216"/>
      <c r="J480" s="216"/>
      <c r="K480" s="362"/>
      <c r="L480" s="404"/>
      <c r="M480" s="404"/>
      <c r="N480" s="404"/>
      <c r="O480" s="405"/>
      <c r="P480" s="192"/>
      <c r="Q480" s="192"/>
      <c r="R480" s="192"/>
      <c r="S480" s="168"/>
    </row>
    <row r="481" spans="1:19" x14ac:dyDescent="0.3">
      <c r="A481" s="395"/>
      <c r="B481" s="331" t="s">
        <v>3</v>
      </c>
      <c r="C481" s="345"/>
      <c r="D481" s="394"/>
      <c r="E481" s="636"/>
      <c r="F481" s="216"/>
      <c r="G481" s="216"/>
      <c r="H481" s="216"/>
      <c r="I481" s="633"/>
      <c r="J481" s="216"/>
      <c r="K481" s="215"/>
      <c r="L481" s="404"/>
      <c r="M481" s="404"/>
      <c r="N481" s="404"/>
      <c r="O481" s="405"/>
      <c r="P481" s="192"/>
      <c r="Q481" s="192"/>
      <c r="R481" s="192"/>
      <c r="S481" s="168"/>
    </row>
    <row r="482" spans="1:19" x14ac:dyDescent="0.3">
      <c r="A482" s="385"/>
      <c r="B482" s="715" t="s">
        <v>581</v>
      </c>
      <c r="C482" s="637">
        <v>5304852585</v>
      </c>
      <c r="D482" s="396"/>
      <c r="E482" s="749">
        <v>0</v>
      </c>
      <c r="F482" s="216"/>
      <c r="G482" s="404">
        <v>823436.9529347301</v>
      </c>
      <c r="H482" s="404"/>
      <c r="I482" s="637">
        <v>0</v>
      </c>
      <c r="J482" s="622"/>
      <c r="K482" s="620"/>
      <c r="L482" s="404"/>
      <c r="M482" s="404"/>
      <c r="N482" s="404"/>
      <c r="O482" s="407"/>
      <c r="P482" s="168"/>
      <c r="Q482" s="168"/>
      <c r="R482" s="168"/>
      <c r="S482" s="168"/>
    </row>
    <row r="483" spans="1:19" x14ac:dyDescent="0.3">
      <c r="A483" s="385"/>
      <c r="B483" s="715" t="s">
        <v>634</v>
      </c>
      <c r="C483" s="637">
        <v>1363636588</v>
      </c>
      <c r="D483" s="396"/>
      <c r="E483" s="749">
        <v>0</v>
      </c>
      <c r="F483" s="216"/>
      <c r="G483" s="404">
        <v>211668.22997269622</v>
      </c>
      <c r="H483" s="404"/>
      <c r="I483" s="637">
        <v>0</v>
      </c>
      <c r="J483" s="622"/>
      <c r="K483" s="362"/>
      <c r="L483" s="404"/>
      <c r="M483" s="404"/>
      <c r="N483" s="404"/>
      <c r="O483" s="407"/>
      <c r="P483" s="168"/>
      <c r="Q483" s="168"/>
      <c r="R483" s="168"/>
      <c r="S483" s="168"/>
    </row>
    <row r="484" spans="1:19" x14ac:dyDescent="0.3">
      <c r="A484" s="385"/>
      <c r="B484" s="715" t="s">
        <v>570</v>
      </c>
      <c r="C484" s="637">
        <v>1230000000</v>
      </c>
      <c r="D484" s="396"/>
      <c r="E484" s="749">
        <v>0</v>
      </c>
      <c r="F484" s="216"/>
      <c r="G484" s="404">
        <v>190924.71202189272</v>
      </c>
      <c r="H484" s="404"/>
      <c r="I484" s="637">
        <v>0</v>
      </c>
      <c r="J484" s="622"/>
      <c r="K484" s="362"/>
      <c r="L484" s="404"/>
      <c r="M484" s="404"/>
      <c r="N484" s="404"/>
      <c r="O484" s="407"/>
      <c r="P484" s="168"/>
      <c r="Q484" s="168"/>
      <c r="R484" s="168"/>
      <c r="S484" s="168"/>
    </row>
    <row r="485" spans="1:19" s="226" customFormat="1" x14ac:dyDescent="0.3">
      <c r="A485" s="395"/>
      <c r="B485" s="715" t="s">
        <v>578</v>
      </c>
      <c r="C485" s="637">
        <v>1013107931</v>
      </c>
      <c r="D485" s="406"/>
      <c r="E485" s="749">
        <v>0</v>
      </c>
      <c r="F485" s="602"/>
      <c r="G485" s="365">
        <v>157257.99997826872</v>
      </c>
      <c r="H485" s="365"/>
      <c r="I485" s="633">
        <v>0</v>
      </c>
      <c r="J485" s="365"/>
      <c r="K485" s="604"/>
      <c r="L485" s="404"/>
      <c r="M485" s="396"/>
      <c r="N485" s="396"/>
      <c r="O485" s="357"/>
      <c r="P485" s="166"/>
      <c r="Q485" s="169"/>
      <c r="R485" s="169"/>
      <c r="S485" s="168"/>
    </row>
    <row r="486" spans="1:19" x14ac:dyDescent="0.3">
      <c r="A486" s="385"/>
      <c r="B486" s="715" t="s">
        <v>635</v>
      </c>
      <c r="C486" s="637">
        <v>957281831</v>
      </c>
      <c r="D486" s="396"/>
      <c r="E486" s="749">
        <v>0</v>
      </c>
      <c r="F486" s="216"/>
      <c r="G486" s="404">
        <v>148592.48610363022</v>
      </c>
      <c r="H486" s="404"/>
      <c r="I486" s="637">
        <v>0</v>
      </c>
      <c r="J486" s="622"/>
      <c r="K486" s="604"/>
      <c r="L486" s="404"/>
      <c r="M486" s="404"/>
      <c r="N486" s="404"/>
      <c r="O486" s="407"/>
      <c r="P486" s="168"/>
      <c r="Q486" s="168"/>
      <c r="R486" s="168"/>
      <c r="S486" s="168"/>
    </row>
    <row r="487" spans="1:19" s="226" customFormat="1" x14ac:dyDescent="0.3">
      <c r="A487" s="395"/>
      <c r="B487" s="715" t="s">
        <v>636</v>
      </c>
      <c r="C487" s="637">
        <v>335980811</v>
      </c>
      <c r="D487" s="406"/>
      <c r="E487" s="749">
        <v>0</v>
      </c>
      <c r="F487" s="602"/>
      <c r="G487" s="365">
        <v>52152.06470329834</v>
      </c>
      <c r="H487" s="365"/>
      <c r="I487" s="633">
        <v>0</v>
      </c>
      <c r="J487" s="365"/>
      <c r="K487" s="621"/>
      <c r="L487" s="404"/>
      <c r="M487" s="404"/>
      <c r="N487" s="404"/>
      <c r="O487" s="405"/>
      <c r="P487" s="192"/>
      <c r="Q487" s="192"/>
      <c r="R487" s="192"/>
      <c r="S487" s="168"/>
    </row>
    <row r="488" spans="1:19" s="226" customFormat="1" x14ac:dyDescent="0.3">
      <c r="A488" s="385"/>
      <c r="B488" s="715" t="s">
        <v>488</v>
      </c>
      <c r="C488" s="637">
        <v>214976666</v>
      </c>
      <c r="D488" s="396"/>
      <c r="E488" s="637">
        <v>207638805</v>
      </c>
      <c r="F488" s="602"/>
      <c r="G488" s="404">
        <v>33369.396786566351</v>
      </c>
      <c r="H488" s="404"/>
      <c r="I488" s="637">
        <v>34837.907331035844</v>
      </c>
      <c r="J488" s="409"/>
      <c r="K488" s="604"/>
      <c r="L488" s="404"/>
      <c r="M488" s="404"/>
      <c r="N488" s="404"/>
      <c r="O488" s="407"/>
      <c r="P488" s="168"/>
      <c r="Q488" s="168"/>
      <c r="R488" s="168"/>
      <c r="S488" s="168"/>
    </row>
    <row r="489" spans="1:19" s="226" customFormat="1" x14ac:dyDescent="0.3">
      <c r="A489" s="385"/>
      <c r="B489" s="715" t="s">
        <v>637</v>
      </c>
      <c r="C489" s="637">
        <v>49197100</v>
      </c>
      <c r="D489" s="396"/>
      <c r="E489" s="750">
        <v>0</v>
      </c>
      <c r="F489" s="602"/>
      <c r="G489" s="404">
        <v>7636.538333180697</v>
      </c>
      <c r="H489" s="404"/>
      <c r="I489" s="637">
        <v>0</v>
      </c>
      <c r="J489" s="409"/>
      <c r="K489" s="604"/>
      <c r="L489" s="404"/>
      <c r="M489" s="404"/>
      <c r="N489" s="404"/>
      <c r="O489" s="407"/>
      <c r="P489" s="168"/>
      <c r="Q489" s="168"/>
      <c r="R489" s="168"/>
      <c r="S489" s="168"/>
    </row>
    <row r="490" spans="1:19" s="226" customFormat="1" x14ac:dyDescent="0.3">
      <c r="A490" s="395"/>
      <c r="B490" s="715" t="s">
        <v>638</v>
      </c>
      <c r="C490" s="637">
        <v>6823912</v>
      </c>
      <c r="D490" s="406"/>
      <c r="E490" s="750">
        <v>0</v>
      </c>
      <c r="F490" s="602"/>
      <c r="G490" s="365">
        <v>1059.2304337095429</v>
      </c>
      <c r="H490" s="365"/>
      <c r="I490" s="633">
        <v>0</v>
      </c>
      <c r="J490" s="365"/>
      <c r="K490" s="604"/>
      <c r="L490" s="404"/>
      <c r="M490" s="396"/>
      <c r="N490" s="396"/>
      <c r="O490" s="357"/>
      <c r="P490" s="166"/>
      <c r="Q490" s="169"/>
      <c r="R490" s="169"/>
      <c r="S490" s="168"/>
    </row>
    <row r="491" spans="1:19" s="226" customFormat="1" x14ac:dyDescent="0.3">
      <c r="A491" s="385"/>
      <c r="B491" s="715" t="s">
        <v>639</v>
      </c>
      <c r="C491" s="639">
        <v>211</v>
      </c>
      <c r="D491" s="396"/>
      <c r="E491" s="639">
        <v>6458138</v>
      </c>
      <c r="F491" s="602"/>
      <c r="G491" s="633">
        <v>0</v>
      </c>
      <c r="H491" s="404"/>
      <c r="I491" s="637">
        <v>1083.5547487139563</v>
      </c>
      <c r="J491" s="409"/>
      <c r="K491" s="604"/>
      <c r="L491" s="404"/>
      <c r="M491" s="404"/>
      <c r="N491" s="404"/>
      <c r="O491" s="407"/>
      <c r="P491" s="168"/>
      <c r="Q491" s="168"/>
      <c r="R491" s="168"/>
      <c r="S491" s="168"/>
    </row>
    <row r="492" spans="1:19" s="613" customFormat="1" x14ac:dyDescent="0.3">
      <c r="A492" s="387"/>
      <c r="B492" s="331" t="s">
        <v>489</v>
      </c>
      <c r="C492" s="625">
        <f>SUM(C482:C491)</f>
        <v>10475857635</v>
      </c>
      <c r="D492" s="359"/>
      <c r="E492" s="625">
        <f>SUM(E482:E491)</f>
        <v>214096943</v>
      </c>
      <c r="F492" s="332"/>
      <c r="G492" s="626">
        <f>SUM(G482:G491)</f>
        <v>1626097.6112679725</v>
      </c>
      <c r="H492" s="412"/>
      <c r="I492" s="626">
        <f>SUM(I482:I491)+0.5</f>
        <v>35921.962079749799</v>
      </c>
      <c r="J492" s="412"/>
      <c r="K492" s="411"/>
      <c r="L492" s="412"/>
      <c r="M492" s="412"/>
      <c r="N492" s="412"/>
      <c r="O492" s="609"/>
      <c r="P492" s="610"/>
      <c r="Q492" s="611"/>
      <c r="R492" s="611"/>
      <c r="S492" s="612"/>
    </row>
    <row r="493" spans="1:19" x14ac:dyDescent="0.3">
      <c r="A493" s="326"/>
      <c r="B493" s="211"/>
      <c r="C493" s="404"/>
      <c r="D493" s="406"/>
      <c r="E493" s="404"/>
      <c r="F493" s="216"/>
      <c r="G493" s="404"/>
      <c r="H493" s="404"/>
      <c r="I493" s="409"/>
      <c r="J493" s="409"/>
      <c r="K493" s="215"/>
      <c r="L493" s="404"/>
      <c r="M493" s="404"/>
      <c r="N493" s="404"/>
      <c r="O493" s="408"/>
      <c r="P493" s="185"/>
      <c r="Q493" s="179"/>
      <c r="R493" s="179"/>
      <c r="S493" s="168"/>
    </row>
    <row r="494" spans="1:19" x14ac:dyDescent="0.3">
      <c r="A494" s="395"/>
      <c r="B494" s="367" t="s">
        <v>4</v>
      </c>
      <c r="C494" s="367"/>
      <c r="D494" s="394"/>
      <c r="E494" s="367"/>
      <c r="F494" s="216"/>
      <c r="G494" s="394"/>
      <c r="H494" s="394"/>
      <c r="I494" s="394"/>
      <c r="J494" s="394"/>
      <c r="K494" s="215"/>
      <c r="L494" s="215"/>
      <c r="M494" s="215"/>
      <c r="N494" s="394"/>
      <c r="O494" s="408"/>
      <c r="P494" s="185"/>
      <c r="Q494" s="185"/>
      <c r="R494" s="185"/>
      <c r="S494" s="185"/>
    </row>
    <row r="495" spans="1:19" s="226" customFormat="1" x14ac:dyDescent="0.3">
      <c r="A495" s="395"/>
      <c r="B495" s="603" t="s">
        <v>566</v>
      </c>
      <c r="C495" s="637">
        <v>60769479</v>
      </c>
      <c r="D495" s="394"/>
      <c r="E495" s="751">
        <v>0</v>
      </c>
      <c r="F495" s="633"/>
      <c r="G495" s="640">
        <v>9432.8416892645982</v>
      </c>
      <c r="H495" s="642"/>
      <c r="I495" s="642">
        <v>0</v>
      </c>
      <c r="J495" s="394"/>
      <c r="K495" s="608"/>
      <c r="L495" s="608"/>
      <c r="M495" s="608"/>
      <c r="N495" s="394"/>
      <c r="O495" s="408"/>
      <c r="P495" s="606"/>
      <c r="Q495" s="606"/>
      <c r="R495" s="606"/>
      <c r="S495" s="606"/>
    </row>
    <row r="496" spans="1:19" x14ac:dyDescent="0.3">
      <c r="A496" s="395"/>
      <c r="B496" s="211" t="s">
        <v>567</v>
      </c>
      <c r="C496" s="752">
        <v>0</v>
      </c>
      <c r="D496" s="396"/>
      <c r="E496" s="637">
        <v>54422743</v>
      </c>
      <c r="F496" s="643"/>
      <c r="G496" s="640">
        <v>0</v>
      </c>
      <c r="H496" s="644"/>
      <c r="I496" s="643">
        <v>9131.1182287664378</v>
      </c>
      <c r="J496" s="404"/>
      <c r="K496" s="215"/>
      <c r="L496" s="215"/>
      <c r="M496" s="215"/>
      <c r="N496" s="396"/>
      <c r="O496" s="410"/>
      <c r="P496" s="993"/>
      <c r="Q496" s="993"/>
      <c r="R496" s="166"/>
      <c r="S496" s="166"/>
    </row>
    <row r="497" spans="1:19" x14ac:dyDescent="0.3">
      <c r="A497" s="387"/>
      <c r="B497" s="331" t="s">
        <v>490</v>
      </c>
      <c r="C497" s="626">
        <f>SUM(C495:C496)</f>
        <v>60769479</v>
      </c>
      <c r="D497" s="359"/>
      <c r="E497" s="647">
        <f>SUM(E495:E496)</f>
        <v>54422743</v>
      </c>
      <c r="F497" s="646"/>
      <c r="G497" s="647">
        <f>SUM(G495:G496)</f>
        <v>9432.8416892645982</v>
      </c>
      <c r="H497" s="648"/>
      <c r="I497" s="647">
        <f>SUM(I495:I496)</f>
        <v>9131.1182287664378</v>
      </c>
      <c r="J497" s="404"/>
      <c r="K497" s="362"/>
      <c r="L497" s="362"/>
      <c r="M497" s="362"/>
      <c r="N497" s="396"/>
      <c r="O497" s="410"/>
      <c r="P497" s="994"/>
      <c r="Q497" s="994"/>
      <c r="R497" s="169"/>
      <c r="S497" s="169"/>
    </row>
    <row r="498" spans="1:19" x14ac:dyDescent="0.3">
      <c r="A498" s="385"/>
      <c r="B498" s="211"/>
      <c r="C498" s="396"/>
      <c r="D498" s="396"/>
      <c r="E498" s="396"/>
      <c r="F498" s="396"/>
      <c r="G498" s="396"/>
      <c r="H498" s="406"/>
      <c r="I498" s="396"/>
      <c r="J498" s="404"/>
      <c r="K498" s="362"/>
      <c r="L498" s="362"/>
      <c r="M498" s="362"/>
      <c r="N498" s="396"/>
      <c r="O498" s="410"/>
      <c r="P498" s="187"/>
      <c r="Q498" s="187"/>
      <c r="R498" s="169"/>
      <c r="S498" s="169"/>
    </row>
    <row r="499" spans="1:19" s="613" customFormat="1" x14ac:dyDescent="0.3">
      <c r="A499" s="387"/>
      <c r="B499" s="331" t="s">
        <v>572</v>
      </c>
      <c r="C499" s="618">
        <f>+C492+C497</f>
        <v>10536627114</v>
      </c>
      <c r="D499" s="359"/>
      <c r="E499" s="618">
        <f>+E492+E497</f>
        <v>268519686</v>
      </c>
      <c r="F499" s="359"/>
      <c r="G499" s="618">
        <f>+G492+G497</f>
        <v>1635530.4529572371</v>
      </c>
      <c r="H499" s="413"/>
      <c r="I499" s="618">
        <f>+I492+I497</f>
        <v>45053.080308516233</v>
      </c>
      <c r="J499" s="412"/>
      <c r="K499" s="605"/>
      <c r="L499" s="605"/>
      <c r="M499" s="605"/>
      <c r="N499" s="359"/>
      <c r="O499" s="614"/>
      <c r="P499" s="615"/>
      <c r="Q499" s="615"/>
      <c r="R499" s="616"/>
      <c r="S499" s="616"/>
    </row>
    <row r="500" spans="1:19" s="226" customFormat="1" x14ac:dyDescent="0.3">
      <c r="A500" s="385"/>
      <c r="B500" s="211"/>
      <c r="C500" s="396"/>
      <c r="D500" s="396"/>
      <c r="E500" s="396"/>
      <c r="F500" s="396"/>
      <c r="G500" s="396"/>
      <c r="H500" s="406"/>
      <c r="I500" s="396"/>
      <c r="J500" s="404"/>
      <c r="K500" s="604"/>
      <c r="L500" s="604"/>
      <c r="M500" s="604"/>
      <c r="N500" s="396"/>
      <c r="O500" s="410"/>
      <c r="P500" s="607"/>
      <c r="Q500" s="607"/>
      <c r="R500" s="169"/>
      <c r="S500" s="169"/>
    </row>
    <row r="501" spans="1:19" s="226" customFormat="1" x14ac:dyDescent="0.3">
      <c r="A501" s="385"/>
      <c r="B501" s="331" t="s">
        <v>475</v>
      </c>
      <c r="C501" s="396"/>
      <c r="D501" s="396"/>
      <c r="E501" s="396"/>
      <c r="F501" s="396"/>
      <c r="G501" s="396"/>
      <c r="H501" s="406"/>
      <c r="I501" s="396"/>
      <c r="J501" s="404"/>
      <c r="K501" s="604"/>
      <c r="L501" s="604"/>
      <c r="M501" s="604"/>
      <c r="N501" s="396"/>
      <c r="O501" s="410"/>
      <c r="P501" s="607"/>
      <c r="Q501" s="607"/>
      <c r="R501" s="169"/>
      <c r="S501" s="169"/>
    </row>
    <row r="502" spans="1:19" s="226" customFormat="1" x14ac:dyDescent="0.3">
      <c r="A502" s="385"/>
      <c r="B502" s="331" t="s">
        <v>3</v>
      </c>
      <c r="C502" s="396"/>
      <c r="D502" s="396"/>
      <c r="E502" s="396"/>
      <c r="F502" s="396"/>
      <c r="G502" s="396"/>
      <c r="H502" s="406"/>
      <c r="I502" s="396"/>
      <c r="J502" s="404"/>
      <c r="K502" s="604"/>
      <c r="L502" s="604"/>
      <c r="M502" s="604"/>
      <c r="N502" s="396"/>
      <c r="O502" s="410"/>
      <c r="P502" s="607"/>
      <c r="Q502" s="607"/>
      <c r="R502" s="169"/>
      <c r="S502" s="169"/>
    </row>
    <row r="503" spans="1:19" s="226" customFormat="1" x14ac:dyDescent="0.3">
      <c r="A503" s="385"/>
      <c r="B503" s="715" t="s">
        <v>634</v>
      </c>
      <c r="C503" s="639">
        <v>813313378</v>
      </c>
      <c r="D503" s="643"/>
      <c r="E503" s="645">
        <v>0</v>
      </c>
      <c r="F503" s="643"/>
      <c r="G503" s="639">
        <v>126245.22152699412</v>
      </c>
      <c r="H503" s="644"/>
      <c r="I503" s="645">
        <v>0</v>
      </c>
      <c r="J503" s="404"/>
      <c r="K503" s="604"/>
      <c r="L503" s="604"/>
      <c r="M503" s="604"/>
      <c r="N503" s="396"/>
      <c r="O503" s="410"/>
      <c r="P503" s="607"/>
      <c r="Q503" s="607"/>
      <c r="R503" s="169"/>
      <c r="S503" s="169"/>
    </row>
    <row r="504" spans="1:19" s="613" customFormat="1" x14ac:dyDescent="0.3">
      <c r="A504" s="387"/>
      <c r="B504" s="331" t="s">
        <v>489</v>
      </c>
      <c r="C504" s="649">
        <f>SUM(C503:C503)</f>
        <v>813313378</v>
      </c>
      <c r="D504" s="649"/>
      <c r="E504" s="649">
        <f>SUM(E503:E503)</f>
        <v>0</v>
      </c>
      <c r="F504" s="649"/>
      <c r="G504" s="649">
        <f>SUM(G503:G503)</f>
        <v>126245.22152699412</v>
      </c>
      <c r="H504" s="650"/>
      <c r="I504" s="649">
        <f>SUM(I503:I503)</f>
        <v>0</v>
      </c>
      <c r="J504" s="412"/>
      <c r="K504" s="605"/>
      <c r="L504" s="605"/>
      <c r="M504" s="605"/>
      <c r="N504" s="359"/>
      <c r="O504" s="614"/>
      <c r="P504" s="615"/>
      <c r="Q504" s="615"/>
      <c r="R504" s="616"/>
      <c r="S504" s="616"/>
    </row>
    <row r="505" spans="1:19" s="226" customFormat="1" x14ac:dyDescent="0.3">
      <c r="A505" s="385"/>
      <c r="B505" s="211"/>
      <c r="C505" s="643"/>
      <c r="D505" s="643"/>
      <c r="E505" s="643"/>
      <c r="F505" s="643"/>
      <c r="G505" s="643"/>
      <c r="H505" s="644"/>
      <c r="I505" s="643"/>
      <c r="J505" s="404"/>
      <c r="K505" s="604"/>
      <c r="L505" s="604"/>
      <c r="M505" s="604"/>
      <c r="N505" s="396"/>
      <c r="O505" s="410"/>
      <c r="P505" s="607"/>
      <c r="Q505" s="607"/>
      <c r="R505" s="169"/>
      <c r="S505" s="169"/>
    </row>
    <row r="506" spans="1:19" s="226" customFormat="1" x14ac:dyDescent="0.3">
      <c r="A506" s="387"/>
      <c r="B506" s="331" t="s">
        <v>573</v>
      </c>
      <c r="C506" s="651">
        <f>+C504</f>
        <v>813313378</v>
      </c>
      <c r="D506" s="649"/>
      <c r="E506" s="651">
        <f>+E504</f>
        <v>0</v>
      </c>
      <c r="F506" s="649"/>
      <c r="G506" s="651">
        <f>+G504</f>
        <v>126245.22152699412</v>
      </c>
      <c r="H506" s="650"/>
      <c r="I506" s="651">
        <f>+I504</f>
        <v>0</v>
      </c>
      <c r="J506" s="404"/>
      <c r="K506" s="604"/>
      <c r="L506" s="604"/>
      <c r="M506" s="604"/>
      <c r="N506" s="396"/>
      <c r="O506" s="410"/>
      <c r="P506" s="607"/>
      <c r="Q506" s="607"/>
      <c r="R506" s="169"/>
      <c r="S506" s="169"/>
    </row>
    <row r="507" spans="1:19" s="226" customFormat="1" x14ac:dyDescent="0.3">
      <c r="A507" s="385"/>
      <c r="B507" s="211"/>
      <c r="C507" s="643"/>
      <c r="D507" s="643"/>
      <c r="E507" s="643"/>
      <c r="F507" s="643"/>
      <c r="G507" s="643"/>
      <c r="H507" s="644"/>
      <c r="I507" s="643"/>
      <c r="J507" s="404"/>
      <c r="K507" s="604"/>
      <c r="L507" s="604"/>
      <c r="M507" s="604"/>
      <c r="N507" s="396"/>
      <c r="O507" s="410"/>
      <c r="P507" s="607"/>
      <c r="Q507" s="607"/>
      <c r="R507" s="169"/>
      <c r="S507" s="169"/>
    </row>
    <row r="508" spans="1:19" ht="16.5" customHeight="1" thickBot="1" x14ac:dyDescent="0.35">
      <c r="A508" s="387"/>
      <c r="B508" s="411" t="s">
        <v>12</v>
      </c>
      <c r="C508" s="652">
        <f>+C499+C506</f>
        <v>11349940492</v>
      </c>
      <c r="D508" s="648"/>
      <c r="E508" s="652">
        <f>+E499+E506</f>
        <v>268519686</v>
      </c>
      <c r="F508" s="648"/>
      <c r="G508" s="652">
        <f>+G499+G506</f>
        <v>1761775.6744842313</v>
      </c>
      <c r="H508" s="648"/>
      <c r="I508" s="652">
        <f>+I499+I506</f>
        <v>45053.080308516233</v>
      </c>
      <c r="J508" s="412"/>
      <c r="K508" s="216"/>
      <c r="L508" s="216"/>
      <c r="M508" s="216"/>
      <c r="N508" s="216"/>
      <c r="O508" s="320"/>
    </row>
    <row r="509" spans="1:19" ht="16.2" thickTop="1" x14ac:dyDescent="0.3">
      <c r="A509" s="385"/>
      <c r="B509" s="211"/>
      <c r="C509" s="191"/>
      <c r="D509" s="396"/>
      <c r="E509" s="191"/>
      <c r="F509" s="396"/>
      <c r="G509" s="191"/>
      <c r="H509" s="406"/>
      <c r="I509" s="191"/>
      <c r="J509" s="404"/>
      <c r="K509" s="362"/>
      <c r="L509" s="362"/>
      <c r="M509" s="362"/>
      <c r="N509" s="396"/>
      <c r="O509" s="410"/>
      <c r="P509" s="187"/>
      <c r="Q509" s="187"/>
      <c r="R509" s="169"/>
      <c r="S509" s="169"/>
    </row>
    <row r="510" spans="1:19" x14ac:dyDescent="0.3">
      <c r="A510" s="395"/>
      <c r="B510" s="367" t="s">
        <v>224</v>
      </c>
      <c r="C510" s="367"/>
      <c r="D510" s="394"/>
      <c r="E510" s="367"/>
      <c r="F510" s="216"/>
      <c r="G510" s="394"/>
      <c r="H510" s="394"/>
      <c r="I510" s="394"/>
      <c r="J510" s="394"/>
      <c r="K510" s="215"/>
      <c r="L510" s="215"/>
      <c r="M510" s="215"/>
      <c r="N510" s="394"/>
      <c r="O510" s="408"/>
      <c r="P510" s="993"/>
      <c r="Q510" s="993"/>
      <c r="R510" s="993"/>
      <c r="S510" s="993"/>
    </row>
    <row r="511" spans="1:19" x14ac:dyDescent="0.3">
      <c r="A511" s="395"/>
      <c r="B511" s="367" t="s">
        <v>478</v>
      </c>
      <c r="C511" s="367"/>
      <c r="D511" s="394"/>
      <c r="E511" s="367"/>
      <c r="F511" s="216"/>
      <c r="G511" s="394"/>
      <c r="H511" s="394"/>
      <c r="I511" s="394"/>
      <c r="J511" s="394"/>
      <c r="K511" s="215"/>
      <c r="L511" s="215"/>
      <c r="M511" s="215"/>
      <c r="N511" s="394"/>
      <c r="O511" s="408"/>
      <c r="P511" s="993"/>
      <c r="Q511" s="993"/>
      <c r="R511" s="993"/>
      <c r="S511" s="993"/>
    </row>
    <row r="512" spans="1:19" x14ac:dyDescent="0.3">
      <c r="A512" s="395"/>
      <c r="B512" s="367" t="s">
        <v>15</v>
      </c>
      <c r="C512" s="367"/>
      <c r="D512" s="394"/>
      <c r="E512" s="367"/>
      <c r="F512" s="216"/>
      <c r="G512" s="394"/>
      <c r="H512" s="394"/>
      <c r="I512" s="394">
        <v>0</v>
      </c>
      <c r="J512" s="394"/>
      <c r="K512" s="215"/>
      <c r="L512" s="215"/>
      <c r="M512" s="215"/>
      <c r="N512" s="394"/>
      <c r="O512" s="408"/>
      <c r="P512" s="993"/>
      <c r="Q512" s="993"/>
      <c r="R512" s="993"/>
      <c r="S512" s="993"/>
    </row>
    <row r="513" spans="1:19" x14ac:dyDescent="0.3">
      <c r="A513" s="395"/>
      <c r="B513" s="211" t="s">
        <v>636</v>
      </c>
      <c r="C513" s="637">
        <v>500000000</v>
      </c>
      <c r="D513" s="396"/>
      <c r="E513" s="752">
        <v>0</v>
      </c>
      <c r="F513" s="396"/>
      <c r="G513" s="617">
        <v>77352.083478368499</v>
      </c>
      <c r="H513" s="406"/>
      <c r="I513" s="617">
        <v>0</v>
      </c>
      <c r="J513" s="404"/>
      <c r="K513" s="215"/>
      <c r="L513" s="215"/>
      <c r="M513" s="215"/>
      <c r="N513" s="396"/>
      <c r="O513" s="410"/>
      <c r="P513" s="993"/>
      <c r="Q513" s="993"/>
      <c r="R513" s="169"/>
      <c r="S513" s="169"/>
    </row>
    <row r="514" spans="1:19" x14ac:dyDescent="0.3">
      <c r="A514" s="395"/>
      <c r="B514" s="211" t="s">
        <v>488</v>
      </c>
      <c r="C514" s="637">
        <v>200000000</v>
      </c>
      <c r="D514" s="396"/>
      <c r="E514" s="637">
        <v>133400000</v>
      </c>
      <c r="F514" s="396"/>
      <c r="G514" s="617">
        <v>30940.833391347398</v>
      </c>
      <c r="H514" s="406"/>
      <c r="I514" s="617">
        <v>22379.020758470982</v>
      </c>
      <c r="J514" s="404"/>
      <c r="K514" s="215"/>
      <c r="L514" s="215"/>
      <c r="M514" s="215"/>
      <c r="N514" s="396"/>
      <c r="O514" s="410"/>
      <c r="P514" s="993"/>
      <c r="Q514" s="993"/>
      <c r="R514" s="169"/>
      <c r="S514" s="169"/>
    </row>
    <row r="515" spans="1:19" x14ac:dyDescent="0.3">
      <c r="A515" s="395"/>
      <c r="B515" s="211" t="s">
        <v>570</v>
      </c>
      <c r="C515" s="637">
        <v>40000000</v>
      </c>
      <c r="D515" s="396"/>
      <c r="E515" s="752">
        <v>0</v>
      </c>
      <c r="F515" s="396"/>
      <c r="G515" s="617">
        <v>6188.1666782694792</v>
      </c>
      <c r="H515" s="406"/>
      <c r="I515" s="617">
        <v>0</v>
      </c>
      <c r="J515" s="404"/>
      <c r="K515" s="215"/>
      <c r="L515" s="215"/>
      <c r="M515" s="215"/>
      <c r="N515" s="396"/>
      <c r="O515" s="410"/>
      <c r="P515" s="993"/>
      <c r="Q515" s="993"/>
      <c r="R515" s="169"/>
      <c r="S515" s="169"/>
    </row>
    <row r="516" spans="1:19" s="226" customFormat="1" x14ac:dyDescent="0.3">
      <c r="A516" s="395"/>
      <c r="B516" s="211" t="s">
        <v>579</v>
      </c>
      <c r="C516" s="637">
        <v>9744146</v>
      </c>
      <c r="D516" s="396"/>
      <c r="E516" s="752">
        <v>0</v>
      </c>
      <c r="F516" s="396"/>
      <c r="G516" s="617">
        <v>1507.4599896348209</v>
      </c>
      <c r="H516" s="406"/>
      <c r="I516" s="617">
        <v>0</v>
      </c>
      <c r="J516" s="404"/>
      <c r="K516" s="720"/>
      <c r="L516" s="720"/>
      <c r="M516" s="720"/>
      <c r="N516" s="396"/>
      <c r="O516" s="410"/>
      <c r="P516" s="719"/>
      <c r="Q516" s="719"/>
      <c r="R516" s="169"/>
      <c r="S516" s="169"/>
    </row>
    <row r="517" spans="1:19" s="226" customFormat="1" x14ac:dyDescent="0.3">
      <c r="A517" s="395"/>
      <c r="B517" s="211" t="s">
        <v>640</v>
      </c>
      <c r="C517" s="639">
        <v>0</v>
      </c>
      <c r="D517" s="396"/>
      <c r="E517" s="639">
        <v>50000000</v>
      </c>
      <c r="F517" s="396"/>
      <c r="G517" s="752">
        <v>0</v>
      </c>
      <c r="H517" s="406"/>
      <c r="I517" s="617">
        <v>8387.938815019108</v>
      </c>
      <c r="J517" s="404"/>
      <c r="K517" s="720"/>
      <c r="L517" s="720"/>
      <c r="M517" s="720"/>
      <c r="N517" s="396"/>
      <c r="O517" s="410"/>
      <c r="P517" s="719"/>
      <c r="Q517" s="719"/>
      <c r="R517" s="169"/>
      <c r="S517" s="169"/>
    </row>
    <row r="518" spans="1:19" x14ac:dyDescent="0.3">
      <c r="A518" s="395"/>
      <c r="B518" s="331" t="s">
        <v>491</v>
      </c>
      <c r="C518" s="753">
        <f>SUM(C513:C517)</f>
        <v>749744146</v>
      </c>
      <c r="D518" s="359"/>
      <c r="E518" s="753">
        <f>SUM(E513:E517)</f>
        <v>183400000</v>
      </c>
      <c r="F518" s="332"/>
      <c r="G518" s="653">
        <f>SUM(G513:G517)</f>
        <v>115988.54353762021</v>
      </c>
      <c r="H518" s="412"/>
      <c r="I518" s="653">
        <f>SUM(I513:I517)</f>
        <v>30766.95957349009</v>
      </c>
      <c r="J518" s="404"/>
      <c r="K518" s="215"/>
      <c r="L518" s="215"/>
      <c r="M518" s="215"/>
      <c r="N518" s="396"/>
      <c r="O518" s="410"/>
      <c r="P518" s="993"/>
      <c r="Q518" s="993"/>
      <c r="R518" s="169"/>
      <c r="S518" s="169"/>
    </row>
    <row r="519" spans="1:19" x14ac:dyDescent="0.3">
      <c r="A519" s="395"/>
      <c r="B519" s="331"/>
      <c r="C519" s="359"/>
      <c r="D519" s="359"/>
      <c r="E519" s="359"/>
      <c r="F519" s="359"/>
      <c r="G519" s="359"/>
      <c r="H519" s="413"/>
      <c r="I519" s="359"/>
      <c r="J519" s="404"/>
      <c r="K519" s="215"/>
      <c r="L519" s="215"/>
      <c r="M519" s="215"/>
      <c r="N519" s="396"/>
      <c r="O519" s="410"/>
      <c r="P519" s="185"/>
      <c r="Q519" s="185"/>
      <c r="R519" s="169"/>
      <c r="S519" s="169"/>
    </row>
    <row r="520" spans="1:19" x14ac:dyDescent="0.3">
      <c r="A520" s="395"/>
      <c r="B520" s="331" t="s">
        <v>641</v>
      </c>
      <c r="C520" s="396"/>
      <c r="D520" s="396"/>
      <c r="E520" s="396"/>
      <c r="F520" s="396"/>
      <c r="G520" s="396"/>
      <c r="H520" s="406"/>
      <c r="I520" s="396"/>
      <c r="J520" s="404"/>
      <c r="K520" s="215"/>
      <c r="L520" s="215"/>
      <c r="M520" s="215"/>
      <c r="N520" s="396"/>
      <c r="O520" s="410"/>
      <c r="P520" s="993"/>
      <c r="Q520" s="993"/>
      <c r="R520" s="169"/>
      <c r="S520" s="169"/>
    </row>
    <row r="521" spans="1:19" x14ac:dyDescent="0.3">
      <c r="A521" s="395"/>
      <c r="B521" s="211" t="s">
        <v>157</v>
      </c>
      <c r="C521" s="643">
        <v>20407204332</v>
      </c>
      <c r="D521" s="643"/>
      <c r="E521" s="643">
        <v>0</v>
      </c>
      <c r="F521" s="643"/>
      <c r="G521" s="638">
        <v>3157079.5460979743</v>
      </c>
      <c r="H521" s="637"/>
      <c r="I521" s="638">
        <v>0</v>
      </c>
      <c r="J521" s="404"/>
      <c r="K521" s="215"/>
      <c r="L521" s="215"/>
      <c r="M521" s="215"/>
      <c r="N521" s="396"/>
      <c r="O521" s="410"/>
      <c r="P521" s="993"/>
      <c r="Q521" s="993"/>
      <c r="R521" s="169"/>
      <c r="S521" s="169"/>
    </row>
    <row r="522" spans="1:19" s="226" customFormat="1" x14ac:dyDescent="0.3">
      <c r="A522" s="395"/>
      <c r="B522" s="211" t="s">
        <v>642</v>
      </c>
      <c r="C522" s="643">
        <v>2750366207</v>
      </c>
      <c r="D522" s="643"/>
      <c r="E522" s="643">
        <v>0</v>
      </c>
      <c r="F522" s="643"/>
      <c r="G522" s="638">
        <v>425493.11287989543</v>
      </c>
      <c r="H522" s="637"/>
      <c r="I522" s="654">
        <v>0</v>
      </c>
      <c r="J522" s="404"/>
      <c r="K522" s="608"/>
      <c r="L522" s="608"/>
      <c r="M522" s="608"/>
      <c r="N522" s="396"/>
      <c r="O522" s="410"/>
      <c r="P522" s="606"/>
      <c r="Q522" s="606"/>
      <c r="R522" s="169"/>
      <c r="S522" s="169"/>
    </row>
    <row r="523" spans="1:19" s="226" customFormat="1" x14ac:dyDescent="0.3">
      <c r="A523" s="395"/>
      <c r="B523" s="211" t="s">
        <v>634</v>
      </c>
      <c r="C523" s="643">
        <v>2537780600</v>
      </c>
      <c r="D523" s="643"/>
      <c r="E523" s="643">
        <v>0</v>
      </c>
      <c r="F523" s="643"/>
      <c r="G523" s="638">
        <v>392605.23364196817</v>
      </c>
      <c r="H523" s="637"/>
      <c r="I523" s="638">
        <v>0</v>
      </c>
      <c r="J523" s="404"/>
      <c r="K523" s="608"/>
      <c r="L523" s="608"/>
      <c r="M523" s="608"/>
      <c r="N523" s="396"/>
      <c r="O523" s="410"/>
      <c r="P523" s="606"/>
      <c r="Q523" s="606"/>
      <c r="R523" s="169"/>
      <c r="S523" s="169"/>
    </row>
    <row r="524" spans="1:19" s="226" customFormat="1" x14ac:dyDescent="0.3">
      <c r="A524" s="395"/>
      <c r="B524" s="211" t="s">
        <v>568</v>
      </c>
      <c r="C524" s="643">
        <v>2000000000</v>
      </c>
      <c r="D524" s="643"/>
      <c r="E524" s="643">
        <v>0</v>
      </c>
      <c r="F524" s="643"/>
      <c r="G524" s="638">
        <v>309408.33391347399</v>
      </c>
      <c r="H524" s="637"/>
      <c r="I524" s="638">
        <v>0</v>
      </c>
      <c r="J524" s="404"/>
      <c r="K524" s="608"/>
      <c r="L524" s="608"/>
      <c r="M524" s="608"/>
      <c r="N524" s="396"/>
      <c r="O524" s="410"/>
      <c r="P524" s="606"/>
      <c r="Q524" s="606"/>
      <c r="R524" s="169"/>
      <c r="S524" s="169"/>
    </row>
    <row r="525" spans="1:19" s="226" customFormat="1" x14ac:dyDescent="0.3">
      <c r="A525" s="395"/>
      <c r="B525" s="211" t="s">
        <v>590</v>
      </c>
      <c r="C525" s="643">
        <v>1615987500</v>
      </c>
      <c r="D525" s="643"/>
      <c r="E525" s="643">
        <v>0</v>
      </c>
      <c r="F525" s="643"/>
      <c r="G525" s="638">
        <v>250000</v>
      </c>
      <c r="H525" s="637"/>
      <c r="I525" s="638">
        <v>0</v>
      </c>
      <c r="J525" s="404"/>
      <c r="K525" s="608"/>
      <c r="L525" s="608"/>
      <c r="M525" s="608"/>
      <c r="N525" s="396"/>
      <c r="O525" s="410"/>
      <c r="P525" s="606"/>
      <c r="Q525" s="606"/>
      <c r="R525" s="169"/>
      <c r="S525" s="169"/>
    </row>
    <row r="526" spans="1:19" s="226" customFormat="1" x14ac:dyDescent="0.3">
      <c r="A526" s="395"/>
      <c r="B526" s="211" t="s">
        <v>643</v>
      </c>
      <c r="C526" s="643">
        <v>630740274</v>
      </c>
      <c r="D526" s="643"/>
      <c r="E526" s="643">
        <v>0</v>
      </c>
      <c r="F526" s="643"/>
      <c r="G526" s="638">
        <v>97578.148655234036</v>
      </c>
      <c r="H526" s="637"/>
      <c r="I526" s="638">
        <v>0</v>
      </c>
      <c r="J526" s="404"/>
      <c r="K526" s="608"/>
      <c r="L526" s="608"/>
      <c r="M526" s="608"/>
      <c r="N526" s="396"/>
      <c r="O526" s="410"/>
      <c r="P526" s="606"/>
      <c r="Q526" s="606"/>
      <c r="R526" s="169"/>
      <c r="S526" s="169"/>
    </row>
    <row r="527" spans="1:19" s="226" customFormat="1" x14ac:dyDescent="0.3">
      <c r="A527" s="395"/>
      <c r="B527" s="211" t="s">
        <v>575</v>
      </c>
      <c r="C527" s="645">
        <v>100000000</v>
      </c>
      <c r="D527" s="643"/>
      <c r="E527" s="645">
        <v>100000000</v>
      </c>
      <c r="F527" s="643"/>
      <c r="G527" s="641">
        <v>15470.416695673699</v>
      </c>
      <c r="H527" s="637"/>
      <c r="I527" s="641">
        <v>16776</v>
      </c>
      <c r="J527" s="404"/>
      <c r="K527" s="608"/>
      <c r="L527" s="608"/>
      <c r="M527" s="608"/>
      <c r="N527" s="396"/>
      <c r="O527" s="410"/>
      <c r="P527" s="606"/>
      <c r="Q527" s="606"/>
      <c r="R527" s="169"/>
      <c r="S527" s="169"/>
    </row>
    <row r="528" spans="1:19" ht="24" customHeight="1" x14ac:dyDescent="0.3">
      <c r="A528" s="395"/>
      <c r="B528" s="331" t="s">
        <v>600</v>
      </c>
      <c r="C528" s="655">
        <f>SUM(C521:C527)</f>
        <v>30042078913</v>
      </c>
      <c r="D528" s="649"/>
      <c r="E528" s="655">
        <f>SUM(E521:E527)</f>
        <v>100000000</v>
      </c>
      <c r="F528" s="649"/>
      <c r="G528" s="655">
        <f>SUM(G521:G527)</f>
        <v>4647634.7918842202</v>
      </c>
      <c r="H528" s="650"/>
      <c r="I528" s="655">
        <f>SUM(I521:I527)</f>
        <v>16776</v>
      </c>
      <c r="J528" s="404"/>
      <c r="K528" s="215"/>
      <c r="L528" s="215"/>
      <c r="M528" s="215"/>
      <c r="N528" s="396"/>
      <c r="O528" s="410"/>
      <c r="P528" s="993"/>
      <c r="Q528" s="993"/>
      <c r="R528" s="169"/>
      <c r="S528" s="169"/>
    </row>
    <row r="529" spans="1:19" x14ac:dyDescent="0.3">
      <c r="A529" s="395"/>
      <c r="B529" s="331" t="s">
        <v>18</v>
      </c>
      <c r="C529" s="651">
        <f>+C518+C528</f>
        <v>30791823059</v>
      </c>
      <c r="D529" s="649"/>
      <c r="E529" s="651">
        <f>+E518+E528</f>
        <v>283400000</v>
      </c>
      <c r="F529" s="649"/>
      <c r="G529" s="651">
        <f>+G518+G528</f>
        <v>4763623.3354218407</v>
      </c>
      <c r="H529" s="650"/>
      <c r="I529" s="651">
        <f>+I518+I528</f>
        <v>47542.959573490094</v>
      </c>
      <c r="J529" s="404"/>
      <c r="K529" s="215"/>
      <c r="L529" s="215"/>
      <c r="M529" s="215"/>
      <c r="N529" s="396"/>
      <c r="O529" s="410"/>
      <c r="P529" s="993"/>
      <c r="Q529" s="993"/>
      <c r="R529" s="169"/>
      <c r="S529" s="169"/>
    </row>
    <row r="530" spans="1:19" x14ac:dyDescent="0.3">
      <c r="A530" s="395"/>
      <c r="B530" s="211"/>
      <c r="C530" s="359"/>
      <c r="D530" s="359"/>
      <c r="E530" s="359"/>
      <c r="F530" s="359"/>
      <c r="G530" s="359"/>
      <c r="H530" s="413"/>
      <c r="I530" s="359"/>
      <c r="J530" s="404"/>
      <c r="K530" s="215"/>
      <c r="L530" s="215"/>
      <c r="M530" s="215"/>
      <c r="N530" s="396"/>
      <c r="O530" s="410"/>
      <c r="P530" s="185"/>
      <c r="Q530" s="185"/>
      <c r="R530" s="169"/>
      <c r="S530" s="169"/>
    </row>
    <row r="531" spans="1:19" s="226" customFormat="1" x14ac:dyDescent="0.3">
      <c r="A531" s="395"/>
      <c r="B531" s="211"/>
      <c r="C531" s="359"/>
      <c r="D531" s="359"/>
      <c r="E531" s="359"/>
      <c r="F531" s="359"/>
      <c r="G531" s="359"/>
      <c r="H531" s="413"/>
      <c r="I531" s="359"/>
      <c r="J531" s="404"/>
      <c r="K531" s="608"/>
      <c r="L531" s="608"/>
      <c r="M531" s="608"/>
      <c r="N531" s="396"/>
      <c r="O531" s="410"/>
      <c r="P531" s="606"/>
      <c r="Q531" s="606"/>
      <c r="R531" s="169"/>
      <c r="S531" s="169"/>
    </row>
    <row r="532" spans="1:19" s="226" customFormat="1" x14ac:dyDescent="0.3">
      <c r="A532" s="395"/>
      <c r="B532" s="367" t="s">
        <v>577</v>
      </c>
      <c r="C532" s="359"/>
      <c r="D532" s="359"/>
      <c r="E532" s="359"/>
      <c r="F532" s="359"/>
      <c r="G532" s="359"/>
      <c r="H532" s="413"/>
      <c r="I532" s="359"/>
      <c r="J532" s="404"/>
      <c r="K532" s="608"/>
      <c r="L532" s="608"/>
      <c r="M532" s="608"/>
      <c r="N532" s="396"/>
      <c r="O532" s="410"/>
      <c r="P532" s="606"/>
      <c r="Q532" s="606"/>
      <c r="R532" s="169"/>
      <c r="S532" s="169"/>
    </row>
    <row r="533" spans="1:19" s="226" customFormat="1" x14ac:dyDescent="0.3">
      <c r="A533" s="395"/>
      <c r="B533" s="331" t="s">
        <v>599</v>
      </c>
      <c r="C533" s="359"/>
      <c r="D533" s="359"/>
      <c r="E533" s="359"/>
      <c r="F533" s="359"/>
      <c r="G533" s="359"/>
      <c r="H533" s="413"/>
      <c r="I533" s="359"/>
      <c r="J533" s="404"/>
      <c r="K533" s="608"/>
      <c r="L533" s="608"/>
      <c r="M533" s="608"/>
      <c r="N533" s="396"/>
      <c r="O533" s="410"/>
      <c r="P533" s="606"/>
      <c r="Q533" s="606"/>
      <c r="R533" s="169"/>
      <c r="S533" s="169"/>
    </row>
    <row r="534" spans="1:19" s="226" customFormat="1" x14ac:dyDescent="0.3">
      <c r="A534" s="395"/>
      <c r="B534" s="211" t="s">
        <v>644</v>
      </c>
      <c r="C534" s="643">
        <v>31482750000</v>
      </c>
      <c r="D534" s="649"/>
      <c r="E534" s="643">
        <v>0</v>
      </c>
      <c r="F534" s="649"/>
      <c r="G534" s="638">
        <v>4870512.6122572115</v>
      </c>
      <c r="H534" s="650"/>
      <c r="I534" s="643">
        <v>0</v>
      </c>
      <c r="J534" s="404"/>
      <c r="K534" s="608"/>
      <c r="L534" s="608"/>
      <c r="M534" s="608"/>
      <c r="N534" s="396"/>
      <c r="O534" s="410"/>
      <c r="P534" s="606"/>
      <c r="Q534" s="606"/>
      <c r="R534" s="169"/>
      <c r="S534" s="169"/>
    </row>
    <row r="535" spans="1:19" s="226" customFormat="1" x14ac:dyDescent="0.3">
      <c r="A535" s="395"/>
      <c r="B535" s="211" t="s">
        <v>634</v>
      </c>
      <c r="C535" s="643">
        <v>16692844661</v>
      </c>
      <c r="D535" s="649"/>
      <c r="E535" s="643">
        <v>0</v>
      </c>
      <c r="F535" s="643"/>
      <c r="G535" s="638">
        <v>2582452.6274182196</v>
      </c>
      <c r="H535" s="644"/>
      <c r="I535" s="643">
        <v>0</v>
      </c>
      <c r="J535" s="404"/>
      <c r="K535" s="608"/>
      <c r="L535" s="608"/>
      <c r="M535" s="608"/>
      <c r="N535" s="396"/>
      <c r="O535" s="410"/>
      <c r="P535" s="606"/>
      <c r="Q535" s="606"/>
      <c r="R535" s="169"/>
      <c r="S535" s="169"/>
    </row>
    <row r="536" spans="1:19" s="226" customFormat="1" x14ac:dyDescent="0.3">
      <c r="A536" s="395"/>
      <c r="B536" s="211" t="s">
        <v>642</v>
      </c>
      <c r="C536" s="643">
        <v>5881950980</v>
      </c>
      <c r="D536" s="649"/>
      <c r="E536" s="643">
        <v>0</v>
      </c>
      <c r="F536" s="649"/>
      <c r="G536" s="638">
        <v>909962.32644126273</v>
      </c>
      <c r="H536" s="650"/>
      <c r="I536" s="643">
        <v>0</v>
      </c>
      <c r="J536" s="404"/>
      <c r="K536" s="608"/>
      <c r="L536" s="608"/>
      <c r="M536" s="608"/>
      <c r="N536" s="396"/>
      <c r="O536" s="410"/>
      <c r="P536" s="606"/>
      <c r="Q536" s="606"/>
      <c r="R536" s="169"/>
      <c r="S536" s="169"/>
    </row>
    <row r="537" spans="1:19" s="226" customFormat="1" x14ac:dyDescent="0.3">
      <c r="A537" s="395"/>
      <c r="B537" s="211" t="s">
        <v>574</v>
      </c>
      <c r="C537" s="643">
        <v>2968500000</v>
      </c>
      <c r="D537" s="649"/>
      <c r="E537" s="643">
        <v>0</v>
      </c>
      <c r="F537" s="643"/>
      <c r="G537" s="638">
        <v>459239.31961107376</v>
      </c>
      <c r="H537" s="644"/>
      <c r="I537" s="643">
        <v>0</v>
      </c>
      <c r="J537" s="404"/>
      <c r="K537" s="608"/>
      <c r="L537" s="608"/>
      <c r="M537" s="608"/>
      <c r="N537" s="396"/>
      <c r="O537" s="410"/>
      <c r="P537" s="606"/>
      <c r="Q537" s="606"/>
      <c r="R537" s="169"/>
      <c r="S537" s="169"/>
    </row>
    <row r="538" spans="1:19" s="226" customFormat="1" x14ac:dyDescent="0.3">
      <c r="A538" s="395"/>
      <c r="B538" s="211" t="s">
        <v>564</v>
      </c>
      <c r="C538" s="643">
        <v>271103450</v>
      </c>
      <c r="D538" s="649"/>
      <c r="E538" s="643">
        <v>0</v>
      </c>
      <c r="F538" s="643"/>
      <c r="G538" s="638">
        <v>41940.833391347398</v>
      </c>
      <c r="H538" s="644"/>
      <c r="I538" s="643">
        <v>0</v>
      </c>
      <c r="J538" s="404"/>
      <c r="K538" s="608"/>
      <c r="L538" s="608"/>
      <c r="M538" s="608"/>
      <c r="N538" s="396"/>
      <c r="O538" s="410"/>
      <c r="P538" s="606"/>
      <c r="Q538" s="606"/>
      <c r="R538" s="169"/>
      <c r="S538" s="169"/>
    </row>
    <row r="539" spans="1:19" s="226" customFormat="1" x14ac:dyDescent="0.3">
      <c r="A539" s="395"/>
      <c r="B539" s="211" t="s">
        <v>569</v>
      </c>
      <c r="C539" s="643">
        <v>255134800</v>
      </c>
      <c r="D539" s="649"/>
      <c r="E539" s="643">
        <v>0</v>
      </c>
      <c r="F539" s="643"/>
      <c r="G539" s="638">
        <v>39470.416695673703</v>
      </c>
      <c r="H539" s="644"/>
      <c r="I539" s="643">
        <v>0</v>
      </c>
      <c r="J539" s="404"/>
      <c r="K539" s="720"/>
      <c r="L539" s="720"/>
      <c r="M539" s="720"/>
      <c r="N539" s="396"/>
      <c r="O539" s="410"/>
      <c r="P539" s="719"/>
      <c r="Q539" s="719"/>
      <c r="R539" s="169"/>
      <c r="S539" s="169"/>
    </row>
    <row r="540" spans="1:19" s="226" customFormat="1" x14ac:dyDescent="0.3">
      <c r="A540" s="395"/>
      <c r="B540" s="211" t="s">
        <v>576</v>
      </c>
      <c r="C540" s="645">
        <v>103000000</v>
      </c>
      <c r="D540" s="649"/>
      <c r="E540" s="645">
        <v>0</v>
      </c>
      <c r="F540" s="649"/>
      <c r="G540" s="641">
        <v>15934.52919654391</v>
      </c>
      <c r="H540" s="650"/>
      <c r="I540" s="645">
        <v>0</v>
      </c>
      <c r="J540" s="404"/>
      <c r="K540" s="608"/>
      <c r="L540" s="608"/>
      <c r="M540" s="608"/>
      <c r="N540" s="396"/>
      <c r="O540" s="410"/>
      <c r="P540" s="606"/>
      <c r="Q540" s="606"/>
      <c r="R540" s="169"/>
      <c r="S540" s="169"/>
    </row>
    <row r="541" spans="1:19" s="226" customFormat="1" x14ac:dyDescent="0.3">
      <c r="A541" s="395"/>
      <c r="B541" s="331" t="s">
        <v>600</v>
      </c>
      <c r="C541" s="655">
        <f>SUM(C534:C540)</f>
        <v>57655283891</v>
      </c>
      <c r="D541" s="649"/>
      <c r="E541" s="655">
        <f>SUM(E534:E540)</f>
        <v>0</v>
      </c>
      <c r="F541" s="649"/>
      <c r="G541" s="655">
        <f>SUM(G534:G540)</f>
        <v>8919512.6650113314</v>
      </c>
      <c r="H541" s="650"/>
      <c r="I541" s="655">
        <f>SUM(I534:I540)</f>
        <v>0</v>
      </c>
      <c r="J541" s="404"/>
      <c r="K541" s="608"/>
      <c r="L541" s="608"/>
      <c r="M541" s="608"/>
      <c r="N541" s="396"/>
      <c r="O541" s="410"/>
      <c r="P541" s="606"/>
      <c r="Q541" s="606"/>
      <c r="R541" s="169"/>
      <c r="S541" s="169"/>
    </row>
    <row r="542" spans="1:19" s="226" customFormat="1" x14ac:dyDescent="0.3">
      <c r="A542" s="395"/>
      <c r="B542" s="331" t="s">
        <v>22</v>
      </c>
      <c r="C542" s="651">
        <f>+C541</f>
        <v>57655283891</v>
      </c>
      <c r="D542" s="649"/>
      <c r="E542" s="651">
        <f>+E541</f>
        <v>0</v>
      </c>
      <c r="F542" s="649"/>
      <c r="G542" s="651">
        <f>+G541</f>
        <v>8919512.6650113314</v>
      </c>
      <c r="H542" s="650"/>
      <c r="I542" s="651">
        <f>+I541</f>
        <v>0</v>
      </c>
      <c r="J542" s="404"/>
      <c r="K542" s="608"/>
      <c r="L542" s="608"/>
      <c r="M542" s="608"/>
      <c r="N542" s="396"/>
      <c r="O542" s="410"/>
      <c r="P542" s="606"/>
      <c r="Q542" s="606"/>
      <c r="R542" s="169"/>
      <c r="S542" s="169"/>
    </row>
    <row r="543" spans="1:19" s="226" customFormat="1" x14ac:dyDescent="0.3">
      <c r="A543" s="395"/>
      <c r="B543" s="211"/>
      <c r="C543" s="649"/>
      <c r="D543" s="649"/>
      <c r="E543" s="649"/>
      <c r="F543" s="649"/>
      <c r="G543" s="649"/>
      <c r="H543" s="650"/>
      <c r="I543" s="649"/>
      <c r="J543" s="404"/>
      <c r="K543" s="608"/>
      <c r="L543" s="608"/>
      <c r="M543" s="608"/>
      <c r="N543" s="396"/>
      <c r="O543" s="410"/>
      <c r="P543" s="606"/>
      <c r="Q543" s="606"/>
      <c r="R543" s="169"/>
      <c r="S543" s="169"/>
    </row>
    <row r="544" spans="1:19" ht="16.2" thickBot="1" x14ac:dyDescent="0.35">
      <c r="A544" s="395"/>
      <c r="B544" s="331" t="s">
        <v>23</v>
      </c>
      <c r="C544" s="656">
        <f>+C529+C542</f>
        <v>88447106950</v>
      </c>
      <c r="D544" s="643"/>
      <c r="E544" s="656">
        <f>+E529+E542</f>
        <v>283400000</v>
      </c>
      <c r="F544" s="643"/>
      <c r="G544" s="656">
        <f>+G529+G542</f>
        <v>13683136.000433173</v>
      </c>
      <c r="H544" s="650"/>
      <c r="I544" s="656">
        <f>+I529+I542</f>
        <v>47542.959573490094</v>
      </c>
      <c r="J544" s="598"/>
      <c r="K544" s="216"/>
      <c r="L544" s="216"/>
      <c r="M544" s="216"/>
      <c r="N544" s="216"/>
      <c r="O544" s="320"/>
    </row>
    <row r="545" spans="1:19" ht="16.2" thickTop="1" x14ac:dyDescent="0.3">
      <c r="A545" s="329"/>
      <c r="B545" s="215"/>
      <c r="C545" s="215"/>
      <c r="D545" s="215"/>
      <c r="E545" s="215"/>
      <c r="F545" s="215"/>
      <c r="G545" s="215"/>
      <c r="H545" s="406"/>
      <c r="I545" s="215"/>
      <c r="J545" s="621"/>
      <c r="K545" s="215"/>
      <c r="L545" s="215"/>
      <c r="M545" s="215"/>
      <c r="N545" s="215"/>
      <c r="O545" s="407"/>
      <c r="P545" s="168"/>
      <c r="Q545" s="168"/>
      <c r="R545" s="168"/>
      <c r="S545" s="168"/>
    </row>
    <row r="546" spans="1:19" s="613" customFormat="1" x14ac:dyDescent="0.3">
      <c r="A546" s="377"/>
      <c r="B546" s="411" t="s">
        <v>696</v>
      </c>
      <c r="C546" s="411"/>
      <c r="D546" s="411"/>
      <c r="E546" s="411"/>
      <c r="F546" s="411"/>
      <c r="G546" s="411"/>
      <c r="H546" s="413"/>
      <c r="I546" s="411"/>
      <c r="J546" s="411"/>
      <c r="K546" s="411"/>
      <c r="L546" s="411"/>
      <c r="M546" s="411"/>
      <c r="N546" s="411"/>
      <c r="O546" s="829"/>
      <c r="P546" s="612"/>
      <c r="Q546" s="612"/>
      <c r="R546" s="612"/>
      <c r="S546" s="612"/>
    </row>
    <row r="547" spans="1:19" s="613" customFormat="1" x14ac:dyDescent="0.3">
      <c r="A547" s="377"/>
      <c r="B547" s="411" t="s">
        <v>697</v>
      </c>
      <c r="C547" s="411"/>
      <c r="D547" s="411"/>
      <c r="E547" s="411"/>
      <c r="F547" s="411"/>
      <c r="G547" s="411"/>
      <c r="H547" s="413"/>
      <c r="I547" s="411"/>
      <c r="J547" s="411"/>
      <c r="K547" s="411"/>
      <c r="L547" s="411"/>
      <c r="M547" s="411"/>
      <c r="N547" s="411"/>
      <c r="O547" s="829"/>
      <c r="P547" s="612"/>
      <c r="Q547" s="612"/>
      <c r="R547" s="612"/>
      <c r="S547" s="612"/>
    </row>
    <row r="548" spans="1:19" s="828" customFormat="1" x14ac:dyDescent="0.3">
      <c r="A548" s="825"/>
      <c r="B548" s="640" t="s">
        <v>698</v>
      </c>
      <c r="C548" s="640">
        <v>112583722545</v>
      </c>
      <c r="D548" s="640"/>
      <c r="E548" s="640">
        <v>0</v>
      </c>
      <c r="F548" s="640"/>
      <c r="G548" s="640">
        <v>17470312</v>
      </c>
      <c r="H548" s="644"/>
      <c r="I548" s="640">
        <v>0</v>
      </c>
      <c r="J548" s="640"/>
      <c r="K548" s="640"/>
      <c r="L548" s="640"/>
      <c r="M548" s="640"/>
      <c r="N548" s="640"/>
      <c r="O548" s="826"/>
      <c r="P548" s="827"/>
      <c r="Q548" s="827"/>
      <c r="R548" s="827"/>
      <c r="S548" s="827"/>
    </row>
    <row r="549" spans="1:19" s="226" customFormat="1" ht="16.2" thickBot="1" x14ac:dyDescent="0.35">
      <c r="A549" s="395"/>
      <c r="B549" s="331" t="s">
        <v>699</v>
      </c>
      <c r="C549" s="656">
        <f>SUM(C548)</f>
        <v>112583722545</v>
      </c>
      <c r="D549" s="643"/>
      <c r="E549" s="656">
        <f>SUM(E548)</f>
        <v>0</v>
      </c>
      <c r="F549" s="643"/>
      <c r="G549" s="656">
        <f>SUM(G548)</f>
        <v>17470312</v>
      </c>
      <c r="H549" s="650"/>
      <c r="I549" s="656">
        <f>SUM(I548)</f>
        <v>0</v>
      </c>
      <c r="J549" s="598"/>
      <c r="K549" s="791"/>
      <c r="L549" s="791"/>
      <c r="M549" s="791"/>
      <c r="N549" s="791"/>
      <c r="O549" s="320"/>
    </row>
    <row r="550" spans="1:19" s="226" customFormat="1" ht="16.2" thickTop="1" x14ac:dyDescent="0.3">
      <c r="A550" s="329"/>
      <c r="B550" s="792"/>
      <c r="C550" s="792"/>
      <c r="D550" s="792"/>
      <c r="E550" s="792"/>
      <c r="F550" s="792"/>
      <c r="G550" s="792"/>
      <c r="H550" s="406"/>
      <c r="I550" s="792"/>
      <c r="J550" s="792"/>
      <c r="K550" s="792"/>
      <c r="L550" s="792"/>
      <c r="M550" s="792"/>
      <c r="N550" s="792"/>
      <c r="O550" s="407"/>
      <c r="P550" s="168"/>
      <c r="Q550" s="168"/>
      <c r="R550" s="168"/>
      <c r="S550" s="168"/>
    </row>
    <row r="551" spans="1:19" x14ac:dyDescent="0.3">
      <c r="A551" s="325"/>
      <c r="B551" s="216"/>
      <c r="C551" s="216"/>
      <c r="D551" s="216"/>
      <c r="E551" s="216"/>
      <c r="F551" s="216"/>
      <c r="G551" s="216"/>
      <c r="H551" s="359"/>
      <c r="I551" s="216"/>
      <c r="J551" s="619"/>
      <c r="K551" s="216"/>
      <c r="L551" s="216"/>
      <c r="M551" s="216"/>
      <c r="N551" s="216"/>
      <c r="O551" s="320"/>
    </row>
    <row r="552" spans="1:19" x14ac:dyDescent="0.3">
      <c r="A552" s="325"/>
      <c r="B552" s="216"/>
      <c r="C552" s="216"/>
      <c r="D552" s="216"/>
      <c r="E552" s="216"/>
      <c r="F552" s="216"/>
      <c r="G552" s="216"/>
      <c r="H552" s="216"/>
      <c r="I552" s="216"/>
      <c r="J552" s="216"/>
      <c r="K552" s="216"/>
      <c r="L552" s="216"/>
      <c r="M552" s="216"/>
      <c r="N552" s="216"/>
      <c r="O552" s="320"/>
    </row>
    <row r="553" spans="1:19" x14ac:dyDescent="0.3">
      <c r="A553" s="326" t="s">
        <v>492</v>
      </c>
      <c r="B553" s="211"/>
      <c r="C553" s="211"/>
      <c r="D553" s="211"/>
      <c r="E553" s="211"/>
      <c r="F553" s="211"/>
      <c r="G553" s="211"/>
      <c r="H553" s="211"/>
      <c r="I553" s="211"/>
      <c r="J553" s="211"/>
      <c r="K553" s="211"/>
      <c r="L553" s="211"/>
      <c r="M553" s="211"/>
      <c r="N553" s="211"/>
      <c r="O553" s="357"/>
    </row>
    <row r="554" spans="1:19" ht="16.2" thickBot="1" x14ac:dyDescent="0.35">
      <c r="A554" s="344"/>
      <c r="B554" s="345"/>
      <c r="C554" s="345"/>
      <c r="D554" s="345"/>
      <c r="E554" s="345"/>
      <c r="F554" s="345"/>
      <c r="G554" s="345"/>
      <c r="H554" s="345"/>
      <c r="I554" s="345"/>
      <c r="J554" s="345"/>
      <c r="K554" s="345"/>
      <c r="L554" s="345"/>
      <c r="M554" s="345"/>
      <c r="N554" s="345"/>
      <c r="O554" s="346"/>
    </row>
    <row r="555" spans="1:19" ht="16.2" thickBot="1" x14ac:dyDescent="0.35">
      <c r="A555" s="322"/>
      <c r="B555" s="331" t="s">
        <v>493</v>
      </c>
      <c r="C555" s="211"/>
      <c r="D555" s="186" t="s">
        <v>646</v>
      </c>
      <c r="E555" s="211"/>
      <c r="F555" s="186" t="s">
        <v>645</v>
      </c>
      <c r="G555" s="216"/>
      <c r="H555" s="216"/>
      <c r="I555" s="216"/>
      <c r="J555" s="216"/>
      <c r="K555" s="216"/>
      <c r="L555" s="216"/>
      <c r="M555" s="216"/>
      <c r="N555" s="216"/>
      <c r="O555" s="320"/>
    </row>
    <row r="556" spans="1:19" x14ac:dyDescent="0.3">
      <c r="A556" s="322"/>
      <c r="B556" s="331" t="s">
        <v>494</v>
      </c>
      <c r="C556" s="211"/>
      <c r="D556" s="348"/>
      <c r="E556" s="211"/>
      <c r="F556" s="348"/>
      <c r="G556" s="216"/>
      <c r="H556" s="216"/>
      <c r="I556" s="216"/>
      <c r="J556" s="216"/>
      <c r="K556" s="216"/>
      <c r="L556" s="216"/>
      <c r="M556" s="216"/>
      <c r="N556" s="216"/>
      <c r="O556" s="320"/>
    </row>
    <row r="557" spans="1:19" s="226" customFormat="1" x14ac:dyDescent="0.3">
      <c r="A557" s="322"/>
      <c r="B557" s="211" t="s">
        <v>579</v>
      </c>
      <c r="C557" s="211"/>
      <c r="D557" s="643">
        <v>21025363723</v>
      </c>
      <c r="E557" s="643"/>
      <c r="F557" s="643">
        <v>0</v>
      </c>
      <c r="G557" s="602"/>
      <c r="H557" s="602"/>
      <c r="I557" s="602"/>
      <c r="J557" s="602"/>
      <c r="K557" s="602"/>
      <c r="L557" s="602"/>
      <c r="M557" s="602"/>
      <c r="N557" s="602"/>
      <c r="O557" s="320"/>
    </row>
    <row r="558" spans="1:19" s="226" customFormat="1" x14ac:dyDescent="0.3">
      <c r="A558" s="322"/>
      <c r="B558" s="211" t="s">
        <v>634</v>
      </c>
      <c r="C558" s="211"/>
      <c r="D558" s="643">
        <v>525352046</v>
      </c>
      <c r="E558" s="643"/>
      <c r="F558" s="643">
        <v>0</v>
      </c>
      <c r="G558" s="602"/>
      <c r="H558" s="602"/>
      <c r="I558" s="602"/>
      <c r="J558" s="602"/>
      <c r="K558" s="602"/>
      <c r="L558" s="602"/>
      <c r="M558" s="602"/>
      <c r="N558" s="602"/>
      <c r="O558" s="320"/>
    </row>
    <row r="559" spans="1:19" s="226" customFormat="1" x14ac:dyDescent="0.3">
      <c r="A559" s="322"/>
      <c r="B559" s="211" t="s">
        <v>635</v>
      </c>
      <c r="C559" s="211"/>
      <c r="D559" s="643">
        <v>244894917</v>
      </c>
      <c r="E559" s="643"/>
      <c r="F559" s="643">
        <v>0</v>
      </c>
      <c r="G559" s="602"/>
      <c r="H559" s="602"/>
      <c r="I559" s="602"/>
      <c r="J559" s="602"/>
      <c r="K559" s="602"/>
      <c r="L559" s="602"/>
      <c r="M559" s="602"/>
      <c r="N559" s="602"/>
      <c r="O559" s="320"/>
    </row>
    <row r="560" spans="1:19" s="226" customFormat="1" x14ac:dyDescent="0.3">
      <c r="A560" s="322"/>
      <c r="B560" s="211" t="s">
        <v>583</v>
      </c>
      <c r="C560" s="211"/>
      <c r="D560" s="643">
        <v>217909941</v>
      </c>
      <c r="E560" s="643"/>
      <c r="F560" s="643">
        <v>0</v>
      </c>
      <c r="G560" s="602"/>
      <c r="H560" s="602"/>
      <c r="I560" s="602"/>
      <c r="J560" s="602"/>
      <c r="K560" s="602"/>
      <c r="L560" s="602"/>
      <c r="M560" s="602"/>
      <c r="N560" s="602"/>
      <c r="O560" s="320"/>
    </row>
    <row r="561" spans="1:15" s="226" customFormat="1" x14ac:dyDescent="0.3">
      <c r="A561" s="322"/>
      <c r="B561" s="211" t="s">
        <v>581</v>
      </c>
      <c r="C561" s="211"/>
      <c r="D561" s="643">
        <v>199328963</v>
      </c>
      <c r="E561" s="643"/>
      <c r="F561" s="643">
        <v>0</v>
      </c>
      <c r="G561" s="602"/>
      <c r="H561" s="602"/>
      <c r="I561" s="602"/>
      <c r="J561" s="602"/>
      <c r="K561" s="602"/>
      <c r="L561" s="602"/>
      <c r="M561" s="602"/>
      <c r="N561" s="602"/>
      <c r="O561" s="320"/>
    </row>
    <row r="562" spans="1:15" s="226" customFormat="1" x14ac:dyDescent="0.3">
      <c r="A562" s="322"/>
      <c r="B562" s="211" t="s">
        <v>578</v>
      </c>
      <c r="C562" s="211"/>
      <c r="D562" s="643">
        <v>82236906</v>
      </c>
      <c r="E562" s="643"/>
      <c r="F562" s="643">
        <v>0</v>
      </c>
      <c r="G562" s="602"/>
      <c r="H562" s="602"/>
      <c r="I562" s="602"/>
      <c r="J562" s="602"/>
      <c r="K562" s="602"/>
      <c r="L562" s="602"/>
      <c r="M562" s="602"/>
      <c r="N562" s="602"/>
      <c r="O562" s="320"/>
    </row>
    <row r="563" spans="1:15" s="226" customFormat="1" x14ac:dyDescent="0.3">
      <c r="A563" s="322"/>
      <c r="B563" s="211" t="s">
        <v>582</v>
      </c>
      <c r="C563" s="211"/>
      <c r="D563" s="643">
        <v>47594368</v>
      </c>
      <c r="E563" s="643"/>
      <c r="F563" s="643">
        <v>0</v>
      </c>
      <c r="G563" s="602"/>
      <c r="H563" s="602"/>
      <c r="I563" s="602"/>
      <c r="J563" s="602"/>
      <c r="K563" s="602"/>
      <c r="L563" s="602"/>
      <c r="M563" s="602"/>
      <c r="N563" s="602"/>
      <c r="O563" s="320"/>
    </row>
    <row r="564" spans="1:15" s="226" customFormat="1" x14ac:dyDescent="0.3">
      <c r="A564" s="322"/>
      <c r="B564" s="211" t="s">
        <v>157</v>
      </c>
      <c r="C564" s="211"/>
      <c r="D564" s="643">
        <v>42154244</v>
      </c>
      <c r="E564" s="643"/>
      <c r="F564" s="643">
        <v>0</v>
      </c>
      <c r="G564" s="602"/>
      <c r="H564" s="602"/>
      <c r="I564" s="602"/>
      <c r="J564" s="602"/>
      <c r="K564" s="602"/>
      <c r="L564" s="602"/>
      <c r="M564" s="602"/>
      <c r="N564" s="602"/>
      <c r="O564" s="320"/>
    </row>
    <row r="565" spans="1:15" s="226" customFormat="1" x14ac:dyDescent="0.3">
      <c r="A565" s="322"/>
      <c r="B565" s="211" t="s">
        <v>570</v>
      </c>
      <c r="C565" s="211"/>
      <c r="D565" s="643">
        <v>38251059</v>
      </c>
      <c r="E565" s="643"/>
      <c r="F565" s="643">
        <v>0</v>
      </c>
      <c r="G565" s="602"/>
      <c r="H565" s="602"/>
      <c r="I565" s="602"/>
      <c r="J565" s="602"/>
      <c r="K565" s="602"/>
      <c r="L565" s="602"/>
      <c r="M565" s="602"/>
      <c r="N565" s="602"/>
      <c r="O565" s="320"/>
    </row>
    <row r="566" spans="1:15" s="226" customFormat="1" x14ac:dyDescent="0.3">
      <c r="A566" s="322"/>
      <c r="B566" s="211" t="s">
        <v>488</v>
      </c>
      <c r="C566" s="211"/>
      <c r="D566" s="643">
        <v>25864366</v>
      </c>
      <c r="E566" s="643"/>
      <c r="F566" s="643">
        <v>16150543</v>
      </c>
      <c r="G566" s="602"/>
      <c r="H566" s="602"/>
      <c r="I566" s="602"/>
      <c r="J566" s="602"/>
      <c r="K566" s="602"/>
      <c r="L566" s="602"/>
      <c r="M566" s="602"/>
      <c r="N566" s="602"/>
      <c r="O566" s="320"/>
    </row>
    <row r="567" spans="1:15" s="226" customFormat="1" x14ac:dyDescent="0.3">
      <c r="A567" s="322"/>
      <c r="B567" s="211" t="s">
        <v>574</v>
      </c>
      <c r="C567" s="211"/>
      <c r="D567" s="643">
        <v>16545306</v>
      </c>
      <c r="E567" s="643"/>
      <c r="F567" s="643">
        <v>0</v>
      </c>
      <c r="G567" s="602"/>
      <c r="H567" s="602"/>
      <c r="I567" s="602"/>
      <c r="J567" s="602"/>
      <c r="K567" s="602"/>
      <c r="L567" s="602"/>
      <c r="M567" s="602"/>
      <c r="N567" s="602"/>
      <c r="O567" s="320"/>
    </row>
    <row r="568" spans="1:15" s="226" customFormat="1" x14ac:dyDescent="0.3">
      <c r="A568" s="322"/>
      <c r="B568" s="211" t="s">
        <v>565</v>
      </c>
      <c r="C568" s="211"/>
      <c r="D568" s="643">
        <v>9000000</v>
      </c>
      <c r="E568" s="643"/>
      <c r="F568" s="643">
        <v>0</v>
      </c>
      <c r="G568" s="602"/>
      <c r="H568" s="602"/>
      <c r="I568" s="602"/>
      <c r="J568" s="602"/>
      <c r="K568" s="602"/>
      <c r="L568" s="602"/>
      <c r="M568" s="602"/>
      <c r="N568" s="602"/>
      <c r="O568" s="320"/>
    </row>
    <row r="569" spans="1:15" s="226" customFormat="1" x14ac:dyDescent="0.3">
      <c r="A569" s="322"/>
      <c r="B569" s="211" t="s">
        <v>647</v>
      </c>
      <c r="C569" s="211"/>
      <c r="D569" s="643">
        <v>3189937</v>
      </c>
      <c r="E569" s="643"/>
      <c r="F569" s="643">
        <v>0</v>
      </c>
      <c r="G569" s="602"/>
      <c r="H569" s="602"/>
      <c r="I569" s="602"/>
      <c r="J569" s="602"/>
      <c r="K569" s="602"/>
      <c r="L569" s="602"/>
      <c r="M569" s="602"/>
      <c r="N569" s="602"/>
      <c r="O569" s="320"/>
    </row>
    <row r="570" spans="1:15" s="226" customFormat="1" x14ac:dyDescent="0.3">
      <c r="A570" s="322"/>
      <c r="B570" s="211" t="s">
        <v>648</v>
      </c>
      <c r="C570" s="211"/>
      <c r="D570" s="643">
        <v>902285</v>
      </c>
      <c r="E570" s="643"/>
      <c r="F570" s="643">
        <v>0</v>
      </c>
      <c r="G570" s="602"/>
      <c r="H570" s="602"/>
      <c r="I570" s="602"/>
      <c r="J570" s="602"/>
      <c r="K570" s="602"/>
      <c r="L570" s="602"/>
      <c r="M570" s="602"/>
      <c r="N570" s="602"/>
      <c r="O570" s="320"/>
    </row>
    <row r="571" spans="1:15" s="226" customFormat="1" x14ac:dyDescent="0.3">
      <c r="A571" s="322"/>
      <c r="B571" s="211" t="s">
        <v>571</v>
      </c>
      <c r="C571" s="211"/>
      <c r="D571" s="643">
        <v>899465</v>
      </c>
      <c r="E571" s="643"/>
      <c r="F571" s="643">
        <v>0</v>
      </c>
      <c r="G571" s="602"/>
      <c r="H571" s="602"/>
      <c r="I571" s="602"/>
      <c r="J571" s="602"/>
      <c r="K571" s="602"/>
      <c r="L571" s="602"/>
      <c r="M571" s="602"/>
      <c r="N571" s="602"/>
      <c r="O571" s="320"/>
    </row>
    <row r="572" spans="1:15" s="226" customFormat="1" x14ac:dyDescent="0.3">
      <c r="A572" s="322"/>
      <c r="B572" s="211" t="s">
        <v>563</v>
      </c>
      <c r="C572" s="211"/>
      <c r="D572" s="643">
        <v>357987</v>
      </c>
      <c r="E572" s="643"/>
      <c r="F572" s="643">
        <v>0</v>
      </c>
      <c r="G572" s="602"/>
      <c r="H572" s="602"/>
      <c r="I572" s="602"/>
      <c r="J572" s="602"/>
      <c r="K572" s="602"/>
      <c r="L572" s="602"/>
      <c r="M572" s="602"/>
      <c r="N572" s="602"/>
      <c r="O572" s="320"/>
    </row>
    <row r="573" spans="1:15" s="226" customFormat="1" x14ac:dyDescent="0.3">
      <c r="A573" s="322"/>
      <c r="B573" s="211" t="s">
        <v>643</v>
      </c>
      <c r="C573" s="211"/>
      <c r="D573" s="643">
        <v>330000</v>
      </c>
      <c r="E573" s="643"/>
      <c r="F573" s="643">
        <v>0</v>
      </c>
      <c r="G573" s="714"/>
      <c r="H573" s="714"/>
      <c r="I573" s="714"/>
      <c r="J573" s="714"/>
      <c r="K573" s="714"/>
      <c r="L573" s="714"/>
      <c r="M573" s="714"/>
      <c r="N573" s="714"/>
      <c r="O573" s="320"/>
    </row>
    <row r="574" spans="1:15" s="226" customFormat="1" x14ac:dyDescent="0.3">
      <c r="A574" s="322"/>
      <c r="B574" s="211" t="s">
        <v>568</v>
      </c>
      <c r="C574" s="211"/>
      <c r="D574" s="643">
        <v>244347</v>
      </c>
      <c r="E574" s="643"/>
      <c r="F574" s="643">
        <v>0</v>
      </c>
      <c r="G574" s="714"/>
      <c r="H574" s="714"/>
      <c r="I574" s="714"/>
      <c r="J574" s="714"/>
      <c r="K574" s="714"/>
      <c r="L574" s="714"/>
      <c r="M574" s="714"/>
      <c r="N574" s="714"/>
      <c r="O574" s="320"/>
    </row>
    <row r="575" spans="1:15" s="226" customFormat="1" x14ac:dyDescent="0.3">
      <c r="A575" s="322"/>
      <c r="B575" s="211" t="s">
        <v>580</v>
      </c>
      <c r="C575" s="211"/>
      <c r="D575" s="643">
        <v>183315</v>
      </c>
      <c r="E575" s="643"/>
      <c r="F575" s="643">
        <v>0</v>
      </c>
      <c r="G575" s="602"/>
      <c r="H575" s="602"/>
      <c r="I575" s="602"/>
      <c r="J575" s="602"/>
      <c r="K575" s="602"/>
      <c r="L575" s="602"/>
      <c r="M575" s="602"/>
      <c r="N575" s="602"/>
      <c r="O575" s="320"/>
    </row>
    <row r="576" spans="1:15" ht="16.2" thickBot="1" x14ac:dyDescent="0.35">
      <c r="A576" s="322"/>
      <c r="B576" s="331" t="s">
        <v>181</v>
      </c>
      <c r="C576" s="211"/>
      <c r="D576" s="634">
        <f>SUM(D557:D575)</f>
        <v>22480603175</v>
      </c>
      <c r="E576" s="643"/>
      <c r="F576" s="634">
        <f>SUM(F557:F575)</f>
        <v>16150543</v>
      </c>
      <c r="G576" s="216"/>
      <c r="H576" s="216"/>
      <c r="I576" s="216"/>
      <c r="J576" s="216"/>
      <c r="K576" s="216"/>
      <c r="L576" s="216"/>
      <c r="M576" s="216"/>
      <c r="N576" s="216"/>
      <c r="O576" s="320"/>
    </row>
    <row r="577" spans="1:15" s="226" customFormat="1" ht="16.2" thickTop="1" x14ac:dyDescent="0.3">
      <c r="A577" s="322"/>
      <c r="B577" s="331"/>
      <c r="C577" s="211"/>
      <c r="D577" s="657"/>
      <c r="E577" s="643"/>
      <c r="F577" s="657"/>
      <c r="G577" s="623"/>
      <c r="H577" s="623"/>
      <c r="I577" s="623"/>
      <c r="J577" s="623"/>
      <c r="K577" s="623"/>
      <c r="L577" s="623"/>
      <c r="M577" s="623"/>
      <c r="N577" s="623"/>
      <c r="O577" s="320"/>
    </row>
    <row r="578" spans="1:15" s="226" customFormat="1" x14ac:dyDescent="0.3">
      <c r="A578" s="322" t="s">
        <v>602</v>
      </c>
      <c r="B578" s="331"/>
      <c r="C578" s="211"/>
      <c r="D578" s="657"/>
      <c r="E578" s="643"/>
      <c r="F578" s="657"/>
      <c r="G578" s="623"/>
      <c r="H578" s="623"/>
      <c r="I578" s="623"/>
      <c r="J578" s="623"/>
      <c r="K578" s="623"/>
      <c r="L578" s="623"/>
      <c r="M578" s="623"/>
      <c r="N578" s="623"/>
      <c r="O578" s="320"/>
    </row>
    <row r="579" spans="1:15" x14ac:dyDescent="0.3">
      <c r="A579" s="326"/>
      <c r="B579" s="211"/>
      <c r="C579" s="386"/>
      <c r="D579" s="348"/>
      <c r="E579" s="386"/>
      <c r="F579" s="348"/>
      <c r="G579" s="216"/>
      <c r="H579" s="216"/>
      <c r="I579" s="216"/>
      <c r="J579" s="216"/>
      <c r="K579" s="216"/>
      <c r="L579" s="216"/>
      <c r="M579" s="216"/>
      <c r="N579" s="216"/>
      <c r="O579" s="320"/>
    </row>
    <row r="580" spans="1:15" x14ac:dyDescent="0.3">
      <c r="A580" s="326"/>
      <c r="B580" s="331" t="s">
        <v>495</v>
      </c>
      <c r="C580" s="386"/>
      <c r="D580" s="348"/>
      <c r="E580" s="386"/>
      <c r="F580" s="348"/>
      <c r="G580" s="216"/>
      <c r="H580" s="216"/>
      <c r="I580" s="216"/>
      <c r="J580" s="216"/>
      <c r="K580" s="216"/>
      <c r="L580" s="216"/>
      <c r="M580" s="216"/>
      <c r="N580" s="216"/>
      <c r="O580" s="320"/>
    </row>
    <row r="581" spans="1:15" x14ac:dyDescent="0.3">
      <c r="A581" s="326"/>
      <c r="B581" s="211" t="s">
        <v>157</v>
      </c>
      <c r="C581" s="386"/>
      <c r="D581" s="638">
        <v>13524140266</v>
      </c>
      <c r="E581" s="638"/>
      <c r="F581" s="643">
        <v>0</v>
      </c>
      <c r="G581" s="216"/>
      <c r="H581" s="216"/>
      <c r="I581" s="216"/>
      <c r="J581" s="216"/>
      <c r="K581" s="216"/>
      <c r="L581" s="216"/>
      <c r="M581" s="216"/>
      <c r="N581" s="216"/>
      <c r="O581" s="320"/>
    </row>
    <row r="582" spans="1:15" s="226" customFormat="1" x14ac:dyDescent="0.3">
      <c r="A582" s="326"/>
      <c r="B582" s="211" t="s">
        <v>644</v>
      </c>
      <c r="C582" s="386"/>
      <c r="D582" s="638">
        <v>2620357014</v>
      </c>
      <c r="E582" s="638"/>
      <c r="F582" s="643">
        <v>0</v>
      </c>
      <c r="G582" s="602"/>
      <c r="H582" s="602"/>
      <c r="I582" s="602"/>
      <c r="J582" s="602"/>
      <c r="K582" s="602"/>
      <c r="L582" s="602"/>
      <c r="M582" s="602"/>
      <c r="N582" s="602"/>
      <c r="O582" s="320"/>
    </row>
    <row r="583" spans="1:15" s="226" customFormat="1" x14ac:dyDescent="0.3">
      <c r="A583" s="326"/>
      <c r="B583" s="211" t="s">
        <v>634</v>
      </c>
      <c r="C583" s="386"/>
      <c r="D583" s="638">
        <v>2481257297</v>
      </c>
      <c r="E583" s="638"/>
      <c r="F583" s="643">
        <v>0</v>
      </c>
      <c r="G583" s="602"/>
      <c r="H583" s="602"/>
      <c r="I583" s="602"/>
      <c r="J583" s="602"/>
      <c r="K583" s="602"/>
      <c r="L583" s="602"/>
      <c r="M583" s="602"/>
      <c r="N583" s="602"/>
      <c r="O583" s="320"/>
    </row>
    <row r="584" spans="1:15" s="226" customFormat="1" x14ac:dyDescent="0.3">
      <c r="A584" s="326"/>
      <c r="B584" s="211" t="s">
        <v>642</v>
      </c>
      <c r="C584" s="386"/>
      <c r="D584" s="638">
        <v>1467788868</v>
      </c>
      <c r="E584" s="638"/>
      <c r="F584" s="643">
        <v>0</v>
      </c>
      <c r="G584" s="602"/>
      <c r="H584" s="602"/>
      <c r="I584" s="602"/>
      <c r="J584" s="602"/>
      <c r="K584" s="602"/>
      <c r="L584" s="602"/>
      <c r="M584" s="602"/>
      <c r="N584" s="602"/>
      <c r="O584" s="320"/>
    </row>
    <row r="585" spans="1:15" s="226" customFormat="1" x14ac:dyDescent="0.3">
      <c r="A585" s="326"/>
      <c r="B585" s="211" t="s">
        <v>582</v>
      </c>
      <c r="C585" s="386"/>
      <c r="D585" s="638">
        <v>814524603</v>
      </c>
      <c r="E585" s="638"/>
      <c r="F585" s="643">
        <v>0</v>
      </c>
      <c r="G585" s="602"/>
      <c r="H585" s="602"/>
      <c r="I585" s="602"/>
      <c r="J585" s="602"/>
      <c r="K585" s="602"/>
      <c r="L585" s="602"/>
      <c r="M585" s="602"/>
      <c r="N585" s="602"/>
      <c r="O585" s="320"/>
    </row>
    <row r="586" spans="1:15" s="226" customFormat="1" x14ac:dyDescent="0.3">
      <c r="A586" s="326"/>
      <c r="B586" s="211" t="s">
        <v>488</v>
      </c>
      <c r="C586" s="386"/>
      <c r="D586" s="638">
        <v>677754155</v>
      </c>
      <c r="E586" s="638"/>
      <c r="F586" s="638">
        <v>610178840</v>
      </c>
      <c r="G586" s="602"/>
      <c r="H586" s="602"/>
      <c r="I586" s="602"/>
      <c r="J586" s="602"/>
      <c r="K586" s="602"/>
      <c r="L586" s="602"/>
      <c r="M586" s="602"/>
      <c r="N586" s="602"/>
      <c r="O586" s="320"/>
    </row>
    <row r="587" spans="1:15" s="226" customFormat="1" x14ac:dyDescent="0.3">
      <c r="A587" s="326"/>
      <c r="B587" s="211" t="s">
        <v>574</v>
      </c>
      <c r="C587" s="386"/>
      <c r="D587" s="638">
        <v>558245860</v>
      </c>
      <c r="E587" s="638"/>
      <c r="F587" s="638">
        <v>0</v>
      </c>
      <c r="G587" s="602"/>
      <c r="H587" s="602"/>
      <c r="I587" s="602"/>
      <c r="J587" s="602"/>
      <c r="K587" s="602"/>
      <c r="L587" s="602"/>
      <c r="M587" s="602"/>
      <c r="N587" s="602"/>
      <c r="O587" s="320"/>
    </row>
    <row r="588" spans="1:15" s="226" customFormat="1" x14ac:dyDescent="0.3">
      <c r="A588" s="326"/>
      <c r="B588" s="211" t="s">
        <v>587</v>
      </c>
      <c r="C588" s="386"/>
      <c r="D588" s="638">
        <v>386735614</v>
      </c>
      <c r="E588" s="638"/>
      <c r="F588" s="638">
        <v>97600675</v>
      </c>
      <c r="G588" s="602"/>
      <c r="H588" s="602"/>
      <c r="I588" s="602"/>
      <c r="J588" s="602"/>
      <c r="K588" s="602"/>
      <c r="L588" s="602"/>
      <c r="M588" s="602"/>
      <c r="N588" s="602"/>
      <c r="O588" s="320"/>
    </row>
    <row r="589" spans="1:15" s="226" customFormat="1" x14ac:dyDescent="0.3">
      <c r="A589" s="326"/>
      <c r="B589" s="211" t="s">
        <v>584</v>
      </c>
      <c r="C589" s="386"/>
      <c r="D589" s="638">
        <v>337982066</v>
      </c>
      <c r="E589" s="638"/>
      <c r="F589" s="638">
        <v>460153734</v>
      </c>
      <c r="G589" s="602"/>
      <c r="H589" s="602"/>
      <c r="I589" s="602"/>
      <c r="J589" s="602"/>
      <c r="K589" s="602"/>
      <c r="L589" s="602"/>
      <c r="M589" s="602"/>
      <c r="N589" s="602"/>
      <c r="O589" s="320"/>
    </row>
    <row r="590" spans="1:15" s="226" customFormat="1" x14ac:dyDescent="0.3">
      <c r="A590" s="326"/>
      <c r="B590" s="211" t="s">
        <v>598</v>
      </c>
      <c r="C590" s="386"/>
      <c r="D590" s="638">
        <v>316115100</v>
      </c>
      <c r="E590" s="638"/>
      <c r="F590" s="638">
        <v>0</v>
      </c>
      <c r="G590" s="602"/>
      <c r="H590" s="602"/>
      <c r="I590" s="602"/>
      <c r="J590" s="602"/>
      <c r="K590" s="602"/>
      <c r="L590" s="602"/>
      <c r="M590" s="602"/>
      <c r="N590" s="602"/>
      <c r="O590" s="320"/>
    </row>
    <row r="591" spans="1:15" s="226" customFormat="1" x14ac:dyDescent="0.3">
      <c r="A591" s="326"/>
      <c r="B591" s="211" t="s">
        <v>585</v>
      </c>
      <c r="C591" s="386"/>
      <c r="D591" s="638">
        <v>281525884</v>
      </c>
      <c r="E591" s="638"/>
      <c r="F591" s="638">
        <v>0</v>
      </c>
      <c r="G591" s="602"/>
      <c r="H591" s="602"/>
      <c r="I591" s="602"/>
      <c r="J591" s="602"/>
      <c r="K591" s="602"/>
      <c r="L591" s="602"/>
      <c r="M591" s="602"/>
      <c r="N591" s="602"/>
      <c r="O591" s="320"/>
    </row>
    <row r="592" spans="1:15" s="226" customFormat="1" x14ac:dyDescent="0.3">
      <c r="A592" s="326"/>
      <c r="B592" s="211" t="s">
        <v>649</v>
      </c>
      <c r="C592" s="386"/>
      <c r="D592" s="638">
        <v>218586659</v>
      </c>
      <c r="E592" s="638"/>
      <c r="F592" s="638">
        <v>0</v>
      </c>
      <c r="G592" s="602"/>
      <c r="H592" s="602"/>
      <c r="I592" s="602"/>
      <c r="J592" s="602"/>
      <c r="K592" s="602"/>
      <c r="L592" s="602"/>
      <c r="M592" s="602"/>
      <c r="N592" s="602"/>
      <c r="O592" s="320"/>
    </row>
    <row r="593" spans="1:15" s="226" customFormat="1" x14ac:dyDescent="0.3">
      <c r="A593" s="326"/>
      <c r="B593" s="211" t="s">
        <v>594</v>
      </c>
      <c r="C593" s="386"/>
      <c r="D593" s="638">
        <v>197650700</v>
      </c>
      <c r="E593" s="638"/>
      <c r="F593" s="638">
        <v>0</v>
      </c>
      <c r="G593" s="602"/>
      <c r="H593" s="602"/>
      <c r="I593" s="602"/>
      <c r="J593" s="602"/>
      <c r="K593" s="602"/>
      <c r="L593" s="602"/>
      <c r="M593" s="602"/>
      <c r="N593" s="602"/>
      <c r="O593" s="320"/>
    </row>
    <row r="594" spans="1:15" s="226" customFormat="1" x14ac:dyDescent="0.3">
      <c r="A594" s="326"/>
      <c r="B594" s="211" t="s">
        <v>570</v>
      </c>
      <c r="C594" s="386"/>
      <c r="D594" s="638">
        <v>141363636</v>
      </c>
      <c r="E594" s="638"/>
      <c r="F594" s="638">
        <v>0</v>
      </c>
      <c r="G594" s="602"/>
      <c r="H594" s="602"/>
      <c r="I594" s="602"/>
      <c r="J594" s="602"/>
      <c r="K594" s="602"/>
      <c r="L594" s="602"/>
      <c r="M594" s="602"/>
      <c r="N594" s="602"/>
      <c r="O594" s="320"/>
    </row>
    <row r="595" spans="1:15" s="226" customFormat="1" x14ac:dyDescent="0.3">
      <c r="A595" s="326"/>
      <c r="B595" s="211" t="s">
        <v>588</v>
      </c>
      <c r="C595" s="386"/>
      <c r="D595" s="638">
        <v>129167157</v>
      </c>
      <c r="E595" s="638"/>
      <c r="F595" s="638">
        <v>0</v>
      </c>
      <c r="G595" s="602"/>
      <c r="H595" s="602"/>
      <c r="I595" s="602"/>
      <c r="J595" s="602"/>
      <c r="K595" s="602"/>
      <c r="L595" s="602"/>
      <c r="M595" s="602"/>
      <c r="N595" s="602"/>
      <c r="O595" s="320"/>
    </row>
    <row r="596" spans="1:15" s="226" customFormat="1" x14ac:dyDescent="0.3">
      <c r="A596" s="326"/>
      <c r="B596" s="211" t="s">
        <v>571</v>
      </c>
      <c r="C596" s="386"/>
      <c r="D596" s="638">
        <v>116791210</v>
      </c>
      <c r="E596" s="638"/>
      <c r="F596" s="638">
        <v>0</v>
      </c>
      <c r="G596" s="602"/>
      <c r="H596" s="602"/>
      <c r="I596" s="602"/>
      <c r="J596" s="602"/>
      <c r="K596" s="602"/>
      <c r="L596" s="602"/>
      <c r="M596" s="602"/>
      <c r="N596" s="602"/>
      <c r="O596" s="320"/>
    </row>
    <row r="597" spans="1:15" s="226" customFormat="1" x14ac:dyDescent="0.3">
      <c r="A597" s="326"/>
      <c r="B597" s="211" t="s">
        <v>586</v>
      </c>
      <c r="C597" s="386"/>
      <c r="D597" s="638">
        <v>111933981</v>
      </c>
      <c r="E597" s="638"/>
      <c r="F597" s="638">
        <v>0</v>
      </c>
      <c r="G597" s="602"/>
      <c r="H597" s="602"/>
      <c r="I597" s="602"/>
      <c r="J597" s="602"/>
      <c r="K597" s="602"/>
      <c r="L597" s="602"/>
      <c r="M597" s="602"/>
      <c r="N597" s="602"/>
      <c r="O597" s="320"/>
    </row>
    <row r="598" spans="1:15" s="226" customFormat="1" x14ac:dyDescent="0.3">
      <c r="A598" s="326"/>
      <c r="B598" s="211" t="s">
        <v>597</v>
      </c>
      <c r="C598" s="386"/>
      <c r="D598" s="638">
        <v>102699959</v>
      </c>
      <c r="E598" s="638"/>
      <c r="F598" s="638">
        <v>0</v>
      </c>
      <c r="G598" s="602"/>
      <c r="H598" s="602"/>
      <c r="I598" s="602"/>
      <c r="J598" s="602"/>
      <c r="K598" s="602"/>
      <c r="L598" s="602"/>
      <c r="M598" s="602"/>
      <c r="N598" s="602"/>
      <c r="O598" s="320"/>
    </row>
    <row r="599" spans="1:15" s="226" customFormat="1" x14ac:dyDescent="0.3">
      <c r="A599" s="326"/>
      <c r="B599" s="211" t="s">
        <v>589</v>
      </c>
      <c r="C599" s="386"/>
      <c r="D599" s="638">
        <v>91484867</v>
      </c>
      <c r="E599" s="638"/>
      <c r="F599" s="638">
        <v>0</v>
      </c>
      <c r="G599" s="602"/>
      <c r="H599" s="602"/>
      <c r="I599" s="602"/>
      <c r="J599" s="602"/>
      <c r="K599" s="602"/>
      <c r="L599" s="602"/>
      <c r="M599" s="602"/>
      <c r="N599" s="602"/>
      <c r="O599" s="320"/>
    </row>
    <row r="600" spans="1:15" s="226" customFormat="1" x14ac:dyDescent="0.3">
      <c r="A600" s="326"/>
      <c r="B600" s="211" t="s">
        <v>593</v>
      </c>
      <c r="C600" s="386"/>
      <c r="D600" s="638">
        <v>86680555</v>
      </c>
      <c r="E600" s="638"/>
      <c r="F600" s="638">
        <v>0</v>
      </c>
      <c r="G600" s="602"/>
      <c r="H600" s="602"/>
      <c r="I600" s="602"/>
      <c r="J600" s="602"/>
      <c r="K600" s="602"/>
      <c r="L600" s="602"/>
      <c r="M600" s="602"/>
      <c r="N600" s="602"/>
      <c r="O600" s="320"/>
    </row>
    <row r="601" spans="1:15" s="226" customFormat="1" x14ac:dyDescent="0.3">
      <c r="A601" s="326"/>
      <c r="B601" s="211" t="s">
        <v>596</v>
      </c>
      <c r="C601" s="386"/>
      <c r="D601" s="638">
        <v>72902778</v>
      </c>
      <c r="E601" s="638"/>
      <c r="F601" s="638">
        <v>0</v>
      </c>
      <c r="G601" s="602"/>
      <c r="H601" s="602"/>
      <c r="I601" s="602"/>
      <c r="J601" s="602"/>
      <c r="K601" s="602"/>
      <c r="L601" s="602"/>
      <c r="M601" s="602"/>
      <c r="N601" s="602"/>
      <c r="O601" s="320"/>
    </row>
    <row r="602" spans="1:15" s="226" customFormat="1" x14ac:dyDescent="0.3">
      <c r="A602" s="326"/>
      <c r="B602" s="211" t="s">
        <v>650</v>
      </c>
      <c r="C602" s="386"/>
      <c r="D602" s="638">
        <v>69844167</v>
      </c>
      <c r="E602" s="638"/>
      <c r="F602" s="638">
        <v>0</v>
      </c>
      <c r="G602" s="602"/>
      <c r="H602" s="602"/>
      <c r="I602" s="602"/>
      <c r="J602" s="602"/>
      <c r="K602" s="602"/>
      <c r="L602" s="602"/>
      <c r="M602" s="602"/>
      <c r="N602" s="602"/>
      <c r="O602" s="320"/>
    </row>
    <row r="603" spans="1:15" s="226" customFormat="1" x14ac:dyDescent="0.3">
      <c r="A603" s="326"/>
      <c r="B603" s="211" t="s">
        <v>595</v>
      </c>
      <c r="C603" s="386"/>
      <c r="D603" s="638">
        <v>66000000</v>
      </c>
      <c r="E603" s="638"/>
      <c r="F603" s="638">
        <v>0</v>
      </c>
      <c r="G603" s="602"/>
      <c r="H603" s="602"/>
      <c r="I603" s="602"/>
      <c r="J603" s="602"/>
      <c r="K603" s="602"/>
      <c r="L603" s="602"/>
      <c r="M603" s="602"/>
      <c r="N603" s="602"/>
      <c r="O603" s="320"/>
    </row>
    <row r="604" spans="1:15" s="226" customFormat="1" x14ac:dyDescent="0.3">
      <c r="A604" s="326"/>
      <c r="B604" s="211" t="s">
        <v>592</v>
      </c>
      <c r="C604" s="386"/>
      <c r="D604" s="638">
        <v>59340660</v>
      </c>
      <c r="E604" s="638"/>
      <c r="F604" s="638">
        <v>0</v>
      </c>
      <c r="G604" s="602"/>
      <c r="H604" s="602"/>
      <c r="I604" s="602"/>
      <c r="J604" s="602"/>
      <c r="K604" s="602"/>
      <c r="L604" s="602"/>
      <c r="M604" s="602"/>
      <c r="N604" s="602"/>
      <c r="O604" s="320"/>
    </row>
    <row r="605" spans="1:15" s="226" customFormat="1" x14ac:dyDescent="0.3">
      <c r="A605" s="326"/>
      <c r="B605" s="211" t="s">
        <v>651</v>
      </c>
      <c r="C605" s="386"/>
      <c r="D605" s="638">
        <v>53568750</v>
      </c>
      <c r="E605" s="638"/>
      <c r="F605" s="638">
        <v>0</v>
      </c>
      <c r="G605" s="602"/>
      <c r="H605" s="602"/>
      <c r="I605" s="602"/>
      <c r="J605" s="602"/>
      <c r="K605" s="602"/>
      <c r="L605" s="602"/>
      <c r="M605" s="602"/>
      <c r="N605" s="602"/>
      <c r="O605" s="320"/>
    </row>
    <row r="606" spans="1:15" s="226" customFormat="1" x14ac:dyDescent="0.3">
      <c r="A606" s="326"/>
      <c r="B606" s="211" t="s">
        <v>569</v>
      </c>
      <c r="C606" s="386"/>
      <c r="D606" s="638">
        <v>49944946</v>
      </c>
      <c r="E606" s="638"/>
      <c r="F606" s="638">
        <v>0</v>
      </c>
      <c r="G606" s="602"/>
      <c r="H606" s="602"/>
      <c r="I606" s="602"/>
      <c r="J606" s="602"/>
      <c r="K606" s="602"/>
      <c r="L606" s="602"/>
      <c r="M606" s="602"/>
      <c r="N606" s="602"/>
      <c r="O606" s="320"/>
    </row>
    <row r="607" spans="1:15" s="226" customFormat="1" x14ac:dyDescent="0.3">
      <c r="A607" s="326"/>
      <c r="B607" s="211" t="s">
        <v>591</v>
      </c>
      <c r="C607" s="386"/>
      <c r="D607" s="638">
        <v>47473364</v>
      </c>
      <c r="E607" s="638"/>
      <c r="F607" s="638">
        <v>0</v>
      </c>
      <c r="G607" s="602"/>
      <c r="H607" s="602"/>
      <c r="I607" s="602"/>
      <c r="J607" s="602"/>
      <c r="K607" s="602"/>
      <c r="L607" s="602"/>
      <c r="M607" s="602"/>
      <c r="N607" s="602"/>
      <c r="O607" s="320"/>
    </row>
    <row r="608" spans="1:15" s="226" customFormat="1" x14ac:dyDescent="0.3">
      <c r="A608" s="326"/>
      <c r="B608" s="211" t="s">
        <v>652</v>
      </c>
      <c r="C608" s="386"/>
      <c r="D608" s="638">
        <v>43956044</v>
      </c>
      <c r="E608" s="638"/>
      <c r="F608" s="638">
        <v>0</v>
      </c>
      <c r="G608" s="602"/>
      <c r="H608" s="602"/>
      <c r="I608" s="602"/>
      <c r="J608" s="602"/>
      <c r="K608" s="602"/>
      <c r="L608" s="602"/>
      <c r="M608" s="602"/>
      <c r="N608" s="602"/>
      <c r="O608" s="320"/>
    </row>
    <row r="609" spans="1:15" s="226" customFormat="1" x14ac:dyDescent="0.3">
      <c r="A609" s="326"/>
      <c r="B609" s="211" t="s">
        <v>653</v>
      </c>
      <c r="C609" s="386"/>
      <c r="D609" s="638">
        <v>33620399</v>
      </c>
      <c r="E609" s="638"/>
      <c r="F609" s="638">
        <v>0</v>
      </c>
      <c r="G609" s="602"/>
      <c r="H609" s="602"/>
      <c r="I609" s="602"/>
      <c r="J609" s="602"/>
      <c r="K609" s="602"/>
      <c r="L609" s="602"/>
      <c r="M609" s="602"/>
      <c r="N609" s="602"/>
      <c r="O609" s="320"/>
    </row>
    <row r="610" spans="1:15" s="226" customFormat="1" x14ac:dyDescent="0.3">
      <c r="A610" s="326"/>
      <c r="B610" s="211" t="s">
        <v>590</v>
      </c>
      <c r="C610" s="386"/>
      <c r="D610" s="638">
        <v>26048852</v>
      </c>
      <c r="E610" s="638"/>
      <c r="F610" s="638">
        <v>0</v>
      </c>
      <c r="G610" s="602"/>
      <c r="H610" s="602"/>
      <c r="I610" s="602"/>
      <c r="J610" s="602"/>
      <c r="K610" s="602"/>
      <c r="L610" s="602"/>
      <c r="M610" s="602"/>
      <c r="N610" s="602"/>
      <c r="O610" s="320"/>
    </row>
    <row r="611" spans="1:15" s="226" customFormat="1" x14ac:dyDescent="0.3">
      <c r="A611" s="326"/>
      <c r="B611" s="211" t="s">
        <v>654</v>
      </c>
      <c r="C611" s="386"/>
      <c r="D611" s="638">
        <v>15499510</v>
      </c>
      <c r="E611" s="638"/>
      <c r="F611" s="638">
        <v>0</v>
      </c>
      <c r="G611" s="714"/>
      <c r="H611" s="714"/>
      <c r="I611" s="714"/>
      <c r="J611" s="714"/>
      <c r="K611" s="714"/>
      <c r="L611" s="714"/>
      <c r="M611" s="714"/>
      <c r="N611" s="714"/>
      <c r="O611" s="320"/>
    </row>
    <row r="612" spans="1:15" x14ac:dyDescent="0.3">
      <c r="A612" s="326"/>
      <c r="B612" s="211" t="s">
        <v>576</v>
      </c>
      <c r="C612" s="386"/>
      <c r="D612" s="638">
        <v>7873151</v>
      </c>
      <c r="E612" s="638"/>
      <c r="F612" s="641">
        <v>0</v>
      </c>
      <c r="G612" s="216"/>
      <c r="H612" s="216"/>
      <c r="I612" s="216"/>
      <c r="J612" s="216"/>
      <c r="K612" s="216"/>
      <c r="L612" s="216"/>
      <c r="M612" s="216"/>
      <c r="N612" s="216"/>
      <c r="O612" s="320"/>
    </row>
    <row r="613" spans="1:15" ht="16.2" thickBot="1" x14ac:dyDescent="0.35">
      <c r="A613" s="322"/>
      <c r="B613" s="331" t="s">
        <v>181</v>
      </c>
      <c r="C613" s="389"/>
      <c r="D613" s="634">
        <f>SUM(D581:D612)</f>
        <v>25208858072</v>
      </c>
      <c r="E613" s="657"/>
      <c r="F613" s="754">
        <f>SUM(F581:F612)</f>
        <v>1167933249</v>
      </c>
      <c r="G613" s="216"/>
      <c r="H613" s="216"/>
      <c r="I613" s="216"/>
      <c r="J613" s="216"/>
      <c r="K613" s="216"/>
      <c r="L613" s="216"/>
      <c r="M613" s="216"/>
      <c r="N613" s="216"/>
      <c r="O613" s="320"/>
    </row>
    <row r="614" spans="1:15" ht="16.2" thickTop="1" x14ac:dyDescent="0.3">
      <c r="A614" s="323"/>
      <c r="B614" s="216"/>
      <c r="C614" s="216"/>
      <c r="D614" s="216"/>
      <c r="E614" s="216"/>
      <c r="F614" s="216"/>
      <c r="G614" s="216"/>
      <c r="H614" s="216"/>
      <c r="I614" s="216"/>
      <c r="J614" s="216"/>
      <c r="K614" s="216"/>
      <c r="L614" s="216"/>
      <c r="M614" s="216"/>
      <c r="N614" s="216"/>
      <c r="O614" s="320"/>
    </row>
    <row r="615" spans="1:15" x14ac:dyDescent="0.3">
      <c r="A615" s="414" t="s">
        <v>601</v>
      </c>
      <c r="B615" s="216"/>
      <c r="C615" s="216"/>
      <c r="D615" s="216"/>
      <c r="E615" s="216"/>
      <c r="F615" s="216"/>
      <c r="G615" s="216"/>
      <c r="H615" s="216"/>
      <c r="I615" s="216"/>
      <c r="J615" s="216"/>
      <c r="K615" s="216"/>
      <c r="L615" s="216"/>
      <c r="M615" s="216"/>
      <c r="N615" s="216"/>
      <c r="O615" s="320"/>
    </row>
    <row r="616" spans="1:15" x14ac:dyDescent="0.3">
      <c r="A616" s="414"/>
      <c r="B616" s="216"/>
      <c r="C616" s="216"/>
      <c r="D616" s="216"/>
      <c r="E616" s="216"/>
      <c r="F616" s="216"/>
      <c r="G616" s="216"/>
      <c r="H616" s="216"/>
      <c r="I616" s="216"/>
      <c r="J616" s="216"/>
      <c r="K616" s="216"/>
      <c r="L616" s="216"/>
      <c r="M616" s="216"/>
      <c r="N616" s="216"/>
      <c r="O616" s="320"/>
    </row>
    <row r="617" spans="1:15" x14ac:dyDescent="0.3">
      <c r="A617" s="322" t="s">
        <v>496</v>
      </c>
      <c r="B617" s="331"/>
      <c r="C617" s="331"/>
      <c r="D617" s="331"/>
      <c r="E617" s="331"/>
      <c r="F617" s="331"/>
      <c r="G617" s="331"/>
      <c r="H617" s="331"/>
      <c r="I617" s="331"/>
      <c r="J617" s="331"/>
      <c r="K617" s="331"/>
      <c r="L617" s="331"/>
      <c r="M617" s="331"/>
      <c r="N617" s="331"/>
      <c r="O617" s="390"/>
    </row>
    <row r="618" spans="1:15" x14ac:dyDescent="0.3">
      <c r="A618" s="323"/>
      <c r="B618" s="216"/>
      <c r="C618" s="216"/>
      <c r="D618" s="216"/>
      <c r="E618" s="216"/>
      <c r="F618" s="216"/>
      <c r="G618" s="216"/>
      <c r="H618" s="216"/>
      <c r="I618" s="216"/>
      <c r="J618" s="216"/>
      <c r="K618" s="216"/>
      <c r="L618" s="216"/>
      <c r="M618" s="216"/>
      <c r="N618" s="216"/>
      <c r="O618" s="320"/>
    </row>
    <row r="619" spans="1:15" x14ac:dyDescent="0.3">
      <c r="A619" s="323" t="s">
        <v>497</v>
      </c>
      <c r="B619" s="324" t="s">
        <v>117</v>
      </c>
      <c r="C619" s="216"/>
      <c r="D619" s="216"/>
      <c r="E619" s="216"/>
      <c r="F619" s="216"/>
      <c r="G619" s="216"/>
      <c r="H619" s="216"/>
      <c r="I619" s="216"/>
      <c r="J619" s="216"/>
      <c r="K619" s="216"/>
      <c r="L619" s="216"/>
      <c r="M619" s="216"/>
      <c r="N619" s="216"/>
      <c r="O619" s="320"/>
    </row>
    <row r="620" spans="1:15" x14ac:dyDescent="0.3">
      <c r="A620" s="325" t="s">
        <v>92</v>
      </c>
      <c r="B620" s="216"/>
      <c r="C620" s="216"/>
      <c r="D620" s="216"/>
      <c r="E620" s="216"/>
      <c r="F620" s="216"/>
      <c r="G620" s="216"/>
      <c r="H620" s="216"/>
      <c r="I620" s="216"/>
      <c r="J620" s="216"/>
      <c r="K620" s="216"/>
      <c r="L620" s="216"/>
      <c r="M620" s="216"/>
      <c r="N620" s="216"/>
      <c r="O620" s="320"/>
    </row>
    <row r="621" spans="1:15" ht="20.25" customHeight="1" x14ac:dyDescent="0.3">
      <c r="A621" s="982" t="s">
        <v>671</v>
      </c>
      <c r="B621" s="983"/>
      <c r="C621" s="983"/>
      <c r="D621" s="983"/>
      <c r="E621" s="983"/>
      <c r="F621" s="983"/>
      <c r="G621" s="983"/>
      <c r="H621" s="983"/>
      <c r="I621" s="983"/>
      <c r="J621" s="983"/>
      <c r="K621" s="983"/>
      <c r="L621" s="983"/>
      <c r="M621" s="983"/>
      <c r="N621" s="983"/>
      <c r="O621" s="984"/>
    </row>
    <row r="622" spans="1:15" x14ac:dyDescent="0.3">
      <c r="A622" s="323"/>
      <c r="B622" s="216"/>
      <c r="C622" s="216"/>
      <c r="D622" s="216"/>
      <c r="E622" s="216"/>
      <c r="F622" s="216"/>
      <c r="G622" s="216"/>
      <c r="H622" s="216"/>
      <c r="I622" s="216"/>
      <c r="J622" s="216"/>
      <c r="K622" s="216"/>
      <c r="L622" s="216"/>
      <c r="M622" s="216"/>
      <c r="N622" s="216"/>
      <c r="O622" s="320"/>
    </row>
    <row r="623" spans="1:15" x14ac:dyDescent="0.3">
      <c r="A623" s="323" t="s">
        <v>28</v>
      </c>
      <c r="B623" s="324" t="s">
        <v>498</v>
      </c>
      <c r="C623" s="216"/>
      <c r="D623" s="216"/>
      <c r="E623" s="216"/>
      <c r="F623" s="216"/>
      <c r="G623" s="216"/>
      <c r="H623" s="216"/>
      <c r="I623" s="216"/>
      <c r="J623" s="216"/>
      <c r="K623" s="216"/>
      <c r="L623" s="216"/>
      <c r="M623" s="216"/>
      <c r="N623" s="216"/>
      <c r="O623" s="320"/>
    </row>
    <row r="624" spans="1:15" x14ac:dyDescent="0.3">
      <c r="A624" s="323"/>
      <c r="B624" s="216"/>
      <c r="C624" s="216"/>
      <c r="D624" s="216"/>
      <c r="E624" s="216"/>
      <c r="F624" s="216"/>
      <c r="G624" s="216"/>
      <c r="H624" s="216"/>
      <c r="I624" s="216"/>
      <c r="J624" s="216"/>
      <c r="K624" s="216"/>
      <c r="L624" s="216"/>
      <c r="M624" s="216"/>
      <c r="N624" s="216"/>
      <c r="O624" s="320"/>
    </row>
    <row r="625" spans="1:16384" s="226" customFormat="1" ht="18.75" customHeight="1" x14ac:dyDescent="0.3">
      <c r="A625" s="982" t="s">
        <v>672</v>
      </c>
      <c r="B625" s="983"/>
      <c r="C625" s="983"/>
      <c r="D625" s="983"/>
      <c r="E625" s="983"/>
      <c r="F625" s="983"/>
      <c r="G625" s="983"/>
      <c r="H625" s="983"/>
      <c r="I625" s="983"/>
      <c r="J625" s="983"/>
      <c r="K625" s="983"/>
      <c r="L625" s="983"/>
      <c r="M625" s="983"/>
      <c r="N625" s="983"/>
      <c r="O625" s="984"/>
    </row>
    <row r="626" spans="1:16384" s="226" customFormat="1" ht="16.2" thickBot="1" x14ac:dyDescent="0.35">
      <c r="A626" s="323"/>
      <c r="B626" s="739"/>
      <c r="C626" s="739"/>
      <c r="D626" s="739"/>
      <c r="E626" s="739"/>
      <c r="F626" s="739"/>
      <c r="G626" s="739"/>
      <c r="H626" s="739"/>
      <c r="I626" s="739"/>
      <c r="J626" s="739"/>
      <c r="K626" s="739"/>
      <c r="L626" s="739"/>
      <c r="M626" s="739"/>
      <c r="N626" s="739"/>
      <c r="O626" s="320"/>
    </row>
    <row r="627" spans="1:16384" s="226" customFormat="1" ht="16.2" thickBot="1" x14ac:dyDescent="0.35">
      <c r="A627" s="323"/>
      <c r="B627" s="799" t="s">
        <v>673</v>
      </c>
      <c r="C627" s="800">
        <v>43800</v>
      </c>
      <c r="D627" s="800">
        <v>43435</v>
      </c>
      <c r="E627" s="739"/>
      <c r="F627" s="739"/>
      <c r="G627" s="739"/>
      <c r="H627" s="739"/>
      <c r="I627" s="739"/>
      <c r="J627" s="739"/>
      <c r="K627" s="739"/>
      <c r="L627" s="739"/>
      <c r="M627" s="739"/>
      <c r="N627" s="739"/>
      <c r="O627" s="320"/>
    </row>
    <row r="628" spans="1:16384" s="226" customFormat="1" x14ac:dyDescent="0.3">
      <c r="A628" s="323"/>
      <c r="B628" s="1017" t="s">
        <v>674</v>
      </c>
      <c r="C628" s="1019">
        <v>89281070</v>
      </c>
      <c r="D628" s="1021">
        <v>33918855</v>
      </c>
      <c r="E628" s="739"/>
      <c r="F628" s="739"/>
      <c r="G628" s="739"/>
      <c r="H628" s="739"/>
      <c r="I628" s="739"/>
      <c r="J628" s="739"/>
      <c r="K628" s="739"/>
      <c r="L628" s="739"/>
      <c r="M628" s="739"/>
      <c r="N628" s="739"/>
      <c r="O628" s="320"/>
    </row>
    <row r="629" spans="1:16384" s="226" customFormat="1" ht="16.2" thickBot="1" x14ac:dyDescent="0.35">
      <c r="A629" s="323"/>
      <c r="B629" s="1018"/>
      <c r="C629" s="1020"/>
      <c r="D629" s="1022"/>
      <c r="E629" s="739"/>
      <c r="F629" s="739"/>
      <c r="G629" s="739"/>
      <c r="H629" s="739"/>
      <c r="I629" s="739"/>
      <c r="J629" s="739"/>
      <c r="K629" s="739"/>
      <c r="L629" s="739"/>
      <c r="M629" s="739"/>
      <c r="N629" s="739"/>
      <c r="O629" s="320"/>
    </row>
    <row r="630" spans="1:16384" s="226" customFormat="1" x14ac:dyDescent="0.3">
      <c r="A630" s="323"/>
      <c r="B630" s="1017" t="s">
        <v>606</v>
      </c>
      <c r="C630" s="1019">
        <v>294400000</v>
      </c>
      <c r="D630" s="1023" t="s">
        <v>39</v>
      </c>
      <c r="E630" s="739"/>
      <c r="F630" s="739"/>
      <c r="G630" s="739"/>
      <c r="H630" s="739"/>
      <c r="I630" s="739"/>
      <c r="J630" s="739"/>
      <c r="K630" s="739"/>
      <c r="L630" s="739"/>
      <c r="M630" s="739"/>
      <c r="N630" s="739"/>
      <c r="O630" s="320"/>
    </row>
    <row r="631" spans="1:16384" s="226" customFormat="1" ht="16.2" thickBot="1" x14ac:dyDescent="0.35">
      <c r="A631" s="323"/>
      <c r="B631" s="1018"/>
      <c r="C631" s="1020"/>
      <c r="D631" s="1024"/>
      <c r="E631" s="739"/>
      <c r="F631" s="739"/>
      <c r="G631" s="739"/>
      <c r="H631" s="739"/>
      <c r="I631" s="739"/>
      <c r="J631" s="739"/>
      <c r="K631" s="739"/>
      <c r="L631" s="739"/>
      <c r="M631" s="739"/>
      <c r="N631" s="739"/>
      <c r="O631" s="320"/>
    </row>
    <row r="632" spans="1:16384" ht="14.25" customHeight="1" x14ac:dyDescent="0.3">
      <c r="A632" s="796"/>
      <c r="B632" s="1025" t="s">
        <v>675</v>
      </c>
      <c r="C632" s="1027">
        <v>383681070</v>
      </c>
      <c r="D632" s="1027">
        <v>33918855</v>
      </c>
      <c r="E632" s="797"/>
      <c r="F632" s="797"/>
      <c r="G632" s="797"/>
      <c r="H632" s="797"/>
      <c r="I632" s="797"/>
      <c r="J632" s="797"/>
      <c r="K632" s="797"/>
      <c r="L632" s="797"/>
      <c r="M632" s="797"/>
      <c r="N632" s="797"/>
      <c r="O632" s="798"/>
    </row>
    <row r="633" spans="1:16384" ht="16.2" thickBot="1" x14ac:dyDescent="0.35">
      <c r="A633" s="323"/>
      <c r="B633" s="1026"/>
      <c r="C633" s="1028"/>
      <c r="D633" s="1028"/>
      <c r="E633" s="216"/>
      <c r="F633" s="216"/>
      <c r="G633" s="216"/>
      <c r="H633" s="216"/>
      <c r="I633" s="216"/>
      <c r="J633" s="216"/>
      <c r="K633" s="216"/>
      <c r="L633" s="216"/>
      <c r="M633" s="216"/>
      <c r="N633" s="216"/>
      <c r="O633" s="320"/>
    </row>
    <row r="634" spans="1:16384" s="226" customFormat="1" x14ac:dyDescent="0.3">
      <c r="A634" s="323"/>
      <c r="B634" s="801"/>
      <c r="C634" s="802"/>
      <c r="D634" s="802"/>
      <c r="E634" s="739"/>
      <c r="F634" s="739"/>
      <c r="G634" s="739"/>
      <c r="H634" s="739"/>
      <c r="I634" s="739"/>
      <c r="J634" s="739"/>
      <c r="K634" s="739"/>
      <c r="L634" s="739"/>
      <c r="M634" s="739"/>
      <c r="N634" s="739"/>
      <c r="O634" s="320"/>
    </row>
    <row r="635" spans="1:16384" s="803" customFormat="1" ht="15.75" customHeight="1" x14ac:dyDescent="0.3">
      <c r="A635" s="982" t="s">
        <v>676</v>
      </c>
      <c r="B635" s="983"/>
      <c r="C635" s="983"/>
      <c r="D635" s="983"/>
      <c r="E635" s="983"/>
      <c r="F635" s="983"/>
      <c r="G635" s="983"/>
      <c r="H635" s="983"/>
      <c r="I635" s="983"/>
      <c r="J635" s="983"/>
      <c r="K635" s="983"/>
      <c r="L635" s="983"/>
      <c r="M635" s="983"/>
      <c r="N635" s="983"/>
      <c r="O635" s="984"/>
      <c r="P635" s="982"/>
      <c r="Q635" s="983"/>
      <c r="R635" s="983"/>
      <c r="S635" s="983"/>
      <c r="T635" s="983"/>
      <c r="U635" s="983"/>
      <c r="V635" s="983"/>
      <c r="W635" s="983"/>
      <c r="X635" s="983"/>
      <c r="Y635" s="983"/>
      <c r="Z635" s="983"/>
      <c r="AA635" s="983"/>
      <c r="AB635" s="983"/>
      <c r="AC635" s="983"/>
      <c r="AD635" s="984"/>
      <c r="AE635" s="982"/>
      <c r="AF635" s="983"/>
      <c r="AG635" s="983"/>
      <c r="AH635" s="983"/>
      <c r="AI635" s="983"/>
      <c r="AJ635" s="983"/>
      <c r="AK635" s="983"/>
      <c r="AL635" s="983"/>
      <c r="AM635" s="983"/>
      <c r="AN635" s="983"/>
      <c r="AO635" s="983"/>
      <c r="AP635" s="983"/>
      <c r="AQ635" s="983"/>
      <c r="AR635" s="983"/>
      <c r="AS635" s="984"/>
      <c r="AT635" s="982"/>
      <c r="AU635" s="983"/>
      <c r="AV635" s="983"/>
      <c r="AW635" s="983"/>
      <c r="AX635" s="983"/>
      <c r="AY635" s="983"/>
      <c r="AZ635" s="983"/>
      <c r="BA635" s="983"/>
      <c r="BB635" s="983"/>
      <c r="BC635" s="983"/>
      <c r="BD635" s="983"/>
      <c r="BE635" s="983"/>
      <c r="BF635" s="983"/>
      <c r="BG635" s="983"/>
      <c r="BH635" s="984"/>
      <c r="BI635" s="982"/>
      <c r="BJ635" s="983"/>
      <c r="BK635" s="983"/>
      <c r="BL635" s="983"/>
      <c r="BM635" s="983"/>
      <c r="BN635" s="983"/>
      <c r="BO635" s="983"/>
      <c r="BP635" s="983"/>
      <c r="BQ635" s="983"/>
      <c r="BR635" s="983"/>
      <c r="BS635" s="983"/>
      <c r="BT635" s="983"/>
      <c r="BU635" s="983"/>
      <c r="BV635" s="983"/>
      <c r="BW635" s="984"/>
      <c r="BX635" s="982"/>
      <c r="BY635" s="983"/>
      <c r="BZ635" s="983"/>
      <c r="CA635" s="983"/>
      <c r="CB635" s="983"/>
      <c r="CC635" s="983"/>
      <c r="CD635" s="983"/>
      <c r="CE635" s="983"/>
      <c r="CF635" s="983"/>
      <c r="CG635" s="983"/>
      <c r="CH635" s="983"/>
      <c r="CI635" s="983"/>
      <c r="CJ635" s="983"/>
      <c r="CK635" s="983"/>
      <c r="CL635" s="984"/>
      <c r="CM635" s="982"/>
      <c r="CN635" s="983"/>
      <c r="CO635" s="983"/>
      <c r="CP635" s="983"/>
      <c r="CQ635" s="983"/>
      <c r="CR635" s="983"/>
      <c r="CS635" s="983"/>
      <c r="CT635" s="983"/>
      <c r="CU635" s="983"/>
      <c r="CV635" s="983"/>
      <c r="CW635" s="983"/>
      <c r="CX635" s="983"/>
      <c r="CY635" s="983"/>
      <c r="CZ635" s="983"/>
      <c r="DA635" s="984"/>
      <c r="DB635" s="982"/>
      <c r="DC635" s="983"/>
      <c r="DD635" s="983"/>
      <c r="DE635" s="983"/>
      <c r="DF635" s="983"/>
      <c r="DG635" s="983"/>
      <c r="DH635" s="983"/>
      <c r="DI635" s="983"/>
      <c r="DJ635" s="983"/>
      <c r="DK635" s="983"/>
      <c r="DL635" s="983"/>
      <c r="DM635" s="983"/>
      <c r="DN635" s="983"/>
      <c r="DO635" s="983"/>
      <c r="DP635" s="984"/>
      <c r="DQ635" s="982"/>
      <c r="DR635" s="983"/>
      <c r="DS635" s="983"/>
      <c r="DT635" s="983"/>
      <c r="DU635" s="983"/>
      <c r="DV635" s="983"/>
      <c r="DW635" s="983"/>
      <c r="DX635" s="983"/>
      <c r="DY635" s="983"/>
      <c r="DZ635" s="983"/>
      <c r="EA635" s="983"/>
      <c r="EB635" s="983"/>
      <c r="EC635" s="983"/>
      <c r="ED635" s="983"/>
      <c r="EE635" s="984"/>
      <c r="EF635" s="982"/>
      <c r="EG635" s="983"/>
      <c r="EH635" s="983"/>
      <c r="EI635" s="983"/>
      <c r="EJ635" s="983"/>
      <c r="EK635" s="983"/>
      <c r="EL635" s="983"/>
      <c r="EM635" s="983"/>
      <c r="EN635" s="983"/>
      <c r="EO635" s="983"/>
      <c r="EP635" s="983"/>
      <c r="EQ635" s="983"/>
      <c r="ER635" s="983"/>
      <c r="ES635" s="983"/>
      <c r="ET635" s="984"/>
      <c r="EU635" s="982"/>
      <c r="EV635" s="983"/>
      <c r="EW635" s="983"/>
      <c r="EX635" s="983"/>
      <c r="EY635" s="983"/>
      <c r="EZ635" s="983"/>
      <c r="FA635" s="983"/>
      <c r="FB635" s="983"/>
      <c r="FC635" s="983"/>
      <c r="FD635" s="983"/>
      <c r="FE635" s="983"/>
      <c r="FF635" s="983"/>
      <c r="FG635" s="983"/>
      <c r="FH635" s="983"/>
      <c r="FI635" s="984"/>
      <c r="FJ635" s="982"/>
      <c r="FK635" s="983"/>
      <c r="FL635" s="983"/>
      <c r="FM635" s="983"/>
      <c r="FN635" s="983"/>
      <c r="FO635" s="983"/>
      <c r="FP635" s="983"/>
      <c r="FQ635" s="983"/>
      <c r="FR635" s="983"/>
      <c r="FS635" s="983"/>
      <c r="FT635" s="983"/>
      <c r="FU635" s="983"/>
      <c r="FV635" s="983"/>
      <c r="FW635" s="983"/>
      <c r="FX635" s="984"/>
      <c r="FY635" s="982"/>
      <c r="FZ635" s="983"/>
      <c r="GA635" s="983"/>
      <c r="GB635" s="983"/>
      <c r="GC635" s="983"/>
      <c r="GD635" s="983"/>
      <c r="GE635" s="983"/>
      <c r="GF635" s="983"/>
      <c r="GG635" s="983"/>
      <c r="GH635" s="983"/>
      <c r="GI635" s="983"/>
      <c r="GJ635" s="983"/>
      <c r="GK635" s="983"/>
      <c r="GL635" s="983"/>
      <c r="GM635" s="984"/>
      <c r="GN635" s="982"/>
      <c r="GO635" s="983"/>
      <c r="GP635" s="983"/>
      <c r="GQ635" s="983"/>
      <c r="GR635" s="983"/>
      <c r="GS635" s="983"/>
      <c r="GT635" s="983"/>
      <c r="GU635" s="983"/>
      <c r="GV635" s="983"/>
      <c r="GW635" s="983"/>
      <c r="GX635" s="983"/>
      <c r="GY635" s="983"/>
      <c r="GZ635" s="983"/>
      <c r="HA635" s="983"/>
      <c r="HB635" s="984"/>
      <c r="HC635" s="982"/>
      <c r="HD635" s="983"/>
      <c r="HE635" s="983"/>
      <c r="HF635" s="983"/>
      <c r="HG635" s="983"/>
      <c r="HH635" s="983"/>
      <c r="HI635" s="983"/>
      <c r="HJ635" s="983"/>
      <c r="HK635" s="983"/>
      <c r="HL635" s="983"/>
      <c r="HM635" s="983"/>
      <c r="HN635" s="983"/>
      <c r="HO635" s="983"/>
      <c r="HP635" s="983"/>
      <c r="HQ635" s="984"/>
      <c r="HR635" s="982"/>
      <c r="HS635" s="983"/>
      <c r="HT635" s="983"/>
      <c r="HU635" s="983"/>
      <c r="HV635" s="983"/>
      <c r="HW635" s="983"/>
      <c r="HX635" s="983"/>
      <c r="HY635" s="983"/>
      <c r="HZ635" s="983"/>
      <c r="IA635" s="983"/>
      <c r="IB635" s="983"/>
      <c r="IC635" s="983"/>
      <c r="ID635" s="983"/>
      <c r="IE635" s="983"/>
      <c r="IF635" s="984"/>
      <c r="IG635" s="982"/>
      <c r="IH635" s="983"/>
      <c r="II635" s="983"/>
      <c r="IJ635" s="983"/>
      <c r="IK635" s="983"/>
      <c r="IL635" s="983"/>
      <c r="IM635" s="983"/>
      <c r="IN635" s="983"/>
      <c r="IO635" s="983"/>
      <c r="IP635" s="983"/>
      <c r="IQ635" s="983"/>
      <c r="IR635" s="983"/>
      <c r="IS635" s="983"/>
      <c r="IT635" s="983"/>
      <c r="IU635" s="984"/>
      <c r="IV635" s="982"/>
      <c r="IW635" s="983"/>
      <c r="IX635" s="983"/>
      <c r="IY635" s="983"/>
      <c r="IZ635" s="983"/>
      <c r="JA635" s="983"/>
      <c r="JB635" s="983"/>
      <c r="JC635" s="983"/>
      <c r="JD635" s="983"/>
      <c r="JE635" s="983"/>
      <c r="JF635" s="983"/>
      <c r="JG635" s="983"/>
      <c r="JH635" s="983"/>
      <c r="JI635" s="983"/>
      <c r="JJ635" s="984"/>
      <c r="JK635" s="982"/>
      <c r="JL635" s="983"/>
      <c r="JM635" s="983"/>
      <c r="JN635" s="983"/>
      <c r="JO635" s="983"/>
      <c r="JP635" s="983"/>
      <c r="JQ635" s="983"/>
      <c r="JR635" s="983"/>
      <c r="JS635" s="983"/>
      <c r="JT635" s="983"/>
      <c r="JU635" s="983"/>
      <c r="JV635" s="983"/>
      <c r="JW635" s="983"/>
      <c r="JX635" s="983"/>
      <c r="JY635" s="984"/>
      <c r="JZ635" s="982"/>
      <c r="KA635" s="983"/>
      <c r="KB635" s="983"/>
      <c r="KC635" s="983"/>
      <c r="KD635" s="983"/>
      <c r="KE635" s="983"/>
      <c r="KF635" s="983"/>
      <c r="KG635" s="983"/>
      <c r="KH635" s="983"/>
      <c r="KI635" s="983"/>
      <c r="KJ635" s="983"/>
      <c r="KK635" s="983"/>
      <c r="KL635" s="983"/>
      <c r="KM635" s="983"/>
      <c r="KN635" s="984"/>
      <c r="KO635" s="982"/>
      <c r="KP635" s="983"/>
      <c r="KQ635" s="983"/>
      <c r="KR635" s="983"/>
      <c r="KS635" s="983"/>
      <c r="KT635" s="983"/>
      <c r="KU635" s="983"/>
      <c r="KV635" s="983"/>
      <c r="KW635" s="983"/>
      <c r="KX635" s="983"/>
      <c r="KY635" s="983"/>
      <c r="KZ635" s="983"/>
      <c r="LA635" s="983"/>
      <c r="LB635" s="983"/>
      <c r="LC635" s="984"/>
      <c r="LD635" s="982"/>
      <c r="LE635" s="983"/>
      <c r="LF635" s="983"/>
      <c r="LG635" s="983"/>
      <c r="LH635" s="983"/>
      <c r="LI635" s="983"/>
      <c r="LJ635" s="983"/>
      <c r="LK635" s="983"/>
      <c r="LL635" s="983"/>
      <c r="LM635" s="983"/>
      <c r="LN635" s="983"/>
      <c r="LO635" s="983"/>
      <c r="LP635" s="983"/>
      <c r="LQ635" s="983"/>
      <c r="LR635" s="984"/>
      <c r="LS635" s="982"/>
      <c r="LT635" s="983"/>
      <c r="LU635" s="983"/>
      <c r="LV635" s="983"/>
      <c r="LW635" s="983"/>
      <c r="LX635" s="983"/>
      <c r="LY635" s="983"/>
      <c r="LZ635" s="983"/>
      <c r="MA635" s="983"/>
      <c r="MB635" s="983"/>
      <c r="MC635" s="983"/>
      <c r="MD635" s="983"/>
      <c r="ME635" s="983"/>
      <c r="MF635" s="983"/>
      <c r="MG635" s="984"/>
      <c r="MH635" s="982"/>
      <c r="MI635" s="983"/>
      <c r="MJ635" s="983"/>
      <c r="MK635" s="983"/>
      <c r="ML635" s="983"/>
      <c r="MM635" s="983"/>
      <c r="MN635" s="983"/>
      <c r="MO635" s="983"/>
      <c r="MP635" s="983"/>
      <c r="MQ635" s="983"/>
      <c r="MR635" s="983"/>
      <c r="MS635" s="983"/>
      <c r="MT635" s="983"/>
      <c r="MU635" s="983"/>
      <c r="MV635" s="984"/>
      <c r="MW635" s="982"/>
      <c r="MX635" s="983"/>
      <c r="MY635" s="983"/>
      <c r="MZ635" s="983"/>
      <c r="NA635" s="983"/>
      <c r="NB635" s="983"/>
      <c r="NC635" s="983"/>
      <c r="ND635" s="983"/>
      <c r="NE635" s="983"/>
      <c r="NF635" s="983"/>
      <c r="NG635" s="983"/>
      <c r="NH635" s="983"/>
      <c r="NI635" s="983"/>
      <c r="NJ635" s="983"/>
      <c r="NK635" s="984"/>
      <c r="NL635" s="982"/>
      <c r="NM635" s="983"/>
      <c r="NN635" s="983"/>
      <c r="NO635" s="983"/>
      <c r="NP635" s="983"/>
      <c r="NQ635" s="983"/>
      <c r="NR635" s="983"/>
      <c r="NS635" s="983"/>
      <c r="NT635" s="983"/>
      <c r="NU635" s="983"/>
      <c r="NV635" s="983"/>
      <c r="NW635" s="983"/>
      <c r="NX635" s="983"/>
      <c r="NY635" s="983"/>
      <c r="NZ635" s="984"/>
      <c r="OA635" s="982"/>
      <c r="OB635" s="983"/>
      <c r="OC635" s="983"/>
      <c r="OD635" s="983"/>
      <c r="OE635" s="983"/>
      <c r="OF635" s="983"/>
      <c r="OG635" s="983"/>
      <c r="OH635" s="983"/>
      <c r="OI635" s="983"/>
      <c r="OJ635" s="983"/>
      <c r="OK635" s="983"/>
      <c r="OL635" s="983"/>
      <c r="OM635" s="983"/>
      <c r="ON635" s="983"/>
      <c r="OO635" s="984"/>
      <c r="OP635" s="982"/>
      <c r="OQ635" s="983"/>
      <c r="OR635" s="983"/>
      <c r="OS635" s="983"/>
      <c r="OT635" s="983"/>
      <c r="OU635" s="983"/>
      <c r="OV635" s="983"/>
      <c r="OW635" s="983"/>
      <c r="OX635" s="983"/>
      <c r="OY635" s="983"/>
      <c r="OZ635" s="983"/>
      <c r="PA635" s="983"/>
      <c r="PB635" s="983"/>
      <c r="PC635" s="983"/>
      <c r="PD635" s="984"/>
      <c r="PE635" s="982"/>
      <c r="PF635" s="983"/>
      <c r="PG635" s="983"/>
      <c r="PH635" s="983"/>
      <c r="PI635" s="983"/>
      <c r="PJ635" s="983"/>
      <c r="PK635" s="983"/>
      <c r="PL635" s="983"/>
      <c r="PM635" s="983"/>
      <c r="PN635" s="983"/>
      <c r="PO635" s="983"/>
      <c r="PP635" s="983"/>
      <c r="PQ635" s="983"/>
      <c r="PR635" s="983"/>
      <c r="PS635" s="984"/>
      <c r="PT635" s="982"/>
      <c r="PU635" s="983"/>
      <c r="PV635" s="983"/>
      <c r="PW635" s="983"/>
      <c r="PX635" s="983"/>
      <c r="PY635" s="983"/>
      <c r="PZ635" s="983"/>
      <c r="QA635" s="983"/>
      <c r="QB635" s="983"/>
      <c r="QC635" s="983"/>
      <c r="QD635" s="983"/>
      <c r="QE635" s="983"/>
      <c r="QF635" s="983"/>
      <c r="QG635" s="983"/>
      <c r="QH635" s="984"/>
      <c r="QI635" s="982"/>
      <c r="QJ635" s="983"/>
      <c r="QK635" s="983"/>
      <c r="QL635" s="983"/>
      <c r="QM635" s="983"/>
      <c r="QN635" s="983"/>
      <c r="QO635" s="983"/>
      <c r="QP635" s="983"/>
      <c r="QQ635" s="983"/>
      <c r="QR635" s="983"/>
      <c r="QS635" s="983"/>
      <c r="QT635" s="983"/>
      <c r="QU635" s="983"/>
      <c r="QV635" s="983"/>
      <c r="QW635" s="984"/>
      <c r="QX635" s="982"/>
      <c r="QY635" s="983"/>
      <c r="QZ635" s="983"/>
      <c r="RA635" s="983"/>
      <c r="RB635" s="983"/>
      <c r="RC635" s="983"/>
      <c r="RD635" s="983"/>
      <c r="RE635" s="983"/>
      <c r="RF635" s="983"/>
      <c r="RG635" s="983"/>
      <c r="RH635" s="983"/>
      <c r="RI635" s="983"/>
      <c r="RJ635" s="983"/>
      <c r="RK635" s="983"/>
      <c r="RL635" s="984"/>
      <c r="RM635" s="982"/>
      <c r="RN635" s="983"/>
      <c r="RO635" s="983"/>
      <c r="RP635" s="983"/>
      <c r="RQ635" s="983"/>
      <c r="RR635" s="983"/>
      <c r="RS635" s="983"/>
      <c r="RT635" s="983"/>
      <c r="RU635" s="983"/>
      <c r="RV635" s="983"/>
      <c r="RW635" s="983"/>
      <c r="RX635" s="983"/>
      <c r="RY635" s="983"/>
      <c r="RZ635" s="983"/>
      <c r="SA635" s="984"/>
      <c r="SB635" s="982"/>
      <c r="SC635" s="983"/>
      <c r="SD635" s="983"/>
      <c r="SE635" s="983"/>
      <c r="SF635" s="983"/>
      <c r="SG635" s="983"/>
      <c r="SH635" s="983"/>
      <c r="SI635" s="983"/>
      <c r="SJ635" s="983"/>
      <c r="SK635" s="983"/>
      <c r="SL635" s="983"/>
      <c r="SM635" s="983"/>
      <c r="SN635" s="983"/>
      <c r="SO635" s="983"/>
      <c r="SP635" s="984"/>
      <c r="SQ635" s="982"/>
      <c r="SR635" s="983"/>
      <c r="SS635" s="983"/>
      <c r="ST635" s="983"/>
      <c r="SU635" s="983"/>
      <c r="SV635" s="983"/>
      <c r="SW635" s="983"/>
      <c r="SX635" s="983"/>
      <c r="SY635" s="983"/>
      <c r="SZ635" s="983"/>
      <c r="TA635" s="983"/>
      <c r="TB635" s="983"/>
      <c r="TC635" s="983"/>
      <c r="TD635" s="983"/>
      <c r="TE635" s="984"/>
      <c r="TF635" s="982"/>
      <c r="TG635" s="983"/>
      <c r="TH635" s="983"/>
      <c r="TI635" s="983"/>
      <c r="TJ635" s="983"/>
      <c r="TK635" s="983"/>
      <c r="TL635" s="983"/>
      <c r="TM635" s="983"/>
      <c r="TN635" s="983"/>
      <c r="TO635" s="983"/>
      <c r="TP635" s="983"/>
      <c r="TQ635" s="983"/>
      <c r="TR635" s="983"/>
      <c r="TS635" s="983"/>
      <c r="TT635" s="984"/>
      <c r="TU635" s="982"/>
      <c r="TV635" s="983"/>
      <c r="TW635" s="983"/>
      <c r="TX635" s="983"/>
      <c r="TY635" s="983"/>
      <c r="TZ635" s="983"/>
      <c r="UA635" s="983"/>
      <c r="UB635" s="983"/>
      <c r="UC635" s="983"/>
      <c r="UD635" s="983"/>
      <c r="UE635" s="983"/>
      <c r="UF635" s="983"/>
      <c r="UG635" s="983"/>
      <c r="UH635" s="983"/>
      <c r="UI635" s="984"/>
      <c r="UJ635" s="982"/>
      <c r="UK635" s="983"/>
      <c r="UL635" s="983"/>
      <c r="UM635" s="983"/>
      <c r="UN635" s="983"/>
      <c r="UO635" s="983"/>
      <c r="UP635" s="983"/>
      <c r="UQ635" s="983"/>
      <c r="UR635" s="983"/>
      <c r="US635" s="983"/>
      <c r="UT635" s="983"/>
      <c r="UU635" s="983"/>
      <c r="UV635" s="983"/>
      <c r="UW635" s="983"/>
      <c r="UX635" s="984"/>
      <c r="UY635" s="982"/>
      <c r="UZ635" s="983"/>
      <c r="VA635" s="983"/>
      <c r="VB635" s="983"/>
      <c r="VC635" s="983"/>
      <c r="VD635" s="983"/>
      <c r="VE635" s="983"/>
      <c r="VF635" s="983"/>
      <c r="VG635" s="983"/>
      <c r="VH635" s="983"/>
      <c r="VI635" s="983"/>
      <c r="VJ635" s="983"/>
      <c r="VK635" s="983"/>
      <c r="VL635" s="983"/>
      <c r="VM635" s="984"/>
      <c r="VN635" s="982"/>
      <c r="VO635" s="983"/>
      <c r="VP635" s="983"/>
      <c r="VQ635" s="983"/>
      <c r="VR635" s="983"/>
      <c r="VS635" s="983"/>
      <c r="VT635" s="983"/>
      <c r="VU635" s="983"/>
      <c r="VV635" s="983"/>
      <c r="VW635" s="983"/>
      <c r="VX635" s="983"/>
      <c r="VY635" s="983"/>
      <c r="VZ635" s="983"/>
      <c r="WA635" s="983"/>
      <c r="WB635" s="984"/>
      <c r="WC635" s="982"/>
      <c r="WD635" s="983"/>
      <c r="WE635" s="983"/>
      <c r="WF635" s="983"/>
      <c r="WG635" s="983"/>
      <c r="WH635" s="983"/>
      <c r="WI635" s="983"/>
      <c r="WJ635" s="983"/>
      <c r="WK635" s="983"/>
      <c r="WL635" s="983"/>
      <c r="WM635" s="983"/>
      <c r="WN635" s="983"/>
      <c r="WO635" s="983"/>
      <c r="WP635" s="983"/>
      <c r="WQ635" s="984"/>
      <c r="WR635" s="982"/>
      <c r="WS635" s="983"/>
      <c r="WT635" s="983"/>
      <c r="WU635" s="983"/>
      <c r="WV635" s="983"/>
      <c r="WW635" s="983"/>
      <c r="WX635" s="983"/>
      <c r="WY635" s="983"/>
      <c r="WZ635" s="983"/>
      <c r="XA635" s="983"/>
      <c r="XB635" s="983"/>
      <c r="XC635" s="983"/>
      <c r="XD635" s="983"/>
      <c r="XE635" s="983"/>
      <c r="XF635" s="984"/>
      <c r="XG635" s="982"/>
      <c r="XH635" s="983"/>
      <c r="XI635" s="983"/>
      <c r="XJ635" s="983"/>
      <c r="XK635" s="983"/>
      <c r="XL635" s="983"/>
      <c r="XM635" s="983"/>
      <c r="XN635" s="983"/>
      <c r="XO635" s="983"/>
      <c r="XP635" s="983"/>
      <c r="XQ635" s="983"/>
      <c r="XR635" s="983"/>
      <c r="XS635" s="983"/>
      <c r="XT635" s="983"/>
      <c r="XU635" s="984"/>
      <c r="XV635" s="982"/>
      <c r="XW635" s="983"/>
      <c r="XX635" s="983"/>
      <c r="XY635" s="983"/>
      <c r="XZ635" s="983"/>
      <c r="YA635" s="983"/>
      <c r="YB635" s="983"/>
      <c r="YC635" s="983"/>
      <c r="YD635" s="983"/>
      <c r="YE635" s="983"/>
      <c r="YF635" s="983"/>
      <c r="YG635" s="983"/>
      <c r="YH635" s="983"/>
      <c r="YI635" s="983"/>
      <c r="YJ635" s="984"/>
      <c r="YK635" s="982"/>
      <c r="YL635" s="983"/>
      <c r="YM635" s="983"/>
      <c r="YN635" s="983"/>
      <c r="YO635" s="983"/>
      <c r="YP635" s="983"/>
      <c r="YQ635" s="983"/>
      <c r="YR635" s="983"/>
      <c r="YS635" s="983"/>
      <c r="YT635" s="983"/>
      <c r="YU635" s="983"/>
      <c r="YV635" s="983"/>
      <c r="YW635" s="983"/>
      <c r="YX635" s="983"/>
      <c r="YY635" s="984"/>
      <c r="YZ635" s="982"/>
      <c r="ZA635" s="983"/>
      <c r="ZB635" s="983"/>
      <c r="ZC635" s="983"/>
      <c r="ZD635" s="983"/>
      <c r="ZE635" s="983"/>
      <c r="ZF635" s="983"/>
      <c r="ZG635" s="983"/>
      <c r="ZH635" s="983"/>
      <c r="ZI635" s="983"/>
      <c r="ZJ635" s="983"/>
      <c r="ZK635" s="983"/>
      <c r="ZL635" s="983"/>
      <c r="ZM635" s="983"/>
      <c r="ZN635" s="984"/>
      <c r="ZO635" s="982"/>
      <c r="ZP635" s="983"/>
      <c r="ZQ635" s="983"/>
      <c r="ZR635" s="983"/>
      <c r="ZS635" s="983"/>
      <c r="ZT635" s="983"/>
      <c r="ZU635" s="983"/>
      <c r="ZV635" s="983"/>
      <c r="ZW635" s="983"/>
      <c r="ZX635" s="983"/>
      <c r="ZY635" s="983"/>
      <c r="ZZ635" s="983"/>
      <c r="AAA635" s="983"/>
      <c r="AAB635" s="983"/>
      <c r="AAC635" s="984"/>
      <c r="AAD635" s="982"/>
      <c r="AAE635" s="983"/>
      <c r="AAF635" s="983"/>
      <c r="AAG635" s="983"/>
      <c r="AAH635" s="983"/>
      <c r="AAI635" s="983"/>
      <c r="AAJ635" s="983"/>
      <c r="AAK635" s="983"/>
      <c r="AAL635" s="983"/>
      <c r="AAM635" s="983"/>
      <c r="AAN635" s="983"/>
      <c r="AAO635" s="983"/>
      <c r="AAP635" s="983"/>
      <c r="AAQ635" s="983"/>
      <c r="AAR635" s="984"/>
      <c r="AAS635" s="982"/>
      <c r="AAT635" s="983"/>
      <c r="AAU635" s="983"/>
      <c r="AAV635" s="983"/>
      <c r="AAW635" s="983"/>
      <c r="AAX635" s="983"/>
      <c r="AAY635" s="983"/>
      <c r="AAZ635" s="983"/>
      <c r="ABA635" s="983"/>
      <c r="ABB635" s="983"/>
      <c r="ABC635" s="983"/>
      <c r="ABD635" s="983"/>
      <c r="ABE635" s="983"/>
      <c r="ABF635" s="983"/>
      <c r="ABG635" s="984"/>
      <c r="ABH635" s="982"/>
      <c r="ABI635" s="983"/>
      <c r="ABJ635" s="983"/>
      <c r="ABK635" s="983"/>
      <c r="ABL635" s="983"/>
      <c r="ABM635" s="983"/>
      <c r="ABN635" s="983"/>
      <c r="ABO635" s="983"/>
      <c r="ABP635" s="983"/>
      <c r="ABQ635" s="983"/>
      <c r="ABR635" s="983"/>
      <c r="ABS635" s="983"/>
      <c r="ABT635" s="983"/>
      <c r="ABU635" s="983"/>
      <c r="ABV635" s="984"/>
      <c r="ABW635" s="982"/>
      <c r="ABX635" s="983"/>
      <c r="ABY635" s="983"/>
      <c r="ABZ635" s="983"/>
      <c r="ACA635" s="983"/>
      <c r="ACB635" s="983"/>
      <c r="ACC635" s="983"/>
      <c r="ACD635" s="983"/>
      <c r="ACE635" s="983"/>
      <c r="ACF635" s="983"/>
      <c r="ACG635" s="983"/>
      <c r="ACH635" s="983"/>
      <c r="ACI635" s="983"/>
      <c r="ACJ635" s="983"/>
      <c r="ACK635" s="984"/>
      <c r="ACL635" s="982"/>
      <c r="ACM635" s="983"/>
      <c r="ACN635" s="983"/>
      <c r="ACO635" s="983"/>
      <c r="ACP635" s="983"/>
      <c r="ACQ635" s="983"/>
      <c r="ACR635" s="983"/>
      <c r="ACS635" s="983"/>
      <c r="ACT635" s="983"/>
      <c r="ACU635" s="983"/>
      <c r="ACV635" s="983"/>
      <c r="ACW635" s="983"/>
      <c r="ACX635" s="983"/>
      <c r="ACY635" s="983"/>
      <c r="ACZ635" s="984"/>
      <c r="ADA635" s="982"/>
      <c r="ADB635" s="983"/>
      <c r="ADC635" s="983"/>
      <c r="ADD635" s="983"/>
      <c r="ADE635" s="983"/>
      <c r="ADF635" s="983"/>
      <c r="ADG635" s="983"/>
      <c r="ADH635" s="983"/>
      <c r="ADI635" s="983"/>
      <c r="ADJ635" s="983"/>
      <c r="ADK635" s="983"/>
      <c r="ADL635" s="983"/>
      <c r="ADM635" s="983"/>
      <c r="ADN635" s="983"/>
      <c r="ADO635" s="984"/>
      <c r="ADP635" s="982"/>
      <c r="ADQ635" s="983"/>
      <c r="ADR635" s="983"/>
      <c r="ADS635" s="983"/>
      <c r="ADT635" s="983"/>
      <c r="ADU635" s="983"/>
      <c r="ADV635" s="983"/>
      <c r="ADW635" s="983"/>
      <c r="ADX635" s="983"/>
      <c r="ADY635" s="983"/>
      <c r="ADZ635" s="983"/>
      <c r="AEA635" s="983"/>
      <c r="AEB635" s="983"/>
      <c r="AEC635" s="983"/>
      <c r="AED635" s="984"/>
      <c r="AEE635" s="982"/>
      <c r="AEF635" s="983"/>
      <c r="AEG635" s="983"/>
      <c r="AEH635" s="983"/>
      <c r="AEI635" s="983"/>
      <c r="AEJ635" s="983"/>
      <c r="AEK635" s="983"/>
      <c r="AEL635" s="983"/>
      <c r="AEM635" s="983"/>
      <c r="AEN635" s="983"/>
      <c r="AEO635" s="983"/>
      <c r="AEP635" s="983"/>
      <c r="AEQ635" s="983"/>
      <c r="AER635" s="983"/>
      <c r="AES635" s="984"/>
      <c r="AET635" s="982"/>
      <c r="AEU635" s="983"/>
      <c r="AEV635" s="983"/>
      <c r="AEW635" s="983"/>
      <c r="AEX635" s="983"/>
      <c r="AEY635" s="983"/>
      <c r="AEZ635" s="983"/>
      <c r="AFA635" s="983"/>
      <c r="AFB635" s="983"/>
      <c r="AFC635" s="983"/>
      <c r="AFD635" s="983"/>
      <c r="AFE635" s="983"/>
      <c r="AFF635" s="983"/>
      <c r="AFG635" s="983"/>
      <c r="AFH635" s="984"/>
      <c r="AFI635" s="982"/>
      <c r="AFJ635" s="983"/>
      <c r="AFK635" s="983"/>
      <c r="AFL635" s="983"/>
      <c r="AFM635" s="983"/>
      <c r="AFN635" s="983"/>
      <c r="AFO635" s="983"/>
      <c r="AFP635" s="983"/>
      <c r="AFQ635" s="983"/>
      <c r="AFR635" s="983"/>
      <c r="AFS635" s="983"/>
      <c r="AFT635" s="983"/>
      <c r="AFU635" s="983"/>
      <c r="AFV635" s="983"/>
      <c r="AFW635" s="984"/>
      <c r="AFX635" s="982"/>
      <c r="AFY635" s="983"/>
      <c r="AFZ635" s="983"/>
      <c r="AGA635" s="983"/>
      <c r="AGB635" s="983"/>
      <c r="AGC635" s="983"/>
      <c r="AGD635" s="983"/>
      <c r="AGE635" s="983"/>
      <c r="AGF635" s="983"/>
      <c r="AGG635" s="983"/>
      <c r="AGH635" s="983"/>
      <c r="AGI635" s="983"/>
      <c r="AGJ635" s="983"/>
      <c r="AGK635" s="983"/>
      <c r="AGL635" s="984"/>
      <c r="AGM635" s="982"/>
      <c r="AGN635" s="983"/>
      <c r="AGO635" s="983"/>
      <c r="AGP635" s="983"/>
      <c r="AGQ635" s="983"/>
      <c r="AGR635" s="983"/>
      <c r="AGS635" s="983"/>
      <c r="AGT635" s="983"/>
      <c r="AGU635" s="983"/>
      <c r="AGV635" s="983"/>
      <c r="AGW635" s="983"/>
      <c r="AGX635" s="983"/>
      <c r="AGY635" s="983"/>
      <c r="AGZ635" s="983"/>
      <c r="AHA635" s="984"/>
      <c r="AHB635" s="982"/>
      <c r="AHC635" s="983"/>
      <c r="AHD635" s="983"/>
      <c r="AHE635" s="983"/>
      <c r="AHF635" s="983"/>
      <c r="AHG635" s="983"/>
      <c r="AHH635" s="983"/>
      <c r="AHI635" s="983"/>
      <c r="AHJ635" s="983"/>
      <c r="AHK635" s="983"/>
      <c r="AHL635" s="983"/>
      <c r="AHM635" s="983"/>
      <c r="AHN635" s="983"/>
      <c r="AHO635" s="983"/>
      <c r="AHP635" s="984"/>
      <c r="AHQ635" s="982"/>
      <c r="AHR635" s="983"/>
      <c r="AHS635" s="983"/>
      <c r="AHT635" s="983"/>
      <c r="AHU635" s="983"/>
      <c r="AHV635" s="983"/>
      <c r="AHW635" s="983"/>
      <c r="AHX635" s="983"/>
      <c r="AHY635" s="983"/>
      <c r="AHZ635" s="983"/>
      <c r="AIA635" s="983"/>
      <c r="AIB635" s="983"/>
      <c r="AIC635" s="983"/>
      <c r="AID635" s="983"/>
      <c r="AIE635" s="984"/>
      <c r="AIF635" s="982"/>
      <c r="AIG635" s="983"/>
      <c r="AIH635" s="983"/>
      <c r="AII635" s="983"/>
      <c r="AIJ635" s="983"/>
      <c r="AIK635" s="983"/>
      <c r="AIL635" s="983"/>
      <c r="AIM635" s="983"/>
      <c r="AIN635" s="983"/>
      <c r="AIO635" s="983"/>
      <c r="AIP635" s="983"/>
      <c r="AIQ635" s="983"/>
      <c r="AIR635" s="983"/>
      <c r="AIS635" s="983"/>
      <c r="AIT635" s="984"/>
      <c r="AIU635" s="982"/>
      <c r="AIV635" s="983"/>
      <c r="AIW635" s="983"/>
      <c r="AIX635" s="983"/>
      <c r="AIY635" s="983"/>
      <c r="AIZ635" s="983"/>
      <c r="AJA635" s="983"/>
      <c r="AJB635" s="983"/>
      <c r="AJC635" s="983"/>
      <c r="AJD635" s="983"/>
      <c r="AJE635" s="983"/>
      <c r="AJF635" s="983"/>
      <c r="AJG635" s="983"/>
      <c r="AJH635" s="983"/>
      <c r="AJI635" s="984"/>
      <c r="AJJ635" s="982"/>
      <c r="AJK635" s="983"/>
      <c r="AJL635" s="983"/>
      <c r="AJM635" s="983"/>
      <c r="AJN635" s="983"/>
      <c r="AJO635" s="983"/>
      <c r="AJP635" s="983"/>
      <c r="AJQ635" s="983"/>
      <c r="AJR635" s="983"/>
      <c r="AJS635" s="983"/>
      <c r="AJT635" s="983"/>
      <c r="AJU635" s="983"/>
      <c r="AJV635" s="983"/>
      <c r="AJW635" s="983"/>
      <c r="AJX635" s="984"/>
      <c r="AJY635" s="982"/>
      <c r="AJZ635" s="983"/>
      <c r="AKA635" s="983"/>
      <c r="AKB635" s="983"/>
      <c r="AKC635" s="983"/>
      <c r="AKD635" s="983"/>
      <c r="AKE635" s="983"/>
      <c r="AKF635" s="983"/>
      <c r="AKG635" s="983"/>
      <c r="AKH635" s="983"/>
      <c r="AKI635" s="983"/>
      <c r="AKJ635" s="983"/>
      <c r="AKK635" s="983"/>
      <c r="AKL635" s="983"/>
      <c r="AKM635" s="984"/>
      <c r="AKN635" s="982"/>
      <c r="AKO635" s="983"/>
      <c r="AKP635" s="983"/>
      <c r="AKQ635" s="983"/>
      <c r="AKR635" s="983"/>
      <c r="AKS635" s="983"/>
      <c r="AKT635" s="983"/>
      <c r="AKU635" s="983"/>
      <c r="AKV635" s="983"/>
      <c r="AKW635" s="983"/>
      <c r="AKX635" s="983"/>
      <c r="AKY635" s="983"/>
      <c r="AKZ635" s="983"/>
      <c r="ALA635" s="983"/>
      <c r="ALB635" s="984"/>
      <c r="ALC635" s="982"/>
      <c r="ALD635" s="983"/>
      <c r="ALE635" s="983"/>
      <c r="ALF635" s="983"/>
      <c r="ALG635" s="983"/>
      <c r="ALH635" s="983"/>
      <c r="ALI635" s="983"/>
      <c r="ALJ635" s="983"/>
      <c r="ALK635" s="983"/>
      <c r="ALL635" s="983"/>
      <c r="ALM635" s="983"/>
      <c r="ALN635" s="983"/>
      <c r="ALO635" s="983"/>
      <c r="ALP635" s="983"/>
      <c r="ALQ635" s="984"/>
      <c r="ALR635" s="982"/>
      <c r="ALS635" s="983"/>
      <c r="ALT635" s="983"/>
      <c r="ALU635" s="983"/>
      <c r="ALV635" s="983"/>
      <c r="ALW635" s="983"/>
      <c r="ALX635" s="983"/>
      <c r="ALY635" s="983"/>
      <c r="ALZ635" s="983"/>
      <c r="AMA635" s="983"/>
      <c r="AMB635" s="983"/>
      <c r="AMC635" s="983"/>
      <c r="AMD635" s="983"/>
      <c r="AME635" s="983"/>
      <c r="AMF635" s="984"/>
      <c r="AMG635" s="982"/>
      <c r="AMH635" s="983"/>
      <c r="AMI635" s="983"/>
      <c r="AMJ635" s="983"/>
      <c r="AMK635" s="983"/>
      <c r="AML635" s="983"/>
      <c r="AMM635" s="983"/>
      <c r="AMN635" s="983"/>
      <c r="AMO635" s="983"/>
      <c r="AMP635" s="983"/>
      <c r="AMQ635" s="983"/>
      <c r="AMR635" s="983"/>
      <c r="AMS635" s="983"/>
      <c r="AMT635" s="983"/>
      <c r="AMU635" s="984"/>
      <c r="AMV635" s="982"/>
      <c r="AMW635" s="983"/>
      <c r="AMX635" s="983"/>
      <c r="AMY635" s="983"/>
      <c r="AMZ635" s="983"/>
      <c r="ANA635" s="983"/>
      <c r="ANB635" s="983"/>
      <c r="ANC635" s="983"/>
      <c r="AND635" s="983"/>
      <c r="ANE635" s="983"/>
      <c r="ANF635" s="983"/>
      <c r="ANG635" s="983"/>
      <c r="ANH635" s="983"/>
      <c r="ANI635" s="983"/>
      <c r="ANJ635" s="984"/>
      <c r="ANK635" s="982"/>
      <c r="ANL635" s="983"/>
      <c r="ANM635" s="983"/>
      <c r="ANN635" s="983"/>
      <c r="ANO635" s="983"/>
      <c r="ANP635" s="983"/>
      <c r="ANQ635" s="983"/>
      <c r="ANR635" s="983"/>
      <c r="ANS635" s="983"/>
      <c r="ANT635" s="983"/>
      <c r="ANU635" s="983"/>
      <c r="ANV635" s="983"/>
      <c r="ANW635" s="983"/>
      <c r="ANX635" s="983"/>
      <c r="ANY635" s="984"/>
      <c r="ANZ635" s="982"/>
      <c r="AOA635" s="983"/>
      <c r="AOB635" s="983"/>
      <c r="AOC635" s="983"/>
      <c r="AOD635" s="983"/>
      <c r="AOE635" s="983"/>
      <c r="AOF635" s="983"/>
      <c r="AOG635" s="983"/>
      <c r="AOH635" s="983"/>
      <c r="AOI635" s="983"/>
      <c r="AOJ635" s="983"/>
      <c r="AOK635" s="983"/>
      <c r="AOL635" s="983"/>
      <c r="AOM635" s="983"/>
      <c r="AON635" s="984"/>
      <c r="AOO635" s="982"/>
      <c r="AOP635" s="983"/>
      <c r="AOQ635" s="983"/>
      <c r="AOR635" s="983"/>
      <c r="AOS635" s="983"/>
      <c r="AOT635" s="983"/>
      <c r="AOU635" s="983"/>
      <c r="AOV635" s="983"/>
      <c r="AOW635" s="983"/>
      <c r="AOX635" s="983"/>
      <c r="AOY635" s="983"/>
      <c r="AOZ635" s="983"/>
      <c r="APA635" s="983"/>
      <c r="APB635" s="983"/>
      <c r="APC635" s="984"/>
      <c r="APD635" s="982"/>
      <c r="APE635" s="983"/>
      <c r="APF635" s="983"/>
      <c r="APG635" s="983"/>
      <c r="APH635" s="983"/>
      <c r="API635" s="983"/>
      <c r="APJ635" s="983"/>
      <c r="APK635" s="983"/>
      <c r="APL635" s="983"/>
      <c r="APM635" s="983"/>
      <c r="APN635" s="983"/>
      <c r="APO635" s="983"/>
      <c r="APP635" s="983"/>
      <c r="APQ635" s="983"/>
      <c r="APR635" s="984"/>
      <c r="APS635" s="982"/>
      <c r="APT635" s="983"/>
      <c r="APU635" s="983"/>
      <c r="APV635" s="983"/>
      <c r="APW635" s="983"/>
      <c r="APX635" s="983"/>
      <c r="APY635" s="983"/>
      <c r="APZ635" s="983"/>
      <c r="AQA635" s="983"/>
      <c r="AQB635" s="983"/>
      <c r="AQC635" s="983"/>
      <c r="AQD635" s="983"/>
      <c r="AQE635" s="983"/>
      <c r="AQF635" s="983"/>
      <c r="AQG635" s="984"/>
      <c r="AQH635" s="982"/>
      <c r="AQI635" s="983"/>
      <c r="AQJ635" s="983"/>
      <c r="AQK635" s="983"/>
      <c r="AQL635" s="983"/>
      <c r="AQM635" s="983"/>
      <c r="AQN635" s="983"/>
      <c r="AQO635" s="983"/>
      <c r="AQP635" s="983"/>
      <c r="AQQ635" s="983"/>
      <c r="AQR635" s="983"/>
      <c r="AQS635" s="983"/>
      <c r="AQT635" s="983"/>
      <c r="AQU635" s="983"/>
      <c r="AQV635" s="984"/>
      <c r="AQW635" s="982"/>
      <c r="AQX635" s="983"/>
      <c r="AQY635" s="983"/>
      <c r="AQZ635" s="983"/>
      <c r="ARA635" s="983"/>
      <c r="ARB635" s="983"/>
      <c r="ARC635" s="983"/>
      <c r="ARD635" s="983"/>
      <c r="ARE635" s="983"/>
      <c r="ARF635" s="983"/>
      <c r="ARG635" s="983"/>
      <c r="ARH635" s="983"/>
      <c r="ARI635" s="983"/>
      <c r="ARJ635" s="983"/>
      <c r="ARK635" s="984"/>
      <c r="ARL635" s="982"/>
      <c r="ARM635" s="983"/>
      <c r="ARN635" s="983"/>
      <c r="ARO635" s="983"/>
      <c r="ARP635" s="983"/>
      <c r="ARQ635" s="983"/>
      <c r="ARR635" s="983"/>
      <c r="ARS635" s="983"/>
      <c r="ART635" s="983"/>
      <c r="ARU635" s="983"/>
      <c r="ARV635" s="983"/>
      <c r="ARW635" s="983"/>
      <c r="ARX635" s="983"/>
      <c r="ARY635" s="983"/>
      <c r="ARZ635" s="984"/>
      <c r="ASA635" s="982"/>
      <c r="ASB635" s="983"/>
      <c r="ASC635" s="983"/>
      <c r="ASD635" s="983"/>
      <c r="ASE635" s="983"/>
      <c r="ASF635" s="983"/>
      <c r="ASG635" s="983"/>
      <c r="ASH635" s="983"/>
      <c r="ASI635" s="983"/>
      <c r="ASJ635" s="983"/>
      <c r="ASK635" s="983"/>
      <c r="ASL635" s="983"/>
      <c r="ASM635" s="983"/>
      <c r="ASN635" s="983"/>
      <c r="ASO635" s="984"/>
      <c r="ASP635" s="982"/>
      <c r="ASQ635" s="983"/>
      <c r="ASR635" s="983"/>
      <c r="ASS635" s="983"/>
      <c r="AST635" s="983"/>
      <c r="ASU635" s="983"/>
      <c r="ASV635" s="983"/>
      <c r="ASW635" s="983"/>
      <c r="ASX635" s="983"/>
      <c r="ASY635" s="983"/>
      <c r="ASZ635" s="983"/>
      <c r="ATA635" s="983"/>
      <c r="ATB635" s="983"/>
      <c r="ATC635" s="983"/>
      <c r="ATD635" s="984"/>
      <c r="ATE635" s="982"/>
      <c r="ATF635" s="983"/>
      <c r="ATG635" s="983"/>
      <c r="ATH635" s="983"/>
      <c r="ATI635" s="983"/>
      <c r="ATJ635" s="983"/>
      <c r="ATK635" s="983"/>
      <c r="ATL635" s="983"/>
      <c r="ATM635" s="983"/>
      <c r="ATN635" s="983"/>
      <c r="ATO635" s="983"/>
      <c r="ATP635" s="983"/>
      <c r="ATQ635" s="983"/>
      <c r="ATR635" s="983"/>
      <c r="ATS635" s="984"/>
      <c r="ATT635" s="982"/>
      <c r="ATU635" s="983"/>
      <c r="ATV635" s="983"/>
      <c r="ATW635" s="983"/>
      <c r="ATX635" s="983"/>
      <c r="ATY635" s="983"/>
      <c r="ATZ635" s="983"/>
      <c r="AUA635" s="983"/>
      <c r="AUB635" s="983"/>
      <c r="AUC635" s="983"/>
      <c r="AUD635" s="983"/>
      <c r="AUE635" s="983"/>
      <c r="AUF635" s="983"/>
      <c r="AUG635" s="983"/>
      <c r="AUH635" s="984"/>
      <c r="AUI635" s="982"/>
      <c r="AUJ635" s="983"/>
      <c r="AUK635" s="983"/>
      <c r="AUL635" s="983"/>
      <c r="AUM635" s="983"/>
      <c r="AUN635" s="983"/>
      <c r="AUO635" s="983"/>
      <c r="AUP635" s="983"/>
      <c r="AUQ635" s="983"/>
      <c r="AUR635" s="983"/>
      <c r="AUS635" s="983"/>
      <c r="AUT635" s="983"/>
      <c r="AUU635" s="983"/>
      <c r="AUV635" s="983"/>
      <c r="AUW635" s="984"/>
      <c r="AUX635" s="982"/>
      <c r="AUY635" s="983"/>
      <c r="AUZ635" s="983"/>
      <c r="AVA635" s="983"/>
      <c r="AVB635" s="983"/>
      <c r="AVC635" s="983"/>
      <c r="AVD635" s="983"/>
      <c r="AVE635" s="983"/>
      <c r="AVF635" s="983"/>
      <c r="AVG635" s="983"/>
      <c r="AVH635" s="983"/>
      <c r="AVI635" s="983"/>
      <c r="AVJ635" s="983"/>
      <c r="AVK635" s="983"/>
      <c r="AVL635" s="984"/>
      <c r="AVM635" s="982"/>
      <c r="AVN635" s="983"/>
      <c r="AVO635" s="983"/>
      <c r="AVP635" s="983"/>
      <c r="AVQ635" s="983"/>
      <c r="AVR635" s="983"/>
      <c r="AVS635" s="983"/>
      <c r="AVT635" s="983"/>
      <c r="AVU635" s="983"/>
      <c r="AVV635" s="983"/>
      <c r="AVW635" s="983"/>
      <c r="AVX635" s="983"/>
      <c r="AVY635" s="983"/>
      <c r="AVZ635" s="983"/>
      <c r="AWA635" s="984"/>
      <c r="AWB635" s="982"/>
      <c r="AWC635" s="983"/>
      <c r="AWD635" s="983"/>
      <c r="AWE635" s="983"/>
      <c r="AWF635" s="983"/>
      <c r="AWG635" s="983"/>
      <c r="AWH635" s="983"/>
      <c r="AWI635" s="983"/>
      <c r="AWJ635" s="983"/>
      <c r="AWK635" s="983"/>
      <c r="AWL635" s="983"/>
      <c r="AWM635" s="983"/>
      <c r="AWN635" s="983"/>
      <c r="AWO635" s="983"/>
      <c r="AWP635" s="984"/>
      <c r="AWQ635" s="982"/>
      <c r="AWR635" s="983"/>
      <c r="AWS635" s="983"/>
      <c r="AWT635" s="983"/>
      <c r="AWU635" s="983"/>
      <c r="AWV635" s="983"/>
      <c r="AWW635" s="983"/>
      <c r="AWX635" s="983"/>
      <c r="AWY635" s="983"/>
      <c r="AWZ635" s="983"/>
      <c r="AXA635" s="983"/>
      <c r="AXB635" s="983"/>
      <c r="AXC635" s="983"/>
      <c r="AXD635" s="983"/>
      <c r="AXE635" s="984"/>
      <c r="AXF635" s="982"/>
      <c r="AXG635" s="983"/>
      <c r="AXH635" s="983"/>
      <c r="AXI635" s="983"/>
      <c r="AXJ635" s="983"/>
      <c r="AXK635" s="983"/>
      <c r="AXL635" s="983"/>
      <c r="AXM635" s="983"/>
      <c r="AXN635" s="983"/>
      <c r="AXO635" s="983"/>
      <c r="AXP635" s="983"/>
      <c r="AXQ635" s="983"/>
      <c r="AXR635" s="983"/>
      <c r="AXS635" s="983"/>
      <c r="AXT635" s="984"/>
      <c r="AXU635" s="982"/>
      <c r="AXV635" s="983"/>
      <c r="AXW635" s="983"/>
      <c r="AXX635" s="983"/>
      <c r="AXY635" s="983"/>
      <c r="AXZ635" s="983"/>
      <c r="AYA635" s="983"/>
      <c r="AYB635" s="983"/>
      <c r="AYC635" s="983"/>
      <c r="AYD635" s="983"/>
      <c r="AYE635" s="983"/>
      <c r="AYF635" s="983"/>
      <c r="AYG635" s="983"/>
      <c r="AYH635" s="983"/>
      <c r="AYI635" s="984"/>
      <c r="AYJ635" s="982"/>
      <c r="AYK635" s="983"/>
      <c r="AYL635" s="983"/>
      <c r="AYM635" s="983"/>
      <c r="AYN635" s="983"/>
      <c r="AYO635" s="983"/>
      <c r="AYP635" s="983"/>
      <c r="AYQ635" s="983"/>
      <c r="AYR635" s="983"/>
      <c r="AYS635" s="983"/>
      <c r="AYT635" s="983"/>
      <c r="AYU635" s="983"/>
      <c r="AYV635" s="983"/>
      <c r="AYW635" s="983"/>
      <c r="AYX635" s="984"/>
      <c r="AYY635" s="982"/>
      <c r="AYZ635" s="983"/>
      <c r="AZA635" s="983"/>
      <c r="AZB635" s="983"/>
      <c r="AZC635" s="983"/>
      <c r="AZD635" s="983"/>
      <c r="AZE635" s="983"/>
      <c r="AZF635" s="983"/>
      <c r="AZG635" s="983"/>
      <c r="AZH635" s="983"/>
      <c r="AZI635" s="983"/>
      <c r="AZJ635" s="983"/>
      <c r="AZK635" s="983"/>
      <c r="AZL635" s="983"/>
      <c r="AZM635" s="984"/>
      <c r="AZN635" s="982"/>
      <c r="AZO635" s="983"/>
      <c r="AZP635" s="983"/>
      <c r="AZQ635" s="983"/>
      <c r="AZR635" s="983"/>
      <c r="AZS635" s="983"/>
      <c r="AZT635" s="983"/>
      <c r="AZU635" s="983"/>
      <c r="AZV635" s="983"/>
      <c r="AZW635" s="983"/>
      <c r="AZX635" s="983"/>
      <c r="AZY635" s="983"/>
      <c r="AZZ635" s="983"/>
      <c r="BAA635" s="983"/>
      <c r="BAB635" s="984"/>
      <c r="BAC635" s="982"/>
      <c r="BAD635" s="983"/>
      <c r="BAE635" s="983"/>
      <c r="BAF635" s="983"/>
      <c r="BAG635" s="983"/>
      <c r="BAH635" s="983"/>
      <c r="BAI635" s="983"/>
      <c r="BAJ635" s="983"/>
      <c r="BAK635" s="983"/>
      <c r="BAL635" s="983"/>
      <c r="BAM635" s="983"/>
      <c r="BAN635" s="983"/>
      <c r="BAO635" s="983"/>
      <c r="BAP635" s="983"/>
      <c r="BAQ635" s="984"/>
      <c r="BAR635" s="982"/>
      <c r="BAS635" s="983"/>
      <c r="BAT635" s="983"/>
      <c r="BAU635" s="983"/>
      <c r="BAV635" s="983"/>
      <c r="BAW635" s="983"/>
      <c r="BAX635" s="983"/>
      <c r="BAY635" s="983"/>
      <c r="BAZ635" s="983"/>
      <c r="BBA635" s="983"/>
      <c r="BBB635" s="983"/>
      <c r="BBC635" s="983"/>
      <c r="BBD635" s="983"/>
      <c r="BBE635" s="983"/>
      <c r="BBF635" s="984"/>
      <c r="BBG635" s="982"/>
      <c r="BBH635" s="983"/>
      <c r="BBI635" s="983"/>
      <c r="BBJ635" s="983"/>
      <c r="BBK635" s="983"/>
      <c r="BBL635" s="983"/>
      <c r="BBM635" s="983"/>
      <c r="BBN635" s="983"/>
      <c r="BBO635" s="983"/>
      <c r="BBP635" s="983"/>
      <c r="BBQ635" s="983"/>
      <c r="BBR635" s="983"/>
      <c r="BBS635" s="983"/>
      <c r="BBT635" s="983"/>
      <c r="BBU635" s="984"/>
      <c r="BBV635" s="982"/>
      <c r="BBW635" s="983"/>
      <c r="BBX635" s="983"/>
      <c r="BBY635" s="983"/>
      <c r="BBZ635" s="983"/>
      <c r="BCA635" s="983"/>
      <c r="BCB635" s="983"/>
      <c r="BCC635" s="983"/>
      <c r="BCD635" s="983"/>
      <c r="BCE635" s="983"/>
      <c r="BCF635" s="983"/>
      <c r="BCG635" s="983"/>
      <c r="BCH635" s="983"/>
      <c r="BCI635" s="983"/>
      <c r="BCJ635" s="984"/>
      <c r="BCK635" s="982"/>
      <c r="BCL635" s="983"/>
      <c r="BCM635" s="983"/>
      <c r="BCN635" s="983"/>
      <c r="BCO635" s="983"/>
      <c r="BCP635" s="983"/>
      <c r="BCQ635" s="983"/>
      <c r="BCR635" s="983"/>
      <c r="BCS635" s="983"/>
      <c r="BCT635" s="983"/>
      <c r="BCU635" s="983"/>
      <c r="BCV635" s="983"/>
      <c r="BCW635" s="983"/>
      <c r="BCX635" s="983"/>
      <c r="BCY635" s="984"/>
      <c r="BCZ635" s="982"/>
      <c r="BDA635" s="983"/>
      <c r="BDB635" s="983"/>
      <c r="BDC635" s="983"/>
      <c r="BDD635" s="983"/>
      <c r="BDE635" s="983"/>
      <c r="BDF635" s="983"/>
      <c r="BDG635" s="983"/>
      <c r="BDH635" s="983"/>
      <c r="BDI635" s="983"/>
      <c r="BDJ635" s="983"/>
      <c r="BDK635" s="983"/>
      <c r="BDL635" s="983"/>
      <c r="BDM635" s="983"/>
      <c r="BDN635" s="984"/>
      <c r="BDO635" s="982"/>
      <c r="BDP635" s="983"/>
      <c r="BDQ635" s="983"/>
      <c r="BDR635" s="983"/>
      <c r="BDS635" s="983"/>
      <c r="BDT635" s="983"/>
      <c r="BDU635" s="983"/>
      <c r="BDV635" s="983"/>
      <c r="BDW635" s="983"/>
      <c r="BDX635" s="983"/>
      <c r="BDY635" s="983"/>
      <c r="BDZ635" s="983"/>
      <c r="BEA635" s="983"/>
      <c r="BEB635" s="983"/>
      <c r="BEC635" s="984"/>
      <c r="BED635" s="982"/>
      <c r="BEE635" s="983"/>
      <c r="BEF635" s="983"/>
      <c r="BEG635" s="983"/>
      <c r="BEH635" s="983"/>
      <c r="BEI635" s="983"/>
      <c r="BEJ635" s="983"/>
      <c r="BEK635" s="983"/>
      <c r="BEL635" s="983"/>
      <c r="BEM635" s="983"/>
      <c r="BEN635" s="983"/>
      <c r="BEO635" s="983"/>
      <c r="BEP635" s="983"/>
      <c r="BEQ635" s="983"/>
      <c r="BER635" s="984"/>
      <c r="BES635" s="982"/>
      <c r="BET635" s="983"/>
      <c r="BEU635" s="983"/>
      <c r="BEV635" s="983"/>
      <c r="BEW635" s="983"/>
      <c r="BEX635" s="983"/>
      <c r="BEY635" s="983"/>
      <c r="BEZ635" s="983"/>
      <c r="BFA635" s="983"/>
      <c r="BFB635" s="983"/>
      <c r="BFC635" s="983"/>
      <c r="BFD635" s="983"/>
      <c r="BFE635" s="983"/>
      <c r="BFF635" s="983"/>
      <c r="BFG635" s="984"/>
      <c r="BFH635" s="982"/>
      <c r="BFI635" s="983"/>
      <c r="BFJ635" s="983"/>
      <c r="BFK635" s="983"/>
      <c r="BFL635" s="983"/>
      <c r="BFM635" s="983"/>
      <c r="BFN635" s="983"/>
      <c r="BFO635" s="983"/>
      <c r="BFP635" s="983"/>
      <c r="BFQ635" s="983"/>
      <c r="BFR635" s="983"/>
      <c r="BFS635" s="983"/>
      <c r="BFT635" s="983"/>
      <c r="BFU635" s="983"/>
      <c r="BFV635" s="984"/>
      <c r="BFW635" s="982"/>
      <c r="BFX635" s="983"/>
      <c r="BFY635" s="983"/>
      <c r="BFZ635" s="983"/>
      <c r="BGA635" s="983"/>
      <c r="BGB635" s="983"/>
      <c r="BGC635" s="983"/>
      <c r="BGD635" s="983"/>
      <c r="BGE635" s="983"/>
      <c r="BGF635" s="983"/>
      <c r="BGG635" s="983"/>
      <c r="BGH635" s="983"/>
      <c r="BGI635" s="983"/>
      <c r="BGJ635" s="983"/>
      <c r="BGK635" s="984"/>
      <c r="BGL635" s="982"/>
      <c r="BGM635" s="983"/>
      <c r="BGN635" s="983"/>
      <c r="BGO635" s="983"/>
      <c r="BGP635" s="983"/>
      <c r="BGQ635" s="983"/>
      <c r="BGR635" s="983"/>
      <c r="BGS635" s="983"/>
      <c r="BGT635" s="983"/>
      <c r="BGU635" s="983"/>
      <c r="BGV635" s="983"/>
      <c r="BGW635" s="983"/>
      <c r="BGX635" s="983"/>
      <c r="BGY635" s="983"/>
      <c r="BGZ635" s="984"/>
      <c r="BHA635" s="982"/>
      <c r="BHB635" s="983"/>
      <c r="BHC635" s="983"/>
      <c r="BHD635" s="983"/>
      <c r="BHE635" s="983"/>
      <c r="BHF635" s="983"/>
      <c r="BHG635" s="983"/>
      <c r="BHH635" s="983"/>
      <c r="BHI635" s="983"/>
      <c r="BHJ635" s="983"/>
      <c r="BHK635" s="983"/>
      <c r="BHL635" s="983"/>
      <c r="BHM635" s="983"/>
      <c r="BHN635" s="983"/>
      <c r="BHO635" s="984"/>
      <c r="BHP635" s="982"/>
      <c r="BHQ635" s="983"/>
      <c r="BHR635" s="983"/>
      <c r="BHS635" s="983"/>
      <c r="BHT635" s="983"/>
      <c r="BHU635" s="983"/>
      <c r="BHV635" s="983"/>
      <c r="BHW635" s="983"/>
      <c r="BHX635" s="983"/>
      <c r="BHY635" s="983"/>
      <c r="BHZ635" s="983"/>
      <c r="BIA635" s="983"/>
      <c r="BIB635" s="983"/>
      <c r="BIC635" s="983"/>
      <c r="BID635" s="984"/>
      <c r="BIE635" s="982"/>
      <c r="BIF635" s="983"/>
      <c r="BIG635" s="983"/>
      <c r="BIH635" s="983"/>
      <c r="BII635" s="983"/>
      <c r="BIJ635" s="983"/>
      <c r="BIK635" s="983"/>
      <c r="BIL635" s="983"/>
      <c r="BIM635" s="983"/>
      <c r="BIN635" s="983"/>
      <c r="BIO635" s="983"/>
      <c r="BIP635" s="983"/>
      <c r="BIQ635" s="983"/>
      <c r="BIR635" s="983"/>
      <c r="BIS635" s="984"/>
      <c r="BIT635" s="982"/>
      <c r="BIU635" s="983"/>
      <c r="BIV635" s="983"/>
      <c r="BIW635" s="983"/>
      <c r="BIX635" s="983"/>
      <c r="BIY635" s="983"/>
      <c r="BIZ635" s="983"/>
      <c r="BJA635" s="983"/>
      <c r="BJB635" s="983"/>
      <c r="BJC635" s="983"/>
      <c r="BJD635" s="983"/>
      <c r="BJE635" s="983"/>
      <c r="BJF635" s="983"/>
      <c r="BJG635" s="983"/>
      <c r="BJH635" s="984"/>
      <c r="BJI635" s="982"/>
      <c r="BJJ635" s="983"/>
      <c r="BJK635" s="983"/>
      <c r="BJL635" s="983"/>
      <c r="BJM635" s="983"/>
      <c r="BJN635" s="983"/>
      <c r="BJO635" s="983"/>
      <c r="BJP635" s="983"/>
      <c r="BJQ635" s="983"/>
      <c r="BJR635" s="983"/>
      <c r="BJS635" s="983"/>
      <c r="BJT635" s="983"/>
      <c r="BJU635" s="983"/>
      <c r="BJV635" s="983"/>
      <c r="BJW635" s="984"/>
      <c r="BJX635" s="982"/>
      <c r="BJY635" s="983"/>
      <c r="BJZ635" s="983"/>
      <c r="BKA635" s="983"/>
      <c r="BKB635" s="983"/>
      <c r="BKC635" s="983"/>
      <c r="BKD635" s="983"/>
      <c r="BKE635" s="983"/>
      <c r="BKF635" s="983"/>
      <c r="BKG635" s="983"/>
      <c r="BKH635" s="983"/>
      <c r="BKI635" s="983"/>
      <c r="BKJ635" s="983"/>
      <c r="BKK635" s="983"/>
      <c r="BKL635" s="984"/>
      <c r="BKM635" s="982"/>
      <c r="BKN635" s="983"/>
      <c r="BKO635" s="983"/>
      <c r="BKP635" s="983"/>
      <c r="BKQ635" s="983"/>
      <c r="BKR635" s="983"/>
      <c r="BKS635" s="983"/>
      <c r="BKT635" s="983"/>
      <c r="BKU635" s="983"/>
      <c r="BKV635" s="983"/>
      <c r="BKW635" s="983"/>
      <c r="BKX635" s="983"/>
      <c r="BKY635" s="983"/>
      <c r="BKZ635" s="983"/>
      <c r="BLA635" s="984"/>
      <c r="BLB635" s="982"/>
      <c r="BLC635" s="983"/>
      <c r="BLD635" s="983"/>
      <c r="BLE635" s="983"/>
      <c r="BLF635" s="983"/>
      <c r="BLG635" s="983"/>
      <c r="BLH635" s="983"/>
      <c r="BLI635" s="983"/>
      <c r="BLJ635" s="983"/>
      <c r="BLK635" s="983"/>
      <c r="BLL635" s="983"/>
      <c r="BLM635" s="983"/>
      <c r="BLN635" s="983"/>
      <c r="BLO635" s="983"/>
      <c r="BLP635" s="984"/>
      <c r="BLQ635" s="982"/>
      <c r="BLR635" s="983"/>
      <c r="BLS635" s="983"/>
      <c r="BLT635" s="983"/>
      <c r="BLU635" s="983"/>
      <c r="BLV635" s="983"/>
      <c r="BLW635" s="983"/>
      <c r="BLX635" s="983"/>
      <c r="BLY635" s="983"/>
      <c r="BLZ635" s="983"/>
      <c r="BMA635" s="983"/>
      <c r="BMB635" s="983"/>
      <c r="BMC635" s="983"/>
      <c r="BMD635" s="983"/>
      <c r="BME635" s="984"/>
      <c r="BMF635" s="982"/>
      <c r="BMG635" s="983"/>
      <c r="BMH635" s="983"/>
      <c r="BMI635" s="983"/>
      <c r="BMJ635" s="983"/>
      <c r="BMK635" s="983"/>
      <c r="BML635" s="983"/>
      <c r="BMM635" s="983"/>
      <c r="BMN635" s="983"/>
      <c r="BMO635" s="983"/>
      <c r="BMP635" s="983"/>
      <c r="BMQ635" s="983"/>
      <c r="BMR635" s="983"/>
      <c r="BMS635" s="983"/>
      <c r="BMT635" s="984"/>
      <c r="BMU635" s="982"/>
      <c r="BMV635" s="983"/>
      <c r="BMW635" s="983"/>
      <c r="BMX635" s="983"/>
      <c r="BMY635" s="983"/>
      <c r="BMZ635" s="983"/>
      <c r="BNA635" s="983"/>
      <c r="BNB635" s="983"/>
      <c r="BNC635" s="983"/>
      <c r="BND635" s="983"/>
      <c r="BNE635" s="983"/>
      <c r="BNF635" s="983"/>
      <c r="BNG635" s="983"/>
      <c r="BNH635" s="983"/>
      <c r="BNI635" s="984"/>
      <c r="BNJ635" s="982"/>
      <c r="BNK635" s="983"/>
      <c r="BNL635" s="983"/>
      <c r="BNM635" s="983"/>
      <c r="BNN635" s="983"/>
      <c r="BNO635" s="983"/>
      <c r="BNP635" s="983"/>
      <c r="BNQ635" s="983"/>
      <c r="BNR635" s="983"/>
      <c r="BNS635" s="983"/>
      <c r="BNT635" s="983"/>
      <c r="BNU635" s="983"/>
      <c r="BNV635" s="983"/>
      <c r="BNW635" s="983"/>
      <c r="BNX635" s="984"/>
      <c r="BNY635" s="982"/>
      <c r="BNZ635" s="983"/>
      <c r="BOA635" s="983"/>
      <c r="BOB635" s="983"/>
      <c r="BOC635" s="983"/>
      <c r="BOD635" s="983"/>
      <c r="BOE635" s="983"/>
      <c r="BOF635" s="983"/>
      <c r="BOG635" s="983"/>
      <c r="BOH635" s="983"/>
      <c r="BOI635" s="983"/>
      <c r="BOJ635" s="983"/>
      <c r="BOK635" s="983"/>
      <c r="BOL635" s="983"/>
      <c r="BOM635" s="984"/>
      <c r="BON635" s="982"/>
      <c r="BOO635" s="983"/>
      <c r="BOP635" s="983"/>
      <c r="BOQ635" s="983"/>
      <c r="BOR635" s="983"/>
      <c r="BOS635" s="983"/>
      <c r="BOT635" s="983"/>
      <c r="BOU635" s="983"/>
      <c r="BOV635" s="983"/>
      <c r="BOW635" s="983"/>
      <c r="BOX635" s="983"/>
      <c r="BOY635" s="983"/>
      <c r="BOZ635" s="983"/>
      <c r="BPA635" s="983"/>
      <c r="BPB635" s="984"/>
      <c r="BPC635" s="982"/>
      <c r="BPD635" s="983"/>
      <c r="BPE635" s="983"/>
      <c r="BPF635" s="983"/>
      <c r="BPG635" s="983"/>
      <c r="BPH635" s="983"/>
      <c r="BPI635" s="983"/>
      <c r="BPJ635" s="983"/>
      <c r="BPK635" s="983"/>
      <c r="BPL635" s="983"/>
      <c r="BPM635" s="983"/>
      <c r="BPN635" s="983"/>
      <c r="BPO635" s="983"/>
      <c r="BPP635" s="983"/>
      <c r="BPQ635" s="984"/>
      <c r="BPR635" s="982"/>
      <c r="BPS635" s="983"/>
      <c r="BPT635" s="983"/>
      <c r="BPU635" s="983"/>
      <c r="BPV635" s="983"/>
      <c r="BPW635" s="983"/>
      <c r="BPX635" s="983"/>
      <c r="BPY635" s="983"/>
      <c r="BPZ635" s="983"/>
      <c r="BQA635" s="983"/>
      <c r="BQB635" s="983"/>
      <c r="BQC635" s="983"/>
      <c r="BQD635" s="983"/>
      <c r="BQE635" s="983"/>
      <c r="BQF635" s="984"/>
      <c r="BQG635" s="982"/>
      <c r="BQH635" s="983"/>
      <c r="BQI635" s="983"/>
      <c r="BQJ635" s="983"/>
      <c r="BQK635" s="983"/>
      <c r="BQL635" s="983"/>
      <c r="BQM635" s="983"/>
      <c r="BQN635" s="983"/>
      <c r="BQO635" s="983"/>
      <c r="BQP635" s="983"/>
      <c r="BQQ635" s="983"/>
      <c r="BQR635" s="983"/>
      <c r="BQS635" s="983"/>
      <c r="BQT635" s="983"/>
      <c r="BQU635" s="984"/>
      <c r="BQV635" s="982"/>
      <c r="BQW635" s="983"/>
      <c r="BQX635" s="983"/>
      <c r="BQY635" s="983"/>
      <c r="BQZ635" s="983"/>
      <c r="BRA635" s="983"/>
      <c r="BRB635" s="983"/>
      <c r="BRC635" s="983"/>
      <c r="BRD635" s="983"/>
      <c r="BRE635" s="983"/>
      <c r="BRF635" s="983"/>
      <c r="BRG635" s="983"/>
      <c r="BRH635" s="983"/>
      <c r="BRI635" s="983"/>
      <c r="BRJ635" s="984"/>
      <c r="BRK635" s="982"/>
      <c r="BRL635" s="983"/>
      <c r="BRM635" s="983"/>
      <c r="BRN635" s="983"/>
      <c r="BRO635" s="983"/>
      <c r="BRP635" s="983"/>
      <c r="BRQ635" s="983"/>
      <c r="BRR635" s="983"/>
      <c r="BRS635" s="983"/>
      <c r="BRT635" s="983"/>
      <c r="BRU635" s="983"/>
      <c r="BRV635" s="983"/>
      <c r="BRW635" s="983"/>
      <c r="BRX635" s="983"/>
      <c r="BRY635" s="984"/>
      <c r="BRZ635" s="982"/>
      <c r="BSA635" s="983"/>
      <c r="BSB635" s="983"/>
      <c r="BSC635" s="983"/>
      <c r="BSD635" s="983"/>
      <c r="BSE635" s="983"/>
      <c r="BSF635" s="983"/>
      <c r="BSG635" s="983"/>
      <c r="BSH635" s="983"/>
      <c r="BSI635" s="983"/>
      <c r="BSJ635" s="983"/>
      <c r="BSK635" s="983"/>
      <c r="BSL635" s="983"/>
      <c r="BSM635" s="983"/>
      <c r="BSN635" s="984"/>
      <c r="BSO635" s="982"/>
      <c r="BSP635" s="983"/>
      <c r="BSQ635" s="983"/>
      <c r="BSR635" s="983"/>
      <c r="BSS635" s="983"/>
      <c r="BST635" s="983"/>
      <c r="BSU635" s="983"/>
      <c r="BSV635" s="983"/>
      <c r="BSW635" s="983"/>
      <c r="BSX635" s="983"/>
      <c r="BSY635" s="983"/>
      <c r="BSZ635" s="983"/>
      <c r="BTA635" s="983"/>
      <c r="BTB635" s="983"/>
      <c r="BTC635" s="984"/>
      <c r="BTD635" s="982"/>
      <c r="BTE635" s="983"/>
      <c r="BTF635" s="983"/>
      <c r="BTG635" s="983"/>
      <c r="BTH635" s="983"/>
      <c r="BTI635" s="983"/>
      <c r="BTJ635" s="983"/>
      <c r="BTK635" s="983"/>
      <c r="BTL635" s="983"/>
      <c r="BTM635" s="983"/>
      <c r="BTN635" s="983"/>
      <c r="BTO635" s="983"/>
      <c r="BTP635" s="983"/>
      <c r="BTQ635" s="983"/>
      <c r="BTR635" s="984"/>
      <c r="BTS635" s="982"/>
      <c r="BTT635" s="983"/>
      <c r="BTU635" s="983"/>
      <c r="BTV635" s="983"/>
      <c r="BTW635" s="983"/>
      <c r="BTX635" s="983"/>
      <c r="BTY635" s="983"/>
      <c r="BTZ635" s="983"/>
      <c r="BUA635" s="983"/>
      <c r="BUB635" s="983"/>
      <c r="BUC635" s="983"/>
      <c r="BUD635" s="983"/>
      <c r="BUE635" s="983"/>
      <c r="BUF635" s="983"/>
      <c r="BUG635" s="984"/>
      <c r="BUH635" s="982"/>
      <c r="BUI635" s="983"/>
      <c r="BUJ635" s="983"/>
      <c r="BUK635" s="983"/>
      <c r="BUL635" s="983"/>
      <c r="BUM635" s="983"/>
      <c r="BUN635" s="983"/>
      <c r="BUO635" s="983"/>
      <c r="BUP635" s="983"/>
      <c r="BUQ635" s="983"/>
      <c r="BUR635" s="983"/>
      <c r="BUS635" s="983"/>
      <c r="BUT635" s="983"/>
      <c r="BUU635" s="983"/>
      <c r="BUV635" s="984"/>
      <c r="BUW635" s="982"/>
      <c r="BUX635" s="983"/>
      <c r="BUY635" s="983"/>
      <c r="BUZ635" s="983"/>
      <c r="BVA635" s="983"/>
      <c r="BVB635" s="983"/>
      <c r="BVC635" s="983"/>
      <c r="BVD635" s="983"/>
      <c r="BVE635" s="983"/>
      <c r="BVF635" s="983"/>
      <c r="BVG635" s="983"/>
      <c r="BVH635" s="983"/>
      <c r="BVI635" s="983"/>
      <c r="BVJ635" s="983"/>
      <c r="BVK635" s="984"/>
      <c r="BVL635" s="982"/>
      <c r="BVM635" s="983"/>
      <c r="BVN635" s="983"/>
      <c r="BVO635" s="983"/>
      <c r="BVP635" s="983"/>
      <c r="BVQ635" s="983"/>
      <c r="BVR635" s="983"/>
      <c r="BVS635" s="983"/>
      <c r="BVT635" s="983"/>
      <c r="BVU635" s="983"/>
      <c r="BVV635" s="983"/>
      <c r="BVW635" s="983"/>
      <c r="BVX635" s="983"/>
      <c r="BVY635" s="983"/>
      <c r="BVZ635" s="984"/>
      <c r="BWA635" s="982"/>
      <c r="BWB635" s="983"/>
      <c r="BWC635" s="983"/>
      <c r="BWD635" s="983"/>
      <c r="BWE635" s="983"/>
      <c r="BWF635" s="983"/>
      <c r="BWG635" s="983"/>
      <c r="BWH635" s="983"/>
      <c r="BWI635" s="983"/>
      <c r="BWJ635" s="983"/>
      <c r="BWK635" s="983"/>
      <c r="BWL635" s="983"/>
      <c r="BWM635" s="983"/>
      <c r="BWN635" s="983"/>
      <c r="BWO635" s="984"/>
      <c r="BWP635" s="982"/>
      <c r="BWQ635" s="983"/>
      <c r="BWR635" s="983"/>
      <c r="BWS635" s="983"/>
      <c r="BWT635" s="983"/>
      <c r="BWU635" s="983"/>
      <c r="BWV635" s="983"/>
      <c r="BWW635" s="983"/>
      <c r="BWX635" s="983"/>
      <c r="BWY635" s="983"/>
      <c r="BWZ635" s="983"/>
      <c r="BXA635" s="983"/>
      <c r="BXB635" s="983"/>
      <c r="BXC635" s="983"/>
      <c r="BXD635" s="984"/>
      <c r="BXE635" s="982"/>
      <c r="BXF635" s="983"/>
      <c r="BXG635" s="983"/>
      <c r="BXH635" s="983"/>
      <c r="BXI635" s="983"/>
      <c r="BXJ635" s="983"/>
      <c r="BXK635" s="983"/>
      <c r="BXL635" s="983"/>
      <c r="BXM635" s="983"/>
      <c r="BXN635" s="983"/>
      <c r="BXO635" s="983"/>
      <c r="BXP635" s="983"/>
      <c r="BXQ635" s="983"/>
      <c r="BXR635" s="983"/>
      <c r="BXS635" s="984"/>
      <c r="BXT635" s="982"/>
      <c r="BXU635" s="983"/>
      <c r="BXV635" s="983"/>
      <c r="BXW635" s="983"/>
      <c r="BXX635" s="983"/>
      <c r="BXY635" s="983"/>
      <c r="BXZ635" s="983"/>
      <c r="BYA635" s="983"/>
      <c r="BYB635" s="983"/>
      <c r="BYC635" s="983"/>
      <c r="BYD635" s="983"/>
      <c r="BYE635" s="983"/>
      <c r="BYF635" s="983"/>
      <c r="BYG635" s="983"/>
      <c r="BYH635" s="984"/>
      <c r="BYI635" s="982"/>
      <c r="BYJ635" s="983"/>
      <c r="BYK635" s="983"/>
      <c r="BYL635" s="983"/>
      <c r="BYM635" s="983"/>
      <c r="BYN635" s="983"/>
      <c r="BYO635" s="983"/>
      <c r="BYP635" s="983"/>
      <c r="BYQ635" s="983"/>
      <c r="BYR635" s="983"/>
      <c r="BYS635" s="983"/>
      <c r="BYT635" s="983"/>
      <c r="BYU635" s="983"/>
      <c r="BYV635" s="983"/>
      <c r="BYW635" s="984"/>
      <c r="BYX635" s="982"/>
      <c r="BYY635" s="983"/>
      <c r="BYZ635" s="983"/>
      <c r="BZA635" s="983"/>
      <c r="BZB635" s="983"/>
      <c r="BZC635" s="983"/>
      <c r="BZD635" s="983"/>
      <c r="BZE635" s="983"/>
      <c r="BZF635" s="983"/>
      <c r="BZG635" s="983"/>
      <c r="BZH635" s="983"/>
      <c r="BZI635" s="983"/>
      <c r="BZJ635" s="983"/>
      <c r="BZK635" s="983"/>
      <c r="BZL635" s="984"/>
      <c r="BZM635" s="982"/>
      <c r="BZN635" s="983"/>
      <c r="BZO635" s="983"/>
      <c r="BZP635" s="983"/>
      <c r="BZQ635" s="983"/>
      <c r="BZR635" s="983"/>
      <c r="BZS635" s="983"/>
      <c r="BZT635" s="983"/>
      <c r="BZU635" s="983"/>
      <c r="BZV635" s="983"/>
      <c r="BZW635" s="983"/>
      <c r="BZX635" s="983"/>
      <c r="BZY635" s="983"/>
      <c r="BZZ635" s="983"/>
      <c r="CAA635" s="984"/>
      <c r="CAB635" s="982"/>
      <c r="CAC635" s="983"/>
      <c r="CAD635" s="983"/>
      <c r="CAE635" s="983"/>
      <c r="CAF635" s="983"/>
      <c r="CAG635" s="983"/>
      <c r="CAH635" s="983"/>
      <c r="CAI635" s="983"/>
      <c r="CAJ635" s="983"/>
      <c r="CAK635" s="983"/>
      <c r="CAL635" s="983"/>
      <c r="CAM635" s="983"/>
      <c r="CAN635" s="983"/>
      <c r="CAO635" s="983"/>
      <c r="CAP635" s="984"/>
      <c r="CAQ635" s="982"/>
      <c r="CAR635" s="983"/>
      <c r="CAS635" s="983"/>
      <c r="CAT635" s="983"/>
      <c r="CAU635" s="983"/>
      <c r="CAV635" s="983"/>
      <c r="CAW635" s="983"/>
      <c r="CAX635" s="983"/>
      <c r="CAY635" s="983"/>
      <c r="CAZ635" s="983"/>
      <c r="CBA635" s="983"/>
      <c r="CBB635" s="983"/>
      <c r="CBC635" s="983"/>
      <c r="CBD635" s="983"/>
      <c r="CBE635" s="984"/>
      <c r="CBF635" s="982"/>
      <c r="CBG635" s="983"/>
      <c r="CBH635" s="983"/>
      <c r="CBI635" s="983"/>
      <c r="CBJ635" s="983"/>
      <c r="CBK635" s="983"/>
      <c r="CBL635" s="983"/>
      <c r="CBM635" s="983"/>
      <c r="CBN635" s="983"/>
      <c r="CBO635" s="983"/>
      <c r="CBP635" s="983"/>
      <c r="CBQ635" s="983"/>
      <c r="CBR635" s="983"/>
      <c r="CBS635" s="983"/>
      <c r="CBT635" s="984"/>
      <c r="CBU635" s="982"/>
      <c r="CBV635" s="983"/>
      <c r="CBW635" s="983"/>
      <c r="CBX635" s="983"/>
      <c r="CBY635" s="983"/>
      <c r="CBZ635" s="983"/>
      <c r="CCA635" s="983"/>
      <c r="CCB635" s="983"/>
      <c r="CCC635" s="983"/>
      <c r="CCD635" s="983"/>
      <c r="CCE635" s="983"/>
      <c r="CCF635" s="983"/>
      <c r="CCG635" s="983"/>
      <c r="CCH635" s="983"/>
      <c r="CCI635" s="984"/>
      <c r="CCJ635" s="982"/>
      <c r="CCK635" s="983"/>
      <c r="CCL635" s="983"/>
      <c r="CCM635" s="983"/>
      <c r="CCN635" s="983"/>
      <c r="CCO635" s="983"/>
      <c r="CCP635" s="983"/>
      <c r="CCQ635" s="983"/>
      <c r="CCR635" s="983"/>
      <c r="CCS635" s="983"/>
      <c r="CCT635" s="983"/>
      <c r="CCU635" s="983"/>
      <c r="CCV635" s="983"/>
      <c r="CCW635" s="983"/>
      <c r="CCX635" s="984"/>
      <c r="CCY635" s="982"/>
      <c r="CCZ635" s="983"/>
      <c r="CDA635" s="983"/>
      <c r="CDB635" s="983"/>
      <c r="CDC635" s="983"/>
      <c r="CDD635" s="983"/>
      <c r="CDE635" s="983"/>
      <c r="CDF635" s="983"/>
      <c r="CDG635" s="983"/>
      <c r="CDH635" s="983"/>
      <c r="CDI635" s="983"/>
      <c r="CDJ635" s="983"/>
      <c r="CDK635" s="983"/>
      <c r="CDL635" s="983"/>
      <c r="CDM635" s="984"/>
      <c r="CDN635" s="982"/>
      <c r="CDO635" s="983"/>
      <c r="CDP635" s="983"/>
      <c r="CDQ635" s="983"/>
      <c r="CDR635" s="983"/>
      <c r="CDS635" s="983"/>
      <c r="CDT635" s="983"/>
      <c r="CDU635" s="983"/>
      <c r="CDV635" s="983"/>
      <c r="CDW635" s="983"/>
      <c r="CDX635" s="983"/>
      <c r="CDY635" s="983"/>
      <c r="CDZ635" s="983"/>
      <c r="CEA635" s="983"/>
      <c r="CEB635" s="984"/>
      <c r="CEC635" s="982"/>
      <c r="CED635" s="983"/>
      <c r="CEE635" s="983"/>
      <c r="CEF635" s="983"/>
      <c r="CEG635" s="983"/>
      <c r="CEH635" s="983"/>
      <c r="CEI635" s="983"/>
      <c r="CEJ635" s="983"/>
      <c r="CEK635" s="983"/>
      <c r="CEL635" s="983"/>
      <c r="CEM635" s="983"/>
      <c r="CEN635" s="983"/>
      <c r="CEO635" s="983"/>
      <c r="CEP635" s="983"/>
      <c r="CEQ635" s="984"/>
      <c r="CER635" s="982"/>
      <c r="CES635" s="983"/>
      <c r="CET635" s="983"/>
      <c r="CEU635" s="983"/>
      <c r="CEV635" s="983"/>
      <c r="CEW635" s="983"/>
      <c r="CEX635" s="983"/>
      <c r="CEY635" s="983"/>
      <c r="CEZ635" s="983"/>
      <c r="CFA635" s="983"/>
      <c r="CFB635" s="983"/>
      <c r="CFC635" s="983"/>
      <c r="CFD635" s="983"/>
      <c r="CFE635" s="983"/>
      <c r="CFF635" s="984"/>
      <c r="CFG635" s="982"/>
      <c r="CFH635" s="983"/>
      <c r="CFI635" s="983"/>
      <c r="CFJ635" s="983"/>
      <c r="CFK635" s="983"/>
      <c r="CFL635" s="983"/>
      <c r="CFM635" s="983"/>
      <c r="CFN635" s="983"/>
      <c r="CFO635" s="983"/>
      <c r="CFP635" s="983"/>
      <c r="CFQ635" s="983"/>
      <c r="CFR635" s="983"/>
      <c r="CFS635" s="983"/>
      <c r="CFT635" s="983"/>
      <c r="CFU635" s="984"/>
      <c r="CFV635" s="982"/>
      <c r="CFW635" s="983"/>
      <c r="CFX635" s="983"/>
      <c r="CFY635" s="983"/>
      <c r="CFZ635" s="983"/>
      <c r="CGA635" s="983"/>
      <c r="CGB635" s="983"/>
      <c r="CGC635" s="983"/>
      <c r="CGD635" s="983"/>
      <c r="CGE635" s="983"/>
      <c r="CGF635" s="983"/>
      <c r="CGG635" s="983"/>
      <c r="CGH635" s="983"/>
      <c r="CGI635" s="983"/>
      <c r="CGJ635" s="984"/>
      <c r="CGK635" s="982"/>
      <c r="CGL635" s="983"/>
      <c r="CGM635" s="983"/>
      <c r="CGN635" s="983"/>
      <c r="CGO635" s="983"/>
      <c r="CGP635" s="983"/>
      <c r="CGQ635" s="983"/>
      <c r="CGR635" s="983"/>
      <c r="CGS635" s="983"/>
      <c r="CGT635" s="983"/>
      <c r="CGU635" s="983"/>
      <c r="CGV635" s="983"/>
      <c r="CGW635" s="983"/>
      <c r="CGX635" s="983"/>
      <c r="CGY635" s="984"/>
      <c r="CGZ635" s="982"/>
      <c r="CHA635" s="983"/>
      <c r="CHB635" s="983"/>
      <c r="CHC635" s="983"/>
      <c r="CHD635" s="983"/>
      <c r="CHE635" s="983"/>
      <c r="CHF635" s="983"/>
      <c r="CHG635" s="983"/>
      <c r="CHH635" s="983"/>
      <c r="CHI635" s="983"/>
      <c r="CHJ635" s="983"/>
      <c r="CHK635" s="983"/>
      <c r="CHL635" s="983"/>
      <c r="CHM635" s="983"/>
      <c r="CHN635" s="984"/>
      <c r="CHO635" s="982"/>
      <c r="CHP635" s="983"/>
      <c r="CHQ635" s="983"/>
      <c r="CHR635" s="983"/>
      <c r="CHS635" s="983"/>
      <c r="CHT635" s="983"/>
      <c r="CHU635" s="983"/>
      <c r="CHV635" s="983"/>
      <c r="CHW635" s="983"/>
      <c r="CHX635" s="983"/>
      <c r="CHY635" s="983"/>
      <c r="CHZ635" s="983"/>
      <c r="CIA635" s="983"/>
      <c r="CIB635" s="983"/>
      <c r="CIC635" s="984"/>
      <c r="CID635" s="982"/>
      <c r="CIE635" s="983"/>
      <c r="CIF635" s="983"/>
      <c r="CIG635" s="983"/>
      <c r="CIH635" s="983"/>
      <c r="CII635" s="983"/>
      <c r="CIJ635" s="983"/>
      <c r="CIK635" s="983"/>
      <c r="CIL635" s="983"/>
      <c r="CIM635" s="983"/>
      <c r="CIN635" s="983"/>
      <c r="CIO635" s="983"/>
      <c r="CIP635" s="983"/>
      <c r="CIQ635" s="983"/>
      <c r="CIR635" s="984"/>
      <c r="CIS635" s="982"/>
      <c r="CIT635" s="983"/>
      <c r="CIU635" s="983"/>
      <c r="CIV635" s="983"/>
      <c r="CIW635" s="983"/>
      <c r="CIX635" s="983"/>
      <c r="CIY635" s="983"/>
      <c r="CIZ635" s="983"/>
      <c r="CJA635" s="983"/>
      <c r="CJB635" s="983"/>
      <c r="CJC635" s="983"/>
      <c r="CJD635" s="983"/>
      <c r="CJE635" s="983"/>
      <c r="CJF635" s="983"/>
      <c r="CJG635" s="984"/>
      <c r="CJH635" s="982"/>
      <c r="CJI635" s="983"/>
      <c r="CJJ635" s="983"/>
      <c r="CJK635" s="983"/>
      <c r="CJL635" s="983"/>
      <c r="CJM635" s="983"/>
      <c r="CJN635" s="983"/>
      <c r="CJO635" s="983"/>
      <c r="CJP635" s="983"/>
      <c r="CJQ635" s="983"/>
      <c r="CJR635" s="983"/>
      <c r="CJS635" s="983"/>
      <c r="CJT635" s="983"/>
      <c r="CJU635" s="983"/>
      <c r="CJV635" s="984"/>
      <c r="CJW635" s="982"/>
      <c r="CJX635" s="983"/>
      <c r="CJY635" s="983"/>
      <c r="CJZ635" s="983"/>
      <c r="CKA635" s="983"/>
      <c r="CKB635" s="983"/>
      <c r="CKC635" s="983"/>
      <c r="CKD635" s="983"/>
      <c r="CKE635" s="983"/>
      <c r="CKF635" s="983"/>
      <c r="CKG635" s="983"/>
      <c r="CKH635" s="983"/>
      <c r="CKI635" s="983"/>
      <c r="CKJ635" s="983"/>
      <c r="CKK635" s="984"/>
      <c r="CKL635" s="982"/>
      <c r="CKM635" s="983"/>
      <c r="CKN635" s="983"/>
      <c r="CKO635" s="983"/>
      <c r="CKP635" s="983"/>
      <c r="CKQ635" s="983"/>
      <c r="CKR635" s="983"/>
      <c r="CKS635" s="983"/>
      <c r="CKT635" s="983"/>
      <c r="CKU635" s="983"/>
      <c r="CKV635" s="983"/>
      <c r="CKW635" s="983"/>
      <c r="CKX635" s="983"/>
      <c r="CKY635" s="983"/>
      <c r="CKZ635" s="984"/>
      <c r="CLA635" s="982"/>
      <c r="CLB635" s="983"/>
      <c r="CLC635" s="983"/>
      <c r="CLD635" s="983"/>
      <c r="CLE635" s="983"/>
      <c r="CLF635" s="983"/>
      <c r="CLG635" s="983"/>
      <c r="CLH635" s="983"/>
      <c r="CLI635" s="983"/>
      <c r="CLJ635" s="983"/>
      <c r="CLK635" s="983"/>
      <c r="CLL635" s="983"/>
      <c r="CLM635" s="983"/>
      <c r="CLN635" s="983"/>
      <c r="CLO635" s="984"/>
      <c r="CLP635" s="982"/>
      <c r="CLQ635" s="983"/>
      <c r="CLR635" s="983"/>
      <c r="CLS635" s="983"/>
      <c r="CLT635" s="983"/>
      <c r="CLU635" s="983"/>
      <c r="CLV635" s="983"/>
      <c r="CLW635" s="983"/>
      <c r="CLX635" s="983"/>
      <c r="CLY635" s="983"/>
      <c r="CLZ635" s="983"/>
      <c r="CMA635" s="983"/>
      <c r="CMB635" s="983"/>
      <c r="CMC635" s="983"/>
      <c r="CMD635" s="984"/>
      <c r="CME635" s="982"/>
      <c r="CMF635" s="983"/>
      <c r="CMG635" s="983"/>
      <c r="CMH635" s="983"/>
      <c r="CMI635" s="983"/>
      <c r="CMJ635" s="983"/>
      <c r="CMK635" s="983"/>
      <c r="CML635" s="983"/>
      <c r="CMM635" s="983"/>
      <c r="CMN635" s="983"/>
      <c r="CMO635" s="983"/>
      <c r="CMP635" s="983"/>
      <c r="CMQ635" s="983"/>
      <c r="CMR635" s="983"/>
      <c r="CMS635" s="984"/>
      <c r="CMT635" s="982"/>
      <c r="CMU635" s="983"/>
      <c r="CMV635" s="983"/>
      <c r="CMW635" s="983"/>
      <c r="CMX635" s="983"/>
      <c r="CMY635" s="983"/>
      <c r="CMZ635" s="983"/>
      <c r="CNA635" s="983"/>
      <c r="CNB635" s="983"/>
      <c r="CNC635" s="983"/>
      <c r="CND635" s="983"/>
      <c r="CNE635" s="983"/>
      <c r="CNF635" s="983"/>
      <c r="CNG635" s="983"/>
      <c r="CNH635" s="984"/>
      <c r="CNI635" s="982"/>
      <c r="CNJ635" s="983"/>
      <c r="CNK635" s="983"/>
      <c r="CNL635" s="983"/>
      <c r="CNM635" s="983"/>
      <c r="CNN635" s="983"/>
      <c r="CNO635" s="983"/>
      <c r="CNP635" s="983"/>
      <c r="CNQ635" s="983"/>
      <c r="CNR635" s="983"/>
      <c r="CNS635" s="983"/>
      <c r="CNT635" s="983"/>
      <c r="CNU635" s="983"/>
      <c r="CNV635" s="983"/>
      <c r="CNW635" s="984"/>
      <c r="CNX635" s="982"/>
      <c r="CNY635" s="983"/>
      <c r="CNZ635" s="983"/>
      <c r="COA635" s="983"/>
      <c r="COB635" s="983"/>
      <c r="COC635" s="983"/>
      <c r="COD635" s="983"/>
      <c r="COE635" s="983"/>
      <c r="COF635" s="983"/>
      <c r="COG635" s="983"/>
      <c r="COH635" s="983"/>
      <c r="COI635" s="983"/>
      <c r="COJ635" s="983"/>
      <c r="COK635" s="983"/>
      <c r="COL635" s="984"/>
      <c r="COM635" s="982"/>
      <c r="CON635" s="983"/>
      <c r="COO635" s="983"/>
      <c r="COP635" s="983"/>
      <c r="COQ635" s="983"/>
      <c r="COR635" s="983"/>
      <c r="COS635" s="983"/>
      <c r="COT635" s="983"/>
      <c r="COU635" s="983"/>
      <c r="COV635" s="983"/>
      <c r="COW635" s="983"/>
      <c r="COX635" s="983"/>
      <c r="COY635" s="983"/>
      <c r="COZ635" s="983"/>
      <c r="CPA635" s="984"/>
      <c r="CPB635" s="982"/>
      <c r="CPC635" s="983"/>
      <c r="CPD635" s="983"/>
      <c r="CPE635" s="983"/>
      <c r="CPF635" s="983"/>
      <c r="CPG635" s="983"/>
      <c r="CPH635" s="983"/>
      <c r="CPI635" s="983"/>
      <c r="CPJ635" s="983"/>
      <c r="CPK635" s="983"/>
      <c r="CPL635" s="983"/>
      <c r="CPM635" s="983"/>
      <c r="CPN635" s="983"/>
      <c r="CPO635" s="983"/>
      <c r="CPP635" s="984"/>
      <c r="CPQ635" s="982"/>
      <c r="CPR635" s="983"/>
      <c r="CPS635" s="983"/>
      <c r="CPT635" s="983"/>
      <c r="CPU635" s="983"/>
      <c r="CPV635" s="983"/>
      <c r="CPW635" s="983"/>
      <c r="CPX635" s="983"/>
      <c r="CPY635" s="983"/>
      <c r="CPZ635" s="983"/>
      <c r="CQA635" s="983"/>
      <c r="CQB635" s="983"/>
      <c r="CQC635" s="983"/>
      <c r="CQD635" s="983"/>
      <c r="CQE635" s="984"/>
      <c r="CQF635" s="982"/>
      <c r="CQG635" s="983"/>
      <c r="CQH635" s="983"/>
      <c r="CQI635" s="983"/>
      <c r="CQJ635" s="983"/>
      <c r="CQK635" s="983"/>
      <c r="CQL635" s="983"/>
      <c r="CQM635" s="983"/>
      <c r="CQN635" s="983"/>
      <c r="CQO635" s="983"/>
      <c r="CQP635" s="983"/>
      <c r="CQQ635" s="983"/>
      <c r="CQR635" s="983"/>
      <c r="CQS635" s="983"/>
      <c r="CQT635" s="984"/>
      <c r="CQU635" s="982"/>
      <c r="CQV635" s="983"/>
      <c r="CQW635" s="983"/>
      <c r="CQX635" s="983"/>
      <c r="CQY635" s="983"/>
      <c r="CQZ635" s="983"/>
      <c r="CRA635" s="983"/>
      <c r="CRB635" s="983"/>
      <c r="CRC635" s="983"/>
      <c r="CRD635" s="983"/>
      <c r="CRE635" s="983"/>
      <c r="CRF635" s="983"/>
      <c r="CRG635" s="983"/>
      <c r="CRH635" s="983"/>
      <c r="CRI635" s="984"/>
      <c r="CRJ635" s="982"/>
      <c r="CRK635" s="983"/>
      <c r="CRL635" s="983"/>
      <c r="CRM635" s="983"/>
      <c r="CRN635" s="983"/>
      <c r="CRO635" s="983"/>
      <c r="CRP635" s="983"/>
      <c r="CRQ635" s="983"/>
      <c r="CRR635" s="983"/>
      <c r="CRS635" s="983"/>
      <c r="CRT635" s="983"/>
      <c r="CRU635" s="983"/>
      <c r="CRV635" s="983"/>
      <c r="CRW635" s="983"/>
      <c r="CRX635" s="984"/>
      <c r="CRY635" s="982"/>
      <c r="CRZ635" s="983"/>
      <c r="CSA635" s="983"/>
      <c r="CSB635" s="983"/>
      <c r="CSC635" s="983"/>
      <c r="CSD635" s="983"/>
      <c r="CSE635" s="983"/>
      <c r="CSF635" s="983"/>
      <c r="CSG635" s="983"/>
      <c r="CSH635" s="983"/>
      <c r="CSI635" s="983"/>
      <c r="CSJ635" s="983"/>
      <c r="CSK635" s="983"/>
      <c r="CSL635" s="983"/>
      <c r="CSM635" s="984"/>
      <c r="CSN635" s="982"/>
      <c r="CSO635" s="983"/>
      <c r="CSP635" s="983"/>
      <c r="CSQ635" s="983"/>
      <c r="CSR635" s="983"/>
      <c r="CSS635" s="983"/>
      <c r="CST635" s="983"/>
      <c r="CSU635" s="983"/>
      <c r="CSV635" s="983"/>
      <c r="CSW635" s="983"/>
      <c r="CSX635" s="983"/>
      <c r="CSY635" s="983"/>
      <c r="CSZ635" s="983"/>
      <c r="CTA635" s="983"/>
      <c r="CTB635" s="984"/>
      <c r="CTC635" s="982"/>
      <c r="CTD635" s="983"/>
      <c r="CTE635" s="983"/>
      <c r="CTF635" s="983"/>
      <c r="CTG635" s="983"/>
      <c r="CTH635" s="983"/>
      <c r="CTI635" s="983"/>
      <c r="CTJ635" s="983"/>
      <c r="CTK635" s="983"/>
      <c r="CTL635" s="983"/>
      <c r="CTM635" s="983"/>
      <c r="CTN635" s="983"/>
      <c r="CTO635" s="983"/>
      <c r="CTP635" s="983"/>
      <c r="CTQ635" s="984"/>
      <c r="CTR635" s="982"/>
      <c r="CTS635" s="983"/>
      <c r="CTT635" s="983"/>
      <c r="CTU635" s="983"/>
      <c r="CTV635" s="983"/>
      <c r="CTW635" s="983"/>
      <c r="CTX635" s="983"/>
      <c r="CTY635" s="983"/>
      <c r="CTZ635" s="983"/>
      <c r="CUA635" s="983"/>
      <c r="CUB635" s="983"/>
      <c r="CUC635" s="983"/>
      <c r="CUD635" s="983"/>
      <c r="CUE635" s="983"/>
      <c r="CUF635" s="984"/>
      <c r="CUG635" s="982"/>
      <c r="CUH635" s="983"/>
      <c r="CUI635" s="983"/>
      <c r="CUJ635" s="983"/>
      <c r="CUK635" s="983"/>
      <c r="CUL635" s="983"/>
      <c r="CUM635" s="983"/>
      <c r="CUN635" s="983"/>
      <c r="CUO635" s="983"/>
      <c r="CUP635" s="983"/>
      <c r="CUQ635" s="983"/>
      <c r="CUR635" s="983"/>
      <c r="CUS635" s="983"/>
      <c r="CUT635" s="983"/>
      <c r="CUU635" s="984"/>
      <c r="CUV635" s="982"/>
      <c r="CUW635" s="983"/>
      <c r="CUX635" s="983"/>
      <c r="CUY635" s="983"/>
      <c r="CUZ635" s="983"/>
      <c r="CVA635" s="983"/>
      <c r="CVB635" s="983"/>
      <c r="CVC635" s="983"/>
      <c r="CVD635" s="983"/>
      <c r="CVE635" s="983"/>
      <c r="CVF635" s="983"/>
      <c r="CVG635" s="983"/>
      <c r="CVH635" s="983"/>
      <c r="CVI635" s="983"/>
      <c r="CVJ635" s="984"/>
      <c r="CVK635" s="982"/>
      <c r="CVL635" s="983"/>
      <c r="CVM635" s="983"/>
      <c r="CVN635" s="983"/>
      <c r="CVO635" s="983"/>
      <c r="CVP635" s="983"/>
      <c r="CVQ635" s="983"/>
      <c r="CVR635" s="983"/>
      <c r="CVS635" s="983"/>
      <c r="CVT635" s="983"/>
      <c r="CVU635" s="983"/>
      <c r="CVV635" s="983"/>
      <c r="CVW635" s="983"/>
      <c r="CVX635" s="983"/>
      <c r="CVY635" s="984"/>
      <c r="CVZ635" s="982"/>
      <c r="CWA635" s="983"/>
      <c r="CWB635" s="983"/>
      <c r="CWC635" s="983"/>
      <c r="CWD635" s="983"/>
      <c r="CWE635" s="983"/>
      <c r="CWF635" s="983"/>
      <c r="CWG635" s="983"/>
      <c r="CWH635" s="983"/>
      <c r="CWI635" s="983"/>
      <c r="CWJ635" s="983"/>
      <c r="CWK635" s="983"/>
      <c r="CWL635" s="983"/>
      <c r="CWM635" s="983"/>
      <c r="CWN635" s="984"/>
      <c r="CWO635" s="982"/>
      <c r="CWP635" s="983"/>
      <c r="CWQ635" s="983"/>
      <c r="CWR635" s="983"/>
      <c r="CWS635" s="983"/>
      <c r="CWT635" s="983"/>
      <c r="CWU635" s="983"/>
      <c r="CWV635" s="983"/>
      <c r="CWW635" s="983"/>
      <c r="CWX635" s="983"/>
      <c r="CWY635" s="983"/>
      <c r="CWZ635" s="983"/>
      <c r="CXA635" s="983"/>
      <c r="CXB635" s="983"/>
      <c r="CXC635" s="984"/>
      <c r="CXD635" s="982"/>
      <c r="CXE635" s="983"/>
      <c r="CXF635" s="983"/>
      <c r="CXG635" s="983"/>
      <c r="CXH635" s="983"/>
      <c r="CXI635" s="983"/>
      <c r="CXJ635" s="983"/>
      <c r="CXK635" s="983"/>
      <c r="CXL635" s="983"/>
      <c r="CXM635" s="983"/>
      <c r="CXN635" s="983"/>
      <c r="CXO635" s="983"/>
      <c r="CXP635" s="983"/>
      <c r="CXQ635" s="983"/>
      <c r="CXR635" s="984"/>
      <c r="CXS635" s="982"/>
      <c r="CXT635" s="983"/>
      <c r="CXU635" s="983"/>
      <c r="CXV635" s="983"/>
      <c r="CXW635" s="983"/>
      <c r="CXX635" s="983"/>
      <c r="CXY635" s="983"/>
      <c r="CXZ635" s="983"/>
      <c r="CYA635" s="983"/>
      <c r="CYB635" s="983"/>
      <c r="CYC635" s="983"/>
      <c r="CYD635" s="983"/>
      <c r="CYE635" s="983"/>
      <c r="CYF635" s="983"/>
      <c r="CYG635" s="984"/>
      <c r="CYH635" s="982"/>
      <c r="CYI635" s="983"/>
      <c r="CYJ635" s="983"/>
      <c r="CYK635" s="983"/>
      <c r="CYL635" s="983"/>
      <c r="CYM635" s="983"/>
      <c r="CYN635" s="983"/>
      <c r="CYO635" s="983"/>
      <c r="CYP635" s="983"/>
      <c r="CYQ635" s="983"/>
      <c r="CYR635" s="983"/>
      <c r="CYS635" s="983"/>
      <c r="CYT635" s="983"/>
      <c r="CYU635" s="983"/>
      <c r="CYV635" s="984"/>
      <c r="CYW635" s="982"/>
      <c r="CYX635" s="983"/>
      <c r="CYY635" s="983"/>
      <c r="CYZ635" s="983"/>
      <c r="CZA635" s="983"/>
      <c r="CZB635" s="983"/>
      <c r="CZC635" s="983"/>
      <c r="CZD635" s="983"/>
      <c r="CZE635" s="983"/>
      <c r="CZF635" s="983"/>
      <c r="CZG635" s="983"/>
      <c r="CZH635" s="983"/>
      <c r="CZI635" s="983"/>
      <c r="CZJ635" s="983"/>
      <c r="CZK635" s="984"/>
      <c r="CZL635" s="982"/>
      <c r="CZM635" s="983"/>
      <c r="CZN635" s="983"/>
      <c r="CZO635" s="983"/>
      <c r="CZP635" s="983"/>
      <c r="CZQ635" s="983"/>
      <c r="CZR635" s="983"/>
      <c r="CZS635" s="983"/>
      <c r="CZT635" s="983"/>
      <c r="CZU635" s="983"/>
      <c r="CZV635" s="983"/>
      <c r="CZW635" s="983"/>
      <c r="CZX635" s="983"/>
      <c r="CZY635" s="983"/>
      <c r="CZZ635" s="984"/>
      <c r="DAA635" s="982"/>
      <c r="DAB635" s="983"/>
      <c r="DAC635" s="983"/>
      <c r="DAD635" s="983"/>
      <c r="DAE635" s="983"/>
      <c r="DAF635" s="983"/>
      <c r="DAG635" s="983"/>
      <c r="DAH635" s="983"/>
      <c r="DAI635" s="983"/>
      <c r="DAJ635" s="983"/>
      <c r="DAK635" s="983"/>
      <c r="DAL635" s="983"/>
      <c r="DAM635" s="983"/>
      <c r="DAN635" s="983"/>
      <c r="DAO635" s="984"/>
      <c r="DAP635" s="982"/>
      <c r="DAQ635" s="983"/>
      <c r="DAR635" s="983"/>
      <c r="DAS635" s="983"/>
      <c r="DAT635" s="983"/>
      <c r="DAU635" s="983"/>
      <c r="DAV635" s="983"/>
      <c r="DAW635" s="983"/>
      <c r="DAX635" s="983"/>
      <c r="DAY635" s="983"/>
      <c r="DAZ635" s="983"/>
      <c r="DBA635" s="983"/>
      <c r="DBB635" s="983"/>
      <c r="DBC635" s="983"/>
      <c r="DBD635" s="984"/>
      <c r="DBE635" s="982"/>
      <c r="DBF635" s="983"/>
      <c r="DBG635" s="983"/>
      <c r="DBH635" s="983"/>
      <c r="DBI635" s="983"/>
      <c r="DBJ635" s="983"/>
      <c r="DBK635" s="983"/>
      <c r="DBL635" s="983"/>
      <c r="DBM635" s="983"/>
      <c r="DBN635" s="983"/>
      <c r="DBO635" s="983"/>
      <c r="DBP635" s="983"/>
      <c r="DBQ635" s="983"/>
      <c r="DBR635" s="983"/>
      <c r="DBS635" s="984"/>
      <c r="DBT635" s="982"/>
      <c r="DBU635" s="983"/>
      <c r="DBV635" s="983"/>
      <c r="DBW635" s="983"/>
      <c r="DBX635" s="983"/>
      <c r="DBY635" s="983"/>
      <c r="DBZ635" s="983"/>
      <c r="DCA635" s="983"/>
      <c r="DCB635" s="983"/>
      <c r="DCC635" s="983"/>
      <c r="DCD635" s="983"/>
      <c r="DCE635" s="983"/>
      <c r="DCF635" s="983"/>
      <c r="DCG635" s="983"/>
      <c r="DCH635" s="984"/>
      <c r="DCI635" s="982"/>
      <c r="DCJ635" s="983"/>
      <c r="DCK635" s="983"/>
      <c r="DCL635" s="983"/>
      <c r="DCM635" s="983"/>
      <c r="DCN635" s="983"/>
      <c r="DCO635" s="983"/>
      <c r="DCP635" s="983"/>
      <c r="DCQ635" s="983"/>
      <c r="DCR635" s="983"/>
      <c r="DCS635" s="983"/>
      <c r="DCT635" s="983"/>
      <c r="DCU635" s="983"/>
      <c r="DCV635" s="983"/>
      <c r="DCW635" s="984"/>
      <c r="DCX635" s="982"/>
      <c r="DCY635" s="983"/>
      <c r="DCZ635" s="983"/>
      <c r="DDA635" s="983"/>
      <c r="DDB635" s="983"/>
      <c r="DDC635" s="983"/>
      <c r="DDD635" s="983"/>
      <c r="DDE635" s="983"/>
      <c r="DDF635" s="983"/>
      <c r="DDG635" s="983"/>
      <c r="DDH635" s="983"/>
      <c r="DDI635" s="983"/>
      <c r="DDJ635" s="983"/>
      <c r="DDK635" s="983"/>
      <c r="DDL635" s="984"/>
      <c r="DDM635" s="982"/>
      <c r="DDN635" s="983"/>
      <c r="DDO635" s="983"/>
      <c r="DDP635" s="983"/>
      <c r="DDQ635" s="983"/>
      <c r="DDR635" s="983"/>
      <c r="DDS635" s="983"/>
      <c r="DDT635" s="983"/>
      <c r="DDU635" s="983"/>
      <c r="DDV635" s="983"/>
      <c r="DDW635" s="983"/>
      <c r="DDX635" s="983"/>
      <c r="DDY635" s="983"/>
      <c r="DDZ635" s="983"/>
      <c r="DEA635" s="984"/>
      <c r="DEB635" s="982"/>
      <c r="DEC635" s="983"/>
      <c r="DED635" s="983"/>
      <c r="DEE635" s="983"/>
      <c r="DEF635" s="983"/>
      <c r="DEG635" s="983"/>
      <c r="DEH635" s="983"/>
      <c r="DEI635" s="983"/>
      <c r="DEJ635" s="983"/>
      <c r="DEK635" s="983"/>
      <c r="DEL635" s="983"/>
      <c r="DEM635" s="983"/>
      <c r="DEN635" s="983"/>
      <c r="DEO635" s="983"/>
      <c r="DEP635" s="984"/>
      <c r="DEQ635" s="982"/>
      <c r="DER635" s="983"/>
      <c r="DES635" s="983"/>
      <c r="DET635" s="983"/>
      <c r="DEU635" s="983"/>
      <c r="DEV635" s="983"/>
      <c r="DEW635" s="983"/>
      <c r="DEX635" s="983"/>
      <c r="DEY635" s="983"/>
      <c r="DEZ635" s="983"/>
      <c r="DFA635" s="983"/>
      <c r="DFB635" s="983"/>
      <c r="DFC635" s="983"/>
      <c r="DFD635" s="983"/>
      <c r="DFE635" s="984"/>
      <c r="DFF635" s="982"/>
      <c r="DFG635" s="983"/>
      <c r="DFH635" s="983"/>
      <c r="DFI635" s="983"/>
      <c r="DFJ635" s="983"/>
      <c r="DFK635" s="983"/>
      <c r="DFL635" s="983"/>
      <c r="DFM635" s="983"/>
      <c r="DFN635" s="983"/>
      <c r="DFO635" s="983"/>
      <c r="DFP635" s="983"/>
      <c r="DFQ635" s="983"/>
      <c r="DFR635" s="983"/>
      <c r="DFS635" s="983"/>
      <c r="DFT635" s="984"/>
      <c r="DFU635" s="982"/>
      <c r="DFV635" s="983"/>
      <c r="DFW635" s="983"/>
      <c r="DFX635" s="983"/>
      <c r="DFY635" s="983"/>
      <c r="DFZ635" s="983"/>
      <c r="DGA635" s="983"/>
      <c r="DGB635" s="983"/>
      <c r="DGC635" s="983"/>
      <c r="DGD635" s="983"/>
      <c r="DGE635" s="983"/>
      <c r="DGF635" s="983"/>
      <c r="DGG635" s="983"/>
      <c r="DGH635" s="983"/>
      <c r="DGI635" s="984"/>
      <c r="DGJ635" s="982"/>
      <c r="DGK635" s="983"/>
      <c r="DGL635" s="983"/>
      <c r="DGM635" s="983"/>
      <c r="DGN635" s="983"/>
      <c r="DGO635" s="983"/>
      <c r="DGP635" s="983"/>
      <c r="DGQ635" s="983"/>
      <c r="DGR635" s="983"/>
      <c r="DGS635" s="983"/>
      <c r="DGT635" s="983"/>
      <c r="DGU635" s="983"/>
      <c r="DGV635" s="983"/>
      <c r="DGW635" s="983"/>
      <c r="DGX635" s="984"/>
      <c r="DGY635" s="982"/>
      <c r="DGZ635" s="983"/>
      <c r="DHA635" s="983"/>
      <c r="DHB635" s="983"/>
      <c r="DHC635" s="983"/>
      <c r="DHD635" s="983"/>
      <c r="DHE635" s="983"/>
      <c r="DHF635" s="983"/>
      <c r="DHG635" s="983"/>
      <c r="DHH635" s="983"/>
      <c r="DHI635" s="983"/>
      <c r="DHJ635" s="983"/>
      <c r="DHK635" s="983"/>
      <c r="DHL635" s="983"/>
      <c r="DHM635" s="984"/>
      <c r="DHN635" s="982"/>
      <c r="DHO635" s="983"/>
      <c r="DHP635" s="983"/>
      <c r="DHQ635" s="983"/>
      <c r="DHR635" s="983"/>
      <c r="DHS635" s="983"/>
      <c r="DHT635" s="983"/>
      <c r="DHU635" s="983"/>
      <c r="DHV635" s="983"/>
      <c r="DHW635" s="983"/>
      <c r="DHX635" s="983"/>
      <c r="DHY635" s="983"/>
      <c r="DHZ635" s="983"/>
      <c r="DIA635" s="983"/>
      <c r="DIB635" s="984"/>
      <c r="DIC635" s="982"/>
      <c r="DID635" s="983"/>
      <c r="DIE635" s="983"/>
      <c r="DIF635" s="983"/>
      <c r="DIG635" s="983"/>
      <c r="DIH635" s="983"/>
      <c r="DII635" s="983"/>
      <c r="DIJ635" s="983"/>
      <c r="DIK635" s="983"/>
      <c r="DIL635" s="983"/>
      <c r="DIM635" s="983"/>
      <c r="DIN635" s="983"/>
      <c r="DIO635" s="983"/>
      <c r="DIP635" s="983"/>
      <c r="DIQ635" s="984"/>
      <c r="DIR635" s="982"/>
      <c r="DIS635" s="983"/>
      <c r="DIT635" s="983"/>
      <c r="DIU635" s="983"/>
      <c r="DIV635" s="983"/>
      <c r="DIW635" s="983"/>
      <c r="DIX635" s="983"/>
      <c r="DIY635" s="983"/>
      <c r="DIZ635" s="983"/>
      <c r="DJA635" s="983"/>
      <c r="DJB635" s="983"/>
      <c r="DJC635" s="983"/>
      <c r="DJD635" s="983"/>
      <c r="DJE635" s="983"/>
      <c r="DJF635" s="984"/>
      <c r="DJG635" s="982"/>
      <c r="DJH635" s="983"/>
      <c r="DJI635" s="983"/>
      <c r="DJJ635" s="983"/>
      <c r="DJK635" s="983"/>
      <c r="DJL635" s="983"/>
      <c r="DJM635" s="983"/>
      <c r="DJN635" s="983"/>
      <c r="DJO635" s="983"/>
      <c r="DJP635" s="983"/>
      <c r="DJQ635" s="983"/>
      <c r="DJR635" s="983"/>
      <c r="DJS635" s="983"/>
      <c r="DJT635" s="983"/>
      <c r="DJU635" s="984"/>
      <c r="DJV635" s="982"/>
      <c r="DJW635" s="983"/>
      <c r="DJX635" s="983"/>
      <c r="DJY635" s="983"/>
      <c r="DJZ635" s="983"/>
      <c r="DKA635" s="983"/>
      <c r="DKB635" s="983"/>
      <c r="DKC635" s="983"/>
      <c r="DKD635" s="983"/>
      <c r="DKE635" s="983"/>
      <c r="DKF635" s="983"/>
      <c r="DKG635" s="983"/>
      <c r="DKH635" s="983"/>
      <c r="DKI635" s="983"/>
      <c r="DKJ635" s="984"/>
      <c r="DKK635" s="982"/>
      <c r="DKL635" s="983"/>
      <c r="DKM635" s="983"/>
      <c r="DKN635" s="983"/>
      <c r="DKO635" s="983"/>
      <c r="DKP635" s="983"/>
      <c r="DKQ635" s="983"/>
      <c r="DKR635" s="983"/>
      <c r="DKS635" s="983"/>
      <c r="DKT635" s="983"/>
      <c r="DKU635" s="983"/>
      <c r="DKV635" s="983"/>
      <c r="DKW635" s="983"/>
      <c r="DKX635" s="983"/>
      <c r="DKY635" s="984"/>
      <c r="DKZ635" s="982"/>
      <c r="DLA635" s="983"/>
      <c r="DLB635" s="983"/>
      <c r="DLC635" s="983"/>
      <c r="DLD635" s="983"/>
      <c r="DLE635" s="983"/>
      <c r="DLF635" s="983"/>
      <c r="DLG635" s="983"/>
      <c r="DLH635" s="983"/>
      <c r="DLI635" s="983"/>
      <c r="DLJ635" s="983"/>
      <c r="DLK635" s="983"/>
      <c r="DLL635" s="983"/>
      <c r="DLM635" s="983"/>
      <c r="DLN635" s="984"/>
      <c r="DLO635" s="982"/>
      <c r="DLP635" s="983"/>
      <c r="DLQ635" s="983"/>
      <c r="DLR635" s="983"/>
      <c r="DLS635" s="983"/>
      <c r="DLT635" s="983"/>
      <c r="DLU635" s="983"/>
      <c r="DLV635" s="983"/>
      <c r="DLW635" s="983"/>
      <c r="DLX635" s="983"/>
      <c r="DLY635" s="983"/>
      <c r="DLZ635" s="983"/>
      <c r="DMA635" s="983"/>
      <c r="DMB635" s="983"/>
      <c r="DMC635" s="984"/>
      <c r="DMD635" s="982"/>
      <c r="DME635" s="983"/>
      <c r="DMF635" s="983"/>
      <c r="DMG635" s="983"/>
      <c r="DMH635" s="983"/>
      <c r="DMI635" s="983"/>
      <c r="DMJ635" s="983"/>
      <c r="DMK635" s="983"/>
      <c r="DML635" s="983"/>
      <c r="DMM635" s="983"/>
      <c r="DMN635" s="983"/>
      <c r="DMO635" s="983"/>
      <c r="DMP635" s="983"/>
      <c r="DMQ635" s="983"/>
      <c r="DMR635" s="984"/>
      <c r="DMS635" s="982"/>
      <c r="DMT635" s="983"/>
      <c r="DMU635" s="983"/>
      <c r="DMV635" s="983"/>
      <c r="DMW635" s="983"/>
      <c r="DMX635" s="983"/>
      <c r="DMY635" s="983"/>
      <c r="DMZ635" s="983"/>
      <c r="DNA635" s="983"/>
      <c r="DNB635" s="983"/>
      <c r="DNC635" s="983"/>
      <c r="DND635" s="983"/>
      <c r="DNE635" s="983"/>
      <c r="DNF635" s="983"/>
      <c r="DNG635" s="984"/>
      <c r="DNH635" s="982"/>
      <c r="DNI635" s="983"/>
      <c r="DNJ635" s="983"/>
      <c r="DNK635" s="983"/>
      <c r="DNL635" s="983"/>
      <c r="DNM635" s="983"/>
      <c r="DNN635" s="983"/>
      <c r="DNO635" s="983"/>
      <c r="DNP635" s="983"/>
      <c r="DNQ635" s="983"/>
      <c r="DNR635" s="983"/>
      <c r="DNS635" s="983"/>
      <c r="DNT635" s="983"/>
      <c r="DNU635" s="983"/>
      <c r="DNV635" s="984"/>
      <c r="DNW635" s="982"/>
      <c r="DNX635" s="983"/>
      <c r="DNY635" s="983"/>
      <c r="DNZ635" s="983"/>
      <c r="DOA635" s="983"/>
      <c r="DOB635" s="983"/>
      <c r="DOC635" s="983"/>
      <c r="DOD635" s="983"/>
      <c r="DOE635" s="983"/>
      <c r="DOF635" s="983"/>
      <c r="DOG635" s="983"/>
      <c r="DOH635" s="983"/>
      <c r="DOI635" s="983"/>
      <c r="DOJ635" s="983"/>
      <c r="DOK635" s="984"/>
      <c r="DOL635" s="982"/>
      <c r="DOM635" s="983"/>
      <c r="DON635" s="983"/>
      <c r="DOO635" s="983"/>
      <c r="DOP635" s="983"/>
      <c r="DOQ635" s="983"/>
      <c r="DOR635" s="983"/>
      <c r="DOS635" s="983"/>
      <c r="DOT635" s="983"/>
      <c r="DOU635" s="983"/>
      <c r="DOV635" s="983"/>
      <c r="DOW635" s="983"/>
      <c r="DOX635" s="983"/>
      <c r="DOY635" s="983"/>
      <c r="DOZ635" s="984"/>
      <c r="DPA635" s="982"/>
      <c r="DPB635" s="983"/>
      <c r="DPC635" s="983"/>
      <c r="DPD635" s="983"/>
      <c r="DPE635" s="983"/>
      <c r="DPF635" s="983"/>
      <c r="DPG635" s="983"/>
      <c r="DPH635" s="983"/>
      <c r="DPI635" s="983"/>
      <c r="DPJ635" s="983"/>
      <c r="DPK635" s="983"/>
      <c r="DPL635" s="983"/>
      <c r="DPM635" s="983"/>
      <c r="DPN635" s="983"/>
      <c r="DPO635" s="984"/>
      <c r="DPP635" s="982"/>
      <c r="DPQ635" s="983"/>
      <c r="DPR635" s="983"/>
      <c r="DPS635" s="983"/>
      <c r="DPT635" s="983"/>
      <c r="DPU635" s="983"/>
      <c r="DPV635" s="983"/>
      <c r="DPW635" s="983"/>
      <c r="DPX635" s="983"/>
      <c r="DPY635" s="983"/>
      <c r="DPZ635" s="983"/>
      <c r="DQA635" s="983"/>
      <c r="DQB635" s="983"/>
      <c r="DQC635" s="983"/>
      <c r="DQD635" s="984"/>
      <c r="DQE635" s="982"/>
      <c r="DQF635" s="983"/>
      <c r="DQG635" s="983"/>
      <c r="DQH635" s="983"/>
      <c r="DQI635" s="983"/>
      <c r="DQJ635" s="983"/>
      <c r="DQK635" s="983"/>
      <c r="DQL635" s="983"/>
      <c r="DQM635" s="983"/>
      <c r="DQN635" s="983"/>
      <c r="DQO635" s="983"/>
      <c r="DQP635" s="983"/>
      <c r="DQQ635" s="983"/>
      <c r="DQR635" s="983"/>
      <c r="DQS635" s="984"/>
      <c r="DQT635" s="982"/>
      <c r="DQU635" s="983"/>
      <c r="DQV635" s="983"/>
      <c r="DQW635" s="983"/>
      <c r="DQX635" s="983"/>
      <c r="DQY635" s="983"/>
      <c r="DQZ635" s="983"/>
      <c r="DRA635" s="983"/>
      <c r="DRB635" s="983"/>
      <c r="DRC635" s="983"/>
      <c r="DRD635" s="983"/>
      <c r="DRE635" s="983"/>
      <c r="DRF635" s="983"/>
      <c r="DRG635" s="983"/>
      <c r="DRH635" s="984"/>
      <c r="DRI635" s="982"/>
      <c r="DRJ635" s="983"/>
      <c r="DRK635" s="983"/>
      <c r="DRL635" s="983"/>
      <c r="DRM635" s="983"/>
      <c r="DRN635" s="983"/>
      <c r="DRO635" s="983"/>
      <c r="DRP635" s="983"/>
      <c r="DRQ635" s="983"/>
      <c r="DRR635" s="983"/>
      <c r="DRS635" s="983"/>
      <c r="DRT635" s="983"/>
      <c r="DRU635" s="983"/>
      <c r="DRV635" s="983"/>
      <c r="DRW635" s="984"/>
      <c r="DRX635" s="982"/>
      <c r="DRY635" s="983"/>
      <c r="DRZ635" s="983"/>
      <c r="DSA635" s="983"/>
      <c r="DSB635" s="983"/>
      <c r="DSC635" s="983"/>
      <c r="DSD635" s="983"/>
      <c r="DSE635" s="983"/>
      <c r="DSF635" s="983"/>
      <c r="DSG635" s="983"/>
      <c r="DSH635" s="983"/>
      <c r="DSI635" s="983"/>
      <c r="DSJ635" s="983"/>
      <c r="DSK635" s="983"/>
      <c r="DSL635" s="984"/>
      <c r="DSM635" s="982"/>
      <c r="DSN635" s="983"/>
      <c r="DSO635" s="983"/>
      <c r="DSP635" s="983"/>
      <c r="DSQ635" s="983"/>
      <c r="DSR635" s="983"/>
      <c r="DSS635" s="983"/>
      <c r="DST635" s="983"/>
      <c r="DSU635" s="983"/>
      <c r="DSV635" s="983"/>
      <c r="DSW635" s="983"/>
      <c r="DSX635" s="983"/>
      <c r="DSY635" s="983"/>
      <c r="DSZ635" s="983"/>
      <c r="DTA635" s="984"/>
      <c r="DTB635" s="982"/>
      <c r="DTC635" s="983"/>
      <c r="DTD635" s="983"/>
      <c r="DTE635" s="983"/>
      <c r="DTF635" s="983"/>
      <c r="DTG635" s="983"/>
      <c r="DTH635" s="983"/>
      <c r="DTI635" s="983"/>
      <c r="DTJ635" s="983"/>
      <c r="DTK635" s="983"/>
      <c r="DTL635" s="983"/>
      <c r="DTM635" s="983"/>
      <c r="DTN635" s="983"/>
      <c r="DTO635" s="983"/>
      <c r="DTP635" s="984"/>
      <c r="DTQ635" s="982"/>
      <c r="DTR635" s="983"/>
      <c r="DTS635" s="983"/>
      <c r="DTT635" s="983"/>
      <c r="DTU635" s="983"/>
      <c r="DTV635" s="983"/>
      <c r="DTW635" s="983"/>
      <c r="DTX635" s="983"/>
      <c r="DTY635" s="983"/>
      <c r="DTZ635" s="983"/>
      <c r="DUA635" s="983"/>
      <c r="DUB635" s="983"/>
      <c r="DUC635" s="983"/>
      <c r="DUD635" s="983"/>
      <c r="DUE635" s="984"/>
      <c r="DUF635" s="982"/>
      <c r="DUG635" s="983"/>
      <c r="DUH635" s="983"/>
      <c r="DUI635" s="983"/>
      <c r="DUJ635" s="983"/>
      <c r="DUK635" s="983"/>
      <c r="DUL635" s="983"/>
      <c r="DUM635" s="983"/>
      <c r="DUN635" s="983"/>
      <c r="DUO635" s="983"/>
      <c r="DUP635" s="983"/>
      <c r="DUQ635" s="983"/>
      <c r="DUR635" s="983"/>
      <c r="DUS635" s="983"/>
      <c r="DUT635" s="984"/>
      <c r="DUU635" s="982"/>
      <c r="DUV635" s="983"/>
      <c r="DUW635" s="983"/>
      <c r="DUX635" s="983"/>
      <c r="DUY635" s="983"/>
      <c r="DUZ635" s="983"/>
      <c r="DVA635" s="983"/>
      <c r="DVB635" s="983"/>
      <c r="DVC635" s="983"/>
      <c r="DVD635" s="983"/>
      <c r="DVE635" s="983"/>
      <c r="DVF635" s="983"/>
      <c r="DVG635" s="983"/>
      <c r="DVH635" s="983"/>
      <c r="DVI635" s="984"/>
      <c r="DVJ635" s="982"/>
      <c r="DVK635" s="983"/>
      <c r="DVL635" s="983"/>
      <c r="DVM635" s="983"/>
      <c r="DVN635" s="983"/>
      <c r="DVO635" s="983"/>
      <c r="DVP635" s="983"/>
      <c r="DVQ635" s="983"/>
      <c r="DVR635" s="983"/>
      <c r="DVS635" s="983"/>
      <c r="DVT635" s="983"/>
      <c r="DVU635" s="983"/>
      <c r="DVV635" s="983"/>
      <c r="DVW635" s="983"/>
      <c r="DVX635" s="984"/>
      <c r="DVY635" s="982"/>
      <c r="DVZ635" s="983"/>
      <c r="DWA635" s="983"/>
      <c r="DWB635" s="983"/>
      <c r="DWC635" s="983"/>
      <c r="DWD635" s="983"/>
      <c r="DWE635" s="983"/>
      <c r="DWF635" s="983"/>
      <c r="DWG635" s="983"/>
      <c r="DWH635" s="983"/>
      <c r="DWI635" s="983"/>
      <c r="DWJ635" s="983"/>
      <c r="DWK635" s="983"/>
      <c r="DWL635" s="983"/>
      <c r="DWM635" s="984"/>
      <c r="DWN635" s="982"/>
      <c r="DWO635" s="983"/>
      <c r="DWP635" s="983"/>
      <c r="DWQ635" s="983"/>
      <c r="DWR635" s="983"/>
      <c r="DWS635" s="983"/>
      <c r="DWT635" s="983"/>
      <c r="DWU635" s="983"/>
      <c r="DWV635" s="983"/>
      <c r="DWW635" s="983"/>
      <c r="DWX635" s="983"/>
      <c r="DWY635" s="983"/>
      <c r="DWZ635" s="983"/>
      <c r="DXA635" s="983"/>
      <c r="DXB635" s="984"/>
      <c r="DXC635" s="982"/>
      <c r="DXD635" s="983"/>
      <c r="DXE635" s="983"/>
      <c r="DXF635" s="983"/>
      <c r="DXG635" s="983"/>
      <c r="DXH635" s="983"/>
      <c r="DXI635" s="983"/>
      <c r="DXJ635" s="983"/>
      <c r="DXK635" s="983"/>
      <c r="DXL635" s="983"/>
      <c r="DXM635" s="983"/>
      <c r="DXN635" s="983"/>
      <c r="DXO635" s="983"/>
      <c r="DXP635" s="983"/>
      <c r="DXQ635" s="984"/>
      <c r="DXR635" s="982"/>
      <c r="DXS635" s="983"/>
      <c r="DXT635" s="983"/>
      <c r="DXU635" s="983"/>
      <c r="DXV635" s="983"/>
      <c r="DXW635" s="983"/>
      <c r="DXX635" s="983"/>
      <c r="DXY635" s="983"/>
      <c r="DXZ635" s="983"/>
      <c r="DYA635" s="983"/>
      <c r="DYB635" s="983"/>
      <c r="DYC635" s="983"/>
      <c r="DYD635" s="983"/>
      <c r="DYE635" s="983"/>
      <c r="DYF635" s="984"/>
      <c r="DYG635" s="982"/>
      <c r="DYH635" s="983"/>
      <c r="DYI635" s="983"/>
      <c r="DYJ635" s="983"/>
      <c r="DYK635" s="983"/>
      <c r="DYL635" s="983"/>
      <c r="DYM635" s="983"/>
      <c r="DYN635" s="983"/>
      <c r="DYO635" s="983"/>
      <c r="DYP635" s="983"/>
      <c r="DYQ635" s="983"/>
      <c r="DYR635" s="983"/>
      <c r="DYS635" s="983"/>
      <c r="DYT635" s="983"/>
      <c r="DYU635" s="984"/>
      <c r="DYV635" s="982"/>
      <c r="DYW635" s="983"/>
      <c r="DYX635" s="983"/>
      <c r="DYY635" s="983"/>
      <c r="DYZ635" s="983"/>
      <c r="DZA635" s="983"/>
      <c r="DZB635" s="983"/>
      <c r="DZC635" s="983"/>
      <c r="DZD635" s="983"/>
      <c r="DZE635" s="983"/>
      <c r="DZF635" s="983"/>
      <c r="DZG635" s="983"/>
      <c r="DZH635" s="983"/>
      <c r="DZI635" s="983"/>
      <c r="DZJ635" s="984"/>
      <c r="DZK635" s="982"/>
      <c r="DZL635" s="983"/>
      <c r="DZM635" s="983"/>
      <c r="DZN635" s="983"/>
      <c r="DZO635" s="983"/>
      <c r="DZP635" s="983"/>
      <c r="DZQ635" s="983"/>
      <c r="DZR635" s="983"/>
      <c r="DZS635" s="983"/>
      <c r="DZT635" s="983"/>
      <c r="DZU635" s="983"/>
      <c r="DZV635" s="983"/>
      <c r="DZW635" s="983"/>
      <c r="DZX635" s="983"/>
      <c r="DZY635" s="984"/>
      <c r="DZZ635" s="982"/>
      <c r="EAA635" s="983"/>
      <c r="EAB635" s="983"/>
      <c r="EAC635" s="983"/>
      <c r="EAD635" s="983"/>
      <c r="EAE635" s="983"/>
      <c r="EAF635" s="983"/>
      <c r="EAG635" s="983"/>
      <c r="EAH635" s="983"/>
      <c r="EAI635" s="983"/>
      <c r="EAJ635" s="983"/>
      <c r="EAK635" s="983"/>
      <c r="EAL635" s="983"/>
      <c r="EAM635" s="983"/>
      <c r="EAN635" s="984"/>
      <c r="EAO635" s="982"/>
      <c r="EAP635" s="983"/>
      <c r="EAQ635" s="983"/>
      <c r="EAR635" s="983"/>
      <c r="EAS635" s="983"/>
      <c r="EAT635" s="983"/>
      <c r="EAU635" s="983"/>
      <c r="EAV635" s="983"/>
      <c r="EAW635" s="983"/>
      <c r="EAX635" s="983"/>
      <c r="EAY635" s="983"/>
      <c r="EAZ635" s="983"/>
      <c r="EBA635" s="983"/>
      <c r="EBB635" s="983"/>
      <c r="EBC635" s="984"/>
      <c r="EBD635" s="982"/>
      <c r="EBE635" s="983"/>
      <c r="EBF635" s="983"/>
      <c r="EBG635" s="983"/>
      <c r="EBH635" s="983"/>
      <c r="EBI635" s="983"/>
      <c r="EBJ635" s="983"/>
      <c r="EBK635" s="983"/>
      <c r="EBL635" s="983"/>
      <c r="EBM635" s="983"/>
      <c r="EBN635" s="983"/>
      <c r="EBO635" s="983"/>
      <c r="EBP635" s="983"/>
      <c r="EBQ635" s="983"/>
      <c r="EBR635" s="984"/>
      <c r="EBS635" s="982"/>
      <c r="EBT635" s="983"/>
      <c r="EBU635" s="983"/>
      <c r="EBV635" s="983"/>
      <c r="EBW635" s="983"/>
      <c r="EBX635" s="983"/>
      <c r="EBY635" s="983"/>
      <c r="EBZ635" s="983"/>
      <c r="ECA635" s="983"/>
      <c r="ECB635" s="983"/>
      <c r="ECC635" s="983"/>
      <c r="ECD635" s="983"/>
      <c r="ECE635" s="983"/>
      <c r="ECF635" s="983"/>
      <c r="ECG635" s="984"/>
      <c r="ECH635" s="982"/>
      <c r="ECI635" s="983"/>
      <c r="ECJ635" s="983"/>
      <c r="ECK635" s="983"/>
      <c r="ECL635" s="983"/>
      <c r="ECM635" s="983"/>
      <c r="ECN635" s="983"/>
      <c r="ECO635" s="983"/>
      <c r="ECP635" s="983"/>
      <c r="ECQ635" s="983"/>
      <c r="ECR635" s="983"/>
      <c r="ECS635" s="983"/>
      <c r="ECT635" s="983"/>
      <c r="ECU635" s="983"/>
      <c r="ECV635" s="984"/>
      <c r="ECW635" s="982"/>
      <c r="ECX635" s="983"/>
      <c r="ECY635" s="983"/>
      <c r="ECZ635" s="983"/>
      <c r="EDA635" s="983"/>
      <c r="EDB635" s="983"/>
      <c r="EDC635" s="983"/>
      <c r="EDD635" s="983"/>
      <c r="EDE635" s="983"/>
      <c r="EDF635" s="983"/>
      <c r="EDG635" s="983"/>
      <c r="EDH635" s="983"/>
      <c r="EDI635" s="983"/>
      <c r="EDJ635" s="983"/>
      <c r="EDK635" s="984"/>
      <c r="EDL635" s="982"/>
      <c r="EDM635" s="983"/>
      <c r="EDN635" s="983"/>
      <c r="EDO635" s="983"/>
      <c r="EDP635" s="983"/>
      <c r="EDQ635" s="983"/>
      <c r="EDR635" s="983"/>
      <c r="EDS635" s="983"/>
      <c r="EDT635" s="983"/>
      <c r="EDU635" s="983"/>
      <c r="EDV635" s="983"/>
      <c r="EDW635" s="983"/>
      <c r="EDX635" s="983"/>
      <c r="EDY635" s="983"/>
      <c r="EDZ635" s="984"/>
      <c r="EEA635" s="982"/>
      <c r="EEB635" s="983"/>
      <c r="EEC635" s="983"/>
      <c r="EED635" s="983"/>
      <c r="EEE635" s="983"/>
      <c r="EEF635" s="983"/>
      <c r="EEG635" s="983"/>
      <c r="EEH635" s="983"/>
      <c r="EEI635" s="983"/>
      <c r="EEJ635" s="983"/>
      <c r="EEK635" s="983"/>
      <c r="EEL635" s="983"/>
      <c r="EEM635" s="983"/>
      <c r="EEN635" s="983"/>
      <c r="EEO635" s="984"/>
      <c r="EEP635" s="982"/>
      <c r="EEQ635" s="983"/>
      <c r="EER635" s="983"/>
      <c r="EES635" s="983"/>
      <c r="EET635" s="983"/>
      <c r="EEU635" s="983"/>
      <c r="EEV635" s="983"/>
      <c r="EEW635" s="983"/>
      <c r="EEX635" s="983"/>
      <c r="EEY635" s="983"/>
      <c r="EEZ635" s="983"/>
      <c r="EFA635" s="983"/>
      <c r="EFB635" s="983"/>
      <c r="EFC635" s="983"/>
      <c r="EFD635" s="984"/>
      <c r="EFE635" s="982"/>
      <c r="EFF635" s="983"/>
      <c r="EFG635" s="983"/>
      <c r="EFH635" s="983"/>
      <c r="EFI635" s="983"/>
      <c r="EFJ635" s="983"/>
      <c r="EFK635" s="983"/>
      <c r="EFL635" s="983"/>
      <c r="EFM635" s="983"/>
      <c r="EFN635" s="983"/>
      <c r="EFO635" s="983"/>
      <c r="EFP635" s="983"/>
      <c r="EFQ635" s="983"/>
      <c r="EFR635" s="983"/>
      <c r="EFS635" s="984"/>
      <c r="EFT635" s="982"/>
      <c r="EFU635" s="983"/>
      <c r="EFV635" s="983"/>
      <c r="EFW635" s="983"/>
      <c r="EFX635" s="983"/>
      <c r="EFY635" s="983"/>
      <c r="EFZ635" s="983"/>
      <c r="EGA635" s="983"/>
      <c r="EGB635" s="983"/>
      <c r="EGC635" s="983"/>
      <c r="EGD635" s="983"/>
      <c r="EGE635" s="983"/>
      <c r="EGF635" s="983"/>
      <c r="EGG635" s="983"/>
      <c r="EGH635" s="984"/>
      <c r="EGI635" s="982"/>
      <c r="EGJ635" s="983"/>
      <c r="EGK635" s="983"/>
      <c r="EGL635" s="983"/>
      <c r="EGM635" s="983"/>
      <c r="EGN635" s="983"/>
      <c r="EGO635" s="983"/>
      <c r="EGP635" s="983"/>
      <c r="EGQ635" s="983"/>
      <c r="EGR635" s="983"/>
      <c r="EGS635" s="983"/>
      <c r="EGT635" s="983"/>
      <c r="EGU635" s="983"/>
      <c r="EGV635" s="983"/>
      <c r="EGW635" s="984"/>
      <c r="EGX635" s="982"/>
      <c r="EGY635" s="983"/>
      <c r="EGZ635" s="983"/>
      <c r="EHA635" s="983"/>
      <c r="EHB635" s="983"/>
      <c r="EHC635" s="983"/>
      <c r="EHD635" s="983"/>
      <c r="EHE635" s="983"/>
      <c r="EHF635" s="983"/>
      <c r="EHG635" s="983"/>
      <c r="EHH635" s="983"/>
      <c r="EHI635" s="983"/>
      <c r="EHJ635" s="983"/>
      <c r="EHK635" s="983"/>
      <c r="EHL635" s="984"/>
      <c r="EHM635" s="982"/>
      <c r="EHN635" s="983"/>
      <c r="EHO635" s="983"/>
      <c r="EHP635" s="983"/>
      <c r="EHQ635" s="983"/>
      <c r="EHR635" s="983"/>
      <c r="EHS635" s="983"/>
      <c r="EHT635" s="983"/>
      <c r="EHU635" s="983"/>
      <c r="EHV635" s="983"/>
      <c r="EHW635" s="983"/>
      <c r="EHX635" s="983"/>
      <c r="EHY635" s="983"/>
      <c r="EHZ635" s="983"/>
      <c r="EIA635" s="984"/>
      <c r="EIB635" s="982"/>
      <c r="EIC635" s="983"/>
      <c r="EID635" s="983"/>
      <c r="EIE635" s="983"/>
      <c r="EIF635" s="983"/>
      <c r="EIG635" s="983"/>
      <c r="EIH635" s="983"/>
      <c r="EII635" s="983"/>
      <c r="EIJ635" s="983"/>
      <c r="EIK635" s="983"/>
      <c r="EIL635" s="983"/>
      <c r="EIM635" s="983"/>
      <c r="EIN635" s="983"/>
      <c r="EIO635" s="983"/>
      <c r="EIP635" s="984"/>
      <c r="EIQ635" s="982"/>
      <c r="EIR635" s="983"/>
      <c r="EIS635" s="983"/>
      <c r="EIT635" s="983"/>
      <c r="EIU635" s="983"/>
      <c r="EIV635" s="983"/>
      <c r="EIW635" s="983"/>
      <c r="EIX635" s="983"/>
      <c r="EIY635" s="983"/>
      <c r="EIZ635" s="983"/>
      <c r="EJA635" s="983"/>
      <c r="EJB635" s="983"/>
      <c r="EJC635" s="983"/>
      <c r="EJD635" s="983"/>
      <c r="EJE635" s="984"/>
      <c r="EJF635" s="982"/>
      <c r="EJG635" s="983"/>
      <c r="EJH635" s="983"/>
      <c r="EJI635" s="983"/>
      <c r="EJJ635" s="983"/>
      <c r="EJK635" s="983"/>
      <c r="EJL635" s="983"/>
      <c r="EJM635" s="983"/>
      <c r="EJN635" s="983"/>
      <c r="EJO635" s="983"/>
      <c r="EJP635" s="983"/>
      <c r="EJQ635" s="983"/>
      <c r="EJR635" s="983"/>
      <c r="EJS635" s="983"/>
      <c r="EJT635" s="984"/>
      <c r="EJU635" s="982"/>
      <c r="EJV635" s="983"/>
      <c r="EJW635" s="983"/>
      <c r="EJX635" s="983"/>
      <c r="EJY635" s="983"/>
      <c r="EJZ635" s="983"/>
      <c r="EKA635" s="983"/>
      <c r="EKB635" s="983"/>
      <c r="EKC635" s="983"/>
      <c r="EKD635" s="983"/>
      <c r="EKE635" s="983"/>
      <c r="EKF635" s="983"/>
      <c r="EKG635" s="983"/>
      <c r="EKH635" s="983"/>
      <c r="EKI635" s="984"/>
      <c r="EKJ635" s="982"/>
      <c r="EKK635" s="983"/>
      <c r="EKL635" s="983"/>
      <c r="EKM635" s="983"/>
      <c r="EKN635" s="983"/>
      <c r="EKO635" s="983"/>
      <c r="EKP635" s="983"/>
      <c r="EKQ635" s="983"/>
      <c r="EKR635" s="983"/>
      <c r="EKS635" s="983"/>
      <c r="EKT635" s="983"/>
      <c r="EKU635" s="983"/>
      <c r="EKV635" s="983"/>
      <c r="EKW635" s="983"/>
      <c r="EKX635" s="984"/>
      <c r="EKY635" s="982"/>
      <c r="EKZ635" s="983"/>
      <c r="ELA635" s="983"/>
      <c r="ELB635" s="983"/>
      <c r="ELC635" s="983"/>
      <c r="ELD635" s="983"/>
      <c r="ELE635" s="983"/>
      <c r="ELF635" s="983"/>
      <c r="ELG635" s="983"/>
      <c r="ELH635" s="983"/>
      <c r="ELI635" s="983"/>
      <c r="ELJ635" s="983"/>
      <c r="ELK635" s="983"/>
      <c r="ELL635" s="983"/>
      <c r="ELM635" s="984"/>
      <c r="ELN635" s="982"/>
      <c r="ELO635" s="983"/>
      <c r="ELP635" s="983"/>
      <c r="ELQ635" s="983"/>
      <c r="ELR635" s="983"/>
      <c r="ELS635" s="983"/>
      <c r="ELT635" s="983"/>
      <c r="ELU635" s="983"/>
      <c r="ELV635" s="983"/>
      <c r="ELW635" s="983"/>
      <c r="ELX635" s="983"/>
      <c r="ELY635" s="983"/>
      <c r="ELZ635" s="983"/>
      <c r="EMA635" s="983"/>
      <c r="EMB635" s="984"/>
      <c r="EMC635" s="982"/>
      <c r="EMD635" s="983"/>
      <c r="EME635" s="983"/>
      <c r="EMF635" s="983"/>
      <c r="EMG635" s="983"/>
      <c r="EMH635" s="983"/>
      <c r="EMI635" s="983"/>
      <c r="EMJ635" s="983"/>
      <c r="EMK635" s="983"/>
      <c r="EML635" s="983"/>
      <c r="EMM635" s="983"/>
      <c r="EMN635" s="983"/>
      <c r="EMO635" s="983"/>
      <c r="EMP635" s="983"/>
      <c r="EMQ635" s="984"/>
      <c r="EMR635" s="982"/>
      <c r="EMS635" s="983"/>
      <c r="EMT635" s="983"/>
      <c r="EMU635" s="983"/>
      <c r="EMV635" s="983"/>
      <c r="EMW635" s="983"/>
      <c r="EMX635" s="983"/>
      <c r="EMY635" s="983"/>
      <c r="EMZ635" s="983"/>
      <c r="ENA635" s="983"/>
      <c r="ENB635" s="983"/>
      <c r="ENC635" s="983"/>
      <c r="END635" s="983"/>
      <c r="ENE635" s="983"/>
      <c r="ENF635" s="984"/>
      <c r="ENG635" s="982"/>
      <c r="ENH635" s="983"/>
      <c r="ENI635" s="983"/>
      <c r="ENJ635" s="983"/>
      <c r="ENK635" s="983"/>
      <c r="ENL635" s="983"/>
      <c r="ENM635" s="983"/>
      <c r="ENN635" s="983"/>
      <c r="ENO635" s="983"/>
      <c r="ENP635" s="983"/>
      <c r="ENQ635" s="983"/>
      <c r="ENR635" s="983"/>
      <c r="ENS635" s="983"/>
      <c r="ENT635" s="983"/>
      <c r="ENU635" s="984"/>
      <c r="ENV635" s="982"/>
      <c r="ENW635" s="983"/>
      <c r="ENX635" s="983"/>
      <c r="ENY635" s="983"/>
      <c r="ENZ635" s="983"/>
      <c r="EOA635" s="983"/>
      <c r="EOB635" s="983"/>
      <c r="EOC635" s="983"/>
      <c r="EOD635" s="983"/>
      <c r="EOE635" s="983"/>
      <c r="EOF635" s="983"/>
      <c r="EOG635" s="983"/>
      <c r="EOH635" s="983"/>
      <c r="EOI635" s="983"/>
      <c r="EOJ635" s="984"/>
      <c r="EOK635" s="982"/>
      <c r="EOL635" s="983"/>
      <c r="EOM635" s="983"/>
      <c r="EON635" s="983"/>
      <c r="EOO635" s="983"/>
      <c r="EOP635" s="983"/>
      <c r="EOQ635" s="983"/>
      <c r="EOR635" s="983"/>
      <c r="EOS635" s="983"/>
      <c r="EOT635" s="983"/>
      <c r="EOU635" s="983"/>
      <c r="EOV635" s="983"/>
      <c r="EOW635" s="983"/>
      <c r="EOX635" s="983"/>
      <c r="EOY635" s="984"/>
      <c r="EOZ635" s="982"/>
      <c r="EPA635" s="983"/>
      <c r="EPB635" s="983"/>
      <c r="EPC635" s="983"/>
      <c r="EPD635" s="983"/>
      <c r="EPE635" s="983"/>
      <c r="EPF635" s="983"/>
      <c r="EPG635" s="983"/>
      <c r="EPH635" s="983"/>
      <c r="EPI635" s="983"/>
      <c r="EPJ635" s="983"/>
      <c r="EPK635" s="983"/>
      <c r="EPL635" s="983"/>
      <c r="EPM635" s="983"/>
      <c r="EPN635" s="984"/>
      <c r="EPO635" s="982"/>
      <c r="EPP635" s="983"/>
      <c r="EPQ635" s="983"/>
      <c r="EPR635" s="983"/>
      <c r="EPS635" s="983"/>
      <c r="EPT635" s="983"/>
      <c r="EPU635" s="983"/>
      <c r="EPV635" s="983"/>
      <c r="EPW635" s="983"/>
      <c r="EPX635" s="983"/>
      <c r="EPY635" s="983"/>
      <c r="EPZ635" s="983"/>
      <c r="EQA635" s="983"/>
      <c r="EQB635" s="983"/>
      <c r="EQC635" s="984"/>
      <c r="EQD635" s="982"/>
      <c r="EQE635" s="983"/>
      <c r="EQF635" s="983"/>
      <c r="EQG635" s="983"/>
      <c r="EQH635" s="983"/>
      <c r="EQI635" s="983"/>
      <c r="EQJ635" s="983"/>
      <c r="EQK635" s="983"/>
      <c r="EQL635" s="983"/>
      <c r="EQM635" s="983"/>
      <c r="EQN635" s="983"/>
      <c r="EQO635" s="983"/>
      <c r="EQP635" s="983"/>
      <c r="EQQ635" s="983"/>
      <c r="EQR635" s="984"/>
      <c r="EQS635" s="982"/>
      <c r="EQT635" s="983"/>
      <c r="EQU635" s="983"/>
      <c r="EQV635" s="983"/>
      <c r="EQW635" s="983"/>
      <c r="EQX635" s="983"/>
      <c r="EQY635" s="983"/>
      <c r="EQZ635" s="983"/>
      <c r="ERA635" s="983"/>
      <c r="ERB635" s="983"/>
      <c r="ERC635" s="983"/>
      <c r="ERD635" s="983"/>
      <c r="ERE635" s="983"/>
      <c r="ERF635" s="983"/>
      <c r="ERG635" s="984"/>
      <c r="ERH635" s="982"/>
      <c r="ERI635" s="983"/>
      <c r="ERJ635" s="983"/>
      <c r="ERK635" s="983"/>
      <c r="ERL635" s="983"/>
      <c r="ERM635" s="983"/>
      <c r="ERN635" s="983"/>
      <c r="ERO635" s="983"/>
      <c r="ERP635" s="983"/>
      <c r="ERQ635" s="983"/>
      <c r="ERR635" s="983"/>
      <c r="ERS635" s="983"/>
      <c r="ERT635" s="983"/>
      <c r="ERU635" s="983"/>
      <c r="ERV635" s="984"/>
      <c r="ERW635" s="982"/>
      <c r="ERX635" s="983"/>
      <c r="ERY635" s="983"/>
      <c r="ERZ635" s="983"/>
      <c r="ESA635" s="983"/>
      <c r="ESB635" s="983"/>
      <c r="ESC635" s="983"/>
      <c r="ESD635" s="983"/>
      <c r="ESE635" s="983"/>
      <c r="ESF635" s="983"/>
      <c r="ESG635" s="983"/>
      <c r="ESH635" s="983"/>
      <c r="ESI635" s="983"/>
      <c r="ESJ635" s="983"/>
      <c r="ESK635" s="984"/>
      <c r="ESL635" s="982"/>
      <c r="ESM635" s="983"/>
      <c r="ESN635" s="983"/>
      <c r="ESO635" s="983"/>
      <c r="ESP635" s="983"/>
      <c r="ESQ635" s="983"/>
      <c r="ESR635" s="983"/>
      <c r="ESS635" s="983"/>
      <c r="EST635" s="983"/>
      <c r="ESU635" s="983"/>
      <c r="ESV635" s="983"/>
      <c r="ESW635" s="983"/>
      <c r="ESX635" s="983"/>
      <c r="ESY635" s="983"/>
      <c r="ESZ635" s="984"/>
      <c r="ETA635" s="982"/>
      <c r="ETB635" s="983"/>
      <c r="ETC635" s="983"/>
      <c r="ETD635" s="983"/>
      <c r="ETE635" s="983"/>
      <c r="ETF635" s="983"/>
      <c r="ETG635" s="983"/>
      <c r="ETH635" s="983"/>
      <c r="ETI635" s="983"/>
      <c r="ETJ635" s="983"/>
      <c r="ETK635" s="983"/>
      <c r="ETL635" s="983"/>
      <c r="ETM635" s="983"/>
      <c r="ETN635" s="983"/>
      <c r="ETO635" s="984"/>
      <c r="ETP635" s="982"/>
      <c r="ETQ635" s="983"/>
      <c r="ETR635" s="983"/>
      <c r="ETS635" s="983"/>
      <c r="ETT635" s="983"/>
      <c r="ETU635" s="983"/>
      <c r="ETV635" s="983"/>
      <c r="ETW635" s="983"/>
      <c r="ETX635" s="983"/>
      <c r="ETY635" s="983"/>
      <c r="ETZ635" s="983"/>
      <c r="EUA635" s="983"/>
      <c r="EUB635" s="983"/>
      <c r="EUC635" s="983"/>
      <c r="EUD635" s="984"/>
      <c r="EUE635" s="982"/>
      <c r="EUF635" s="983"/>
      <c r="EUG635" s="983"/>
      <c r="EUH635" s="983"/>
      <c r="EUI635" s="983"/>
      <c r="EUJ635" s="983"/>
      <c r="EUK635" s="983"/>
      <c r="EUL635" s="983"/>
      <c r="EUM635" s="983"/>
      <c r="EUN635" s="983"/>
      <c r="EUO635" s="983"/>
      <c r="EUP635" s="983"/>
      <c r="EUQ635" s="983"/>
      <c r="EUR635" s="983"/>
      <c r="EUS635" s="984"/>
      <c r="EUT635" s="982"/>
      <c r="EUU635" s="983"/>
      <c r="EUV635" s="983"/>
      <c r="EUW635" s="983"/>
      <c r="EUX635" s="983"/>
      <c r="EUY635" s="983"/>
      <c r="EUZ635" s="983"/>
      <c r="EVA635" s="983"/>
      <c r="EVB635" s="983"/>
      <c r="EVC635" s="983"/>
      <c r="EVD635" s="983"/>
      <c r="EVE635" s="983"/>
      <c r="EVF635" s="983"/>
      <c r="EVG635" s="983"/>
      <c r="EVH635" s="984"/>
      <c r="EVI635" s="982"/>
      <c r="EVJ635" s="983"/>
      <c r="EVK635" s="983"/>
      <c r="EVL635" s="983"/>
      <c r="EVM635" s="983"/>
      <c r="EVN635" s="983"/>
      <c r="EVO635" s="983"/>
      <c r="EVP635" s="983"/>
      <c r="EVQ635" s="983"/>
      <c r="EVR635" s="983"/>
      <c r="EVS635" s="983"/>
      <c r="EVT635" s="983"/>
      <c r="EVU635" s="983"/>
      <c r="EVV635" s="983"/>
      <c r="EVW635" s="984"/>
      <c r="EVX635" s="982"/>
      <c r="EVY635" s="983"/>
      <c r="EVZ635" s="983"/>
      <c r="EWA635" s="983"/>
      <c r="EWB635" s="983"/>
      <c r="EWC635" s="983"/>
      <c r="EWD635" s="983"/>
      <c r="EWE635" s="983"/>
      <c r="EWF635" s="983"/>
      <c r="EWG635" s="983"/>
      <c r="EWH635" s="983"/>
      <c r="EWI635" s="983"/>
      <c r="EWJ635" s="983"/>
      <c r="EWK635" s="983"/>
      <c r="EWL635" s="984"/>
      <c r="EWM635" s="982"/>
      <c r="EWN635" s="983"/>
      <c r="EWO635" s="983"/>
      <c r="EWP635" s="983"/>
      <c r="EWQ635" s="983"/>
      <c r="EWR635" s="983"/>
      <c r="EWS635" s="983"/>
      <c r="EWT635" s="983"/>
      <c r="EWU635" s="983"/>
      <c r="EWV635" s="983"/>
      <c r="EWW635" s="983"/>
      <c r="EWX635" s="983"/>
      <c r="EWY635" s="983"/>
      <c r="EWZ635" s="983"/>
      <c r="EXA635" s="984"/>
      <c r="EXB635" s="982"/>
      <c r="EXC635" s="983"/>
      <c r="EXD635" s="983"/>
      <c r="EXE635" s="983"/>
      <c r="EXF635" s="983"/>
      <c r="EXG635" s="983"/>
      <c r="EXH635" s="983"/>
      <c r="EXI635" s="983"/>
      <c r="EXJ635" s="983"/>
      <c r="EXK635" s="983"/>
      <c r="EXL635" s="983"/>
      <c r="EXM635" s="983"/>
      <c r="EXN635" s="983"/>
      <c r="EXO635" s="983"/>
      <c r="EXP635" s="984"/>
      <c r="EXQ635" s="982"/>
      <c r="EXR635" s="983"/>
      <c r="EXS635" s="983"/>
      <c r="EXT635" s="983"/>
      <c r="EXU635" s="983"/>
      <c r="EXV635" s="983"/>
      <c r="EXW635" s="983"/>
      <c r="EXX635" s="983"/>
      <c r="EXY635" s="983"/>
      <c r="EXZ635" s="983"/>
      <c r="EYA635" s="983"/>
      <c r="EYB635" s="983"/>
      <c r="EYC635" s="983"/>
      <c r="EYD635" s="983"/>
      <c r="EYE635" s="984"/>
      <c r="EYF635" s="982"/>
      <c r="EYG635" s="983"/>
      <c r="EYH635" s="983"/>
      <c r="EYI635" s="983"/>
      <c r="EYJ635" s="983"/>
      <c r="EYK635" s="983"/>
      <c r="EYL635" s="983"/>
      <c r="EYM635" s="983"/>
      <c r="EYN635" s="983"/>
      <c r="EYO635" s="983"/>
      <c r="EYP635" s="983"/>
      <c r="EYQ635" s="983"/>
      <c r="EYR635" s="983"/>
      <c r="EYS635" s="983"/>
      <c r="EYT635" s="984"/>
      <c r="EYU635" s="982"/>
      <c r="EYV635" s="983"/>
      <c r="EYW635" s="983"/>
      <c r="EYX635" s="983"/>
      <c r="EYY635" s="983"/>
      <c r="EYZ635" s="983"/>
      <c r="EZA635" s="983"/>
      <c r="EZB635" s="983"/>
      <c r="EZC635" s="983"/>
      <c r="EZD635" s="983"/>
      <c r="EZE635" s="983"/>
      <c r="EZF635" s="983"/>
      <c r="EZG635" s="983"/>
      <c r="EZH635" s="983"/>
      <c r="EZI635" s="984"/>
      <c r="EZJ635" s="982"/>
      <c r="EZK635" s="983"/>
      <c r="EZL635" s="983"/>
      <c r="EZM635" s="983"/>
      <c r="EZN635" s="983"/>
      <c r="EZO635" s="983"/>
      <c r="EZP635" s="983"/>
      <c r="EZQ635" s="983"/>
      <c r="EZR635" s="983"/>
      <c r="EZS635" s="983"/>
      <c r="EZT635" s="983"/>
      <c r="EZU635" s="983"/>
      <c r="EZV635" s="983"/>
      <c r="EZW635" s="983"/>
      <c r="EZX635" s="984"/>
      <c r="EZY635" s="982"/>
      <c r="EZZ635" s="983"/>
      <c r="FAA635" s="983"/>
      <c r="FAB635" s="983"/>
      <c r="FAC635" s="983"/>
      <c r="FAD635" s="983"/>
      <c r="FAE635" s="983"/>
      <c r="FAF635" s="983"/>
      <c r="FAG635" s="983"/>
      <c r="FAH635" s="983"/>
      <c r="FAI635" s="983"/>
      <c r="FAJ635" s="983"/>
      <c r="FAK635" s="983"/>
      <c r="FAL635" s="983"/>
      <c r="FAM635" s="984"/>
      <c r="FAN635" s="982"/>
      <c r="FAO635" s="983"/>
      <c r="FAP635" s="983"/>
      <c r="FAQ635" s="983"/>
      <c r="FAR635" s="983"/>
      <c r="FAS635" s="983"/>
      <c r="FAT635" s="983"/>
      <c r="FAU635" s="983"/>
      <c r="FAV635" s="983"/>
      <c r="FAW635" s="983"/>
      <c r="FAX635" s="983"/>
      <c r="FAY635" s="983"/>
      <c r="FAZ635" s="983"/>
      <c r="FBA635" s="983"/>
      <c r="FBB635" s="984"/>
      <c r="FBC635" s="982"/>
      <c r="FBD635" s="983"/>
      <c r="FBE635" s="983"/>
      <c r="FBF635" s="983"/>
      <c r="FBG635" s="983"/>
      <c r="FBH635" s="983"/>
      <c r="FBI635" s="983"/>
      <c r="FBJ635" s="983"/>
      <c r="FBK635" s="983"/>
      <c r="FBL635" s="983"/>
      <c r="FBM635" s="983"/>
      <c r="FBN635" s="983"/>
      <c r="FBO635" s="983"/>
      <c r="FBP635" s="983"/>
      <c r="FBQ635" s="984"/>
      <c r="FBR635" s="982"/>
      <c r="FBS635" s="983"/>
      <c r="FBT635" s="983"/>
      <c r="FBU635" s="983"/>
      <c r="FBV635" s="983"/>
      <c r="FBW635" s="983"/>
      <c r="FBX635" s="983"/>
      <c r="FBY635" s="983"/>
      <c r="FBZ635" s="983"/>
      <c r="FCA635" s="983"/>
      <c r="FCB635" s="983"/>
      <c r="FCC635" s="983"/>
      <c r="FCD635" s="983"/>
      <c r="FCE635" s="983"/>
      <c r="FCF635" s="984"/>
      <c r="FCG635" s="982"/>
      <c r="FCH635" s="983"/>
      <c r="FCI635" s="983"/>
      <c r="FCJ635" s="983"/>
      <c r="FCK635" s="983"/>
      <c r="FCL635" s="983"/>
      <c r="FCM635" s="983"/>
      <c r="FCN635" s="983"/>
      <c r="FCO635" s="983"/>
      <c r="FCP635" s="983"/>
      <c r="FCQ635" s="983"/>
      <c r="FCR635" s="983"/>
      <c r="FCS635" s="983"/>
      <c r="FCT635" s="983"/>
      <c r="FCU635" s="984"/>
      <c r="FCV635" s="982"/>
      <c r="FCW635" s="983"/>
      <c r="FCX635" s="983"/>
      <c r="FCY635" s="983"/>
      <c r="FCZ635" s="983"/>
      <c r="FDA635" s="983"/>
      <c r="FDB635" s="983"/>
      <c r="FDC635" s="983"/>
      <c r="FDD635" s="983"/>
      <c r="FDE635" s="983"/>
      <c r="FDF635" s="983"/>
      <c r="FDG635" s="983"/>
      <c r="FDH635" s="983"/>
      <c r="FDI635" s="983"/>
      <c r="FDJ635" s="984"/>
      <c r="FDK635" s="982"/>
      <c r="FDL635" s="983"/>
      <c r="FDM635" s="983"/>
      <c r="FDN635" s="983"/>
      <c r="FDO635" s="983"/>
      <c r="FDP635" s="983"/>
      <c r="FDQ635" s="983"/>
      <c r="FDR635" s="983"/>
      <c r="FDS635" s="983"/>
      <c r="FDT635" s="983"/>
      <c r="FDU635" s="983"/>
      <c r="FDV635" s="983"/>
      <c r="FDW635" s="983"/>
      <c r="FDX635" s="983"/>
      <c r="FDY635" s="984"/>
      <c r="FDZ635" s="982"/>
      <c r="FEA635" s="983"/>
      <c r="FEB635" s="983"/>
      <c r="FEC635" s="983"/>
      <c r="FED635" s="983"/>
      <c r="FEE635" s="983"/>
      <c r="FEF635" s="983"/>
      <c r="FEG635" s="983"/>
      <c r="FEH635" s="983"/>
      <c r="FEI635" s="983"/>
      <c r="FEJ635" s="983"/>
      <c r="FEK635" s="983"/>
      <c r="FEL635" s="983"/>
      <c r="FEM635" s="983"/>
      <c r="FEN635" s="984"/>
      <c r="FEO635" s="982"/>
      <c r="FEP635" s="983"/>
      <c r="FEQ635" s="983"/>
      <c r="FER635" s="983"/>
      <c r="FES635" s="983"/>
      <c r="FET635" s="983"/>
      <c r="FEU635" s="983"/>
      <c r="FEV635" s="983"/>
      <c r="FEW635" s="983"/>
      <c r="FEX635" s="983"/>
      <c r="FEY635" s="983"/>
      <c r="FEZ635" s="983"/>
      <c r="FFA635" s="983"/>
      <c r="FFB635" s="983"/>
      <c r="FFC635" s="984"/>
      <c r="FFD635" s="982"/>
      <c r="FFE635" s="983"/>
      <c r="FFF635" s="983"/>
      <c r="FFG635" s="983"/>
      <c r="FFH635" s="983"/>
      <c r="FFI635" s="983"/>
      <c r="FFJ635" s="983"/>
      <c r="FFK635" s="983"/>
      <c r="FFL635" s="983"/>
      <c r="FFM635" s="983"/>
      <c r="FFN635" s="983"/>
      <c r="FFO635" s="983"/>
      <c r="FFP635" s="983"/>
      <c r="FFQ635" s="983"/>
      <c r="FFR635" s="984"/>
      <c r="FFS635" s="982"/>
      <c r="FFT635" s="983"/>
      <c r="FFU635" s="983"/>
      <c r="FFV635" s="983"/>
      <c r="FFW635" s="983"/>
      <c r="FFX635" s="983"/>
      <c r="FFY635" s="983"/>
      <c r="FFZ635" s="983"/>
      <c r="FGA635" s="983"/>
      <c r="FGB635" s="983"/>
      <c r="FGC635" s="983"/>
      <c r="FGD635" s="983"/>
      <c r="FGE635" s="983"/>
      <c r="FGF635" s="983"/>
      <c r="FGG635" s="984"/>
      <c r="FGH635" s="982"/>
      <c r="FGI635" s="983"/>
      <c r="FGJ635" s="983"/>
      <c r="FGK635" s="983"/>
      <c r="FGL635" s="983"/>
      <c r="FGM635" s="983"/>
      <c r="FGN635" s="983"/>
      <c r="FGO635" s="983"/>
      <c r="FGP635" s="983"/>
      <c r="FGQ635" s="983"/>
      <c r="FGR635" s="983"/>
      <c r="FGS635" s="983"/>
      <c r="FGT635" s="983"/>
      <c r="FGU635" s="983"/>
      <c r="FGV635" s="984"/>
      <c r="FGW635" s="982"/>
      <c r="FGX635" s="983"/>
      <c r="FGY635" s="983"/>
      <c r="FGZ635" s="983"/>
      <c r="FHA635" s="983"/>
      <c r="FHB635" s="983"/>
      <c r="FHC635" s="983"/>
      <c r="FHD635" s="983"/>
      <c r="FHE635" s="983"/>
      <c r="FHF635" s="983"/>
      <c r="FHG635" s="983"/>
      <c r="FHH635" s="983"/>
      <c r="FHI635" s="983"/>
      <c r="FHJ635" s="983"/>
      <c r="FHK635" s="984"/>
      <c r="FHL635" s="982"/>
      <c r="FHM635" s="983"/>
      <c r="FHN635" s="983"/>
      <c r="FHO635" s="983"/>
      <c r="FHP635" s="983"/>
      <c r="FHQ635" s="983"/>
      <c r="FHR635" s="983"/>
      <c r="FHS635" s="983"/>
      <c r="FHT635" s="983"/>
      <c r="FHU635" s="983"/>
      <c r="FHV635" s="983"/>
      <c r="FHW635" s="983"/>
      <c r="FHX635" s="983"/>
      <c r="FHY635" s="983"/>
      <c r="FHZ635" s="984"/>
      <c r="FIA635" s="982"/>
      <c r="FIB635" s="983"/>
      <c r="FIC635" s="983"/>
      <c r="FID635" s="983"/>
      <c r="FIE635" s="983"/>
      <c r="FIF635" s="983"/>
      <c r="FIG635" s="983"/>
      <c r="FIH635" s="983"/>
      <c r="FII635" s="983"/>
      <c r="FIJ635" s="983"/>
      <c r="FIK635" s="983"/>
      <c r="FIL635" s="983"/>
      <c r="FIM635" s="983"/>
      <c r="FIN635" s="983"/>
      <c r="FIO635" s="984"/>
      <c r="FIP635" s="982"/>
      <c r="FIQ635" s="983"/>
      <c r="FIR635" s="983"/>
      <c r="FIS635" s="983"/>
      <c r="FIT635" s="983"/>
      <c r="FIU635" s="983"/>
      <c r="FIV635" s="983"/>
      <c r="FIW635" s="983"/>
      <c r="FIX635" s="983"/>
      <c r="FIY635" s="983"/>
      <c r="FIZ635" s="983"/>
      <c r="FJA635" s="983"/>
      <c r="FJB635" s="983"/>
      <c r="FJC635" s="983"/>
      <c r="FJD635" s="984"/>
      <c r="FJE635" s="982"/>
      <c r="FJF635" s="983"/>
      <c r="FJG635" s="983"/>
      <c r="FJH635" s="983"/>
      <c r="FJI635" s="983"/>
      <c r="FJJ635" s="983"/>
      <c r="FJK635" s="983"/>
      <c r="FJL635" s="983"/>
      <c r="FJM635" s="983"/>
      <c r="FJN635" s="983"/>
      <c r="FJO635" s="983"/>
      <c r="FJP635" s="983"/>
      <c r="FJQ635" s="983"/>
      <c r="FJR635" s="983"/>
      <c r="FJS635" s="984"/>
      <c r="FJT635" s="982"/>
      <c r="FJU635" s="983"/>
      <c r="FJV635" s="983"/>
      <c r="FJW635" s="983"/>
      <c r="FJX635" s="983"/>
      <c r="FJY635" s="983"/>
      <c r="FJZ635" s="983"/>
      <c r="FKA635" s="983"/>
      <c r="FKB635" s="983"/>
      <c r="FKC635" s="983"/>
      <c r="FKD635" s="983"/>
      <c r="FKE635" s="983"/>
      <c r="FKF635" s="983"/>
      <c r="FKG635" s="983"/>
      <c r="FKH635" s="984"/>
      <c r="FKI635" s="982"/>
      <c r="FKJ635" s="983"/>
      <c r="FKK635" s="983"/>
      <c r="FKL635" s="983"/>
      <c r="FKM635" s="983"/>
      <c r="FKN635" s="983"/>
      <c r="FKO635" s="983"/>
      <c r="FKP635" s="983"/>
      <c r="FKQ635" s="983"/>
      <c r="FKR635" s="983"/>
      <c r="FKS635" s="983"/>
      <c r="FKT635" s="983"/>
      <c r="FKU635" s="983"/>
      <c r="FKV635" s="983"/>
      <c r="FKW635" s="984"/>
      <c r="FKX635" s="982"/>
      <c r="FKY635" s="983"/>
      <c r="FKZ635" s="983"/>
      <c r="FLA635" s="983"/>
      <c r="FLB635" s="983"/>
      <c r="FLC635" s="983"/>
      <c r="FLD635" s="983"/>
      <c r="FLE635" s="983"/>
      <c r="FLF635" s="983"/>
      <c r="FLG635" s="983"/>
      <c r="FLH635" s="983"/>
      <c r="FLI635" s="983"/>
      <c r="FLJ635" s="983"/>
      <c r="FLK635" s="983"/>
      <c r="FLL635" s="984"/>
      <c r="FLM635" s="982"/>
      <c r="FLN635" s="983"/>
      <c r="FLO635" s="983"/>
      <c r="FLP635" s="983"/>
      <c r="FLQ635" s="983"/>
      <c r="FLR635" s="983"/>
      <c r="FLS635" s="983"/>
      <c r="FLT635" s="983"/>
      <c r="FLU635" s="983"/>
      <c r="FLV635" s="983"/>
      <c r="FLW635" s="983"/>
      <c r="FLX635" s="983"/>
      <c r="FLY635" s="983"/>
      <c r="FLZ635" s="983"/>
      <c r="FMA635" s="984"/>
      <c r="FMB635" s="982"/>
      <c r="FMC635" s="983"/>
      <c r="FMD635" s="983"/>
      <c r="FME635" s="983"/>
      <c r="FMF635" s="983"/>
      <c r="FMG635" s="983"/>
      <c r="FMH635" s="983"/>
      <c r="FMI635" s="983"/>
      <c r="FMJ635" s="983"/>
      <c r="FMK635" s="983"/>
      <c r="FML635" s="983"/>
      <c r="FMM635" s="983"/>
      <c r="FMN635" s="983"/>
      <c r="FMO635" s="983"/>
      <c r="FMP635" s="984"/>
      <c r="FMQ635" s="982"/>
      <c r="FMR635" s="983"/>
      <c r="FMS635" s="983"/>
      <c r="FMT635" s="983"/>
      <c r="FMU635" s="983"/>
      <c r="FMV635" s="983"/>
      <c r="FMW635" s="983"/>
      <c r="FMX635" s="983"/>
      <c r="FMY635" s="983"/>
      <c r="FMZ635" s="983"/>
      <c r="FNA635" s="983"/>
      <c r="FNB635" s="983"/>
      <c r="FNC635" s="983"/>
      <c r="FND635" s="983"/>
      <c r="FNE635" s="984"/>
      <c r="FNF635" s="982"/>
      <c r="FNG635" s="983"/>
      <c r="FNH635" s="983"/>
      <c r="FNI635" s="983"/>
      <c r="FNJ635" s="983"/>
      <c r="FNK635" s="983"/>
      <c r="FNL635" s="983"/>
      <c r="FNM635" s="983"/>
      <c r="FNN635" s="983"/>
      <c r="FNO635" s="983"/>
      <c r="FNP635" s="983"/>
      <c r="FNQ635" s="983"/>
      <c r="FNR635" s="983"/>
      <c r="FNS635" s="983"/>
      <c r="FNT635" s="984"/>
      <c r="FNU635" s="982"/>
      <c r="FNV635" s="983"/>
      <c r="FNW635" s="983"/>
      <c r="FNX635" s="983"/>
      <c r="FNY635" s="983"/>
      <c r="FNZ635" s="983"/>
      <c r="FOA635" s="983"/>
      <c r="FOB635" s="983"/>
      <c r="FOC635" s="983"/>
      <c r="FOD635" s="983"/>
      <c r="FOE635" s="983"/>
      <c r="FOF635" s="983"/>
      <c r="FOG635" s="983"/>
      <c r="FOH635" s="983"/>
      <c r="FOI635" s="984"/>
      <c r="FOJ635" s="982"/>
      <c r="FOK635" s="983"/>
      <c r="FOL635" s="983"/>
      <c r="FOM635" s="983"/>
      <c r="FON635" s="983"/>
      <c r="FOO635" s="983"/>
      <c r="FOP635" s="983"/>
      <c r="FOQ635" s="983"/>
      <c r="FOR635" s="983"/>
      <c r="FOS635" s="983"/>
      <c r="FOT635" s="983"/>
      <c r="FOU635" s="983"/>
      <c r="FOV635" s="983"/>
      <c r="FOW635" s="983"/>
      <c r="FOX635" s="984"/>
      <c r="FOY635" s="982"/>
      <c r="FOZ635" s="983"/>
      <c r="FPA635" s="983"/>
      <c r="FPB635" s="983"/>
      <c r="FPC635" s="983"/>
      <c r="FPD635" s="983"/>
      <c r="FPE635" s="983"/>
      <c r="FPF635" s="983"/>
      <c r="FPG635" s="983"/>
      <c r="FPH635" s="983"/>
      <c r="FPI635" s="983"/>
      <c r="FPJ635" s="983"/>
      <c r="FPK635" s="983"/>
      <c r="FPL635" s="983"/>
      <c r="FPM635" s="984"/>
      <c r="FPN635" s="982"/>
      <c r="FPO635" s="983"/>
      <c r="FPP635" s="983"/>
      <c r="FPQ635" s="983"/>
      <c r="FPR635" s="983"/>
      <c r="FPS635" s="983"/>
      <c r="FPT635" s="983"/>
      <c r="FPU635" s="983"/>
      <c r="FPV635" s="983"/>
      <c r="FPW635" s="983"/>
      <c r="FPX635" s="983"/>
      <c r="FPY635" s="983"/>
      <c r="FPZ635" s="983"/>
      <c r="FQA635" s="983"/>
      <c r="FQB635" s="984"/>
      <c r="FQC635" s="982"/>
      <c r="FQD635" s="983"/>
      <c r="FQE635" s="983"/>
      <c r="FQF635" s="983"/>
      <c r="FQG635" s="983"/>
      <c r="FQH635" s="983"/>
      <c r="FQI635" s="983"/>
      <c r="FQJ635" s="983"/>
      <c r="FQK635" s="983"/>
      <c r="FQL635" s="983"/>
      <c r="FQM635" s="983"/>
      <c r="FQN635" s="983"/>
      <c r="FQO635" s="983"/>
      <c r="FQP635" s="983"/>
      <c r="FQQ635" s="984"/>
      <c r="FQR635" s="982"/>
      <c r="FQS635" s="983"/>
      <c r="FQT635" s="983"/>
      <c r="FQU635" s="983"/>
      <c r="FQV635" s="983"/>
      <c r="FQW635" s="983"/>
      <c r="FQX635" s="983"/>
      <c r="FQY635" s="983"/>
      <c r="FQZ635" s="983"/>
      <c r="FRA635" s="983"/>
      <c r="FRB635" s="983"/>
      <c r="FRC635" s="983"/>
      <c r="FRD635" s="983"/>
      <c r="FRE635" s="983"/>
      <c r="FRF635" s="984"/>
      <c r="FRG635" s="982"/>
      <c r="FRH635" s="983"/>
      <c r="FRI635" s="983"/>
      <c r="FRJ635" s="983"/>
      <c r="FRK635" s="983"/>
      <c r="FRL635" s="983"/>
      <c r="FRM635" s="983"/>
      <c r="FRN635" s="983"/>
      <c r="FRO635" s="983"/>
      <c r="FRP635" s="983"/>
      <c r="FRQ635" s="983"/>
      <c r="FRR635" s="983"/>
      <c r="FRS635" s="983"/>
      <c r="FRT635" s="983"/>
      <c r="FRU635" s="984"/>
      <c r="FRV635" s="982"/>
      <c r="FRW635" s="983"/>
      <c r="FRX635" s="983"/>
      <c r="FRY635" s="983"/>
      <c r="FRZ635" s="983"/>
      <c r="FSA635" s="983"/>
      <c r="FSB635" s="983"/>
      <c r="FSC635" s="983"/>
      <c r="FSD635" s="983"/>
      <c r="FSE635" s="983"/>
      <c r="FSF635" s="983"/>
      <c r="FSG635" s="983"/>
      <c r="FSH635" s="983"/>
      <c r="FSI635" s="983"/>
      <c r="FSJ635" s="984"/>
      <c r="FSK635" s="982"/>
      <c r="FSL635" s="983"/>
      <c r="FSM635" s="983"/>
      <c r="FSN635" s="983"/>
      <c r="FSO635" s="983"/>
      <c r="FSP635" s="983"/>
      <c r="FSQ635" s="983"/>
      <c r="FSR635" s="983"/>
      <c r="FSS635" s="983"/>
      <c r="FST635" s="983"/>
      <c r="FSU635" s="983"/>
      <c r="FSV635" s="983"/>
      <c r="FSW635" s="983"/>
      <c r="FSX635" s="983"/>
      <c r="FSY635" s="984"/>
      <c r="FSZ635" s="982"/>
      <c r="FTA635" s="983"/>
      <c r="FTB635" s="983"/>
      <c r="FTC635" s="983"/>
      <c r="FTD635" s="983"/>
      <c r="FTE635" s="983"/>
      <c r="FTF635" s="983"/>
      <c r="FTG635" s="983"/>
      <c r="FTH635" s="983"/>
      <c r="FTI635" s="983"/>
      <c r="FTJ635" s="983"/>
      <c r="FTK635" s="983"/>
      <c r="FTL635" s="983"/>
      <c r="FTM635" s="983"/>
      <c r="FTN635" s="984"/>
      <c r="FTO635" s="982"/>
      <c r="FTP635" s="983"/>
      <c r="FTQ635" s="983"/>
      <c r="FTR635" s="983"/>
      <c r="FTS635" s="983"/>
      <c r="FTT635" s="983"/>
      <c r="FTU635" s="983"/>
      <c r="FTV635" s="983"/>
      <c r="FTW635" s="983"/>
      <c r="FTX635" s="983"/>
      <c r="FTY635" s="983"/>
      <c r="FTZ635" s="983"/>
      <c r="FUA635" s="983"/>
      <c r="FUB635" s="983"/>
      <c r="FUC635" s="984"/>
      <c r="FUD635" s="982"/>
      <c r="FUE635" s="983"/>
      <c r="FUF635" s="983"/>
      <c r="FUG635" s="983"/>
      <c r="FUH635" s="983"/>
      <c r="FUI635" s="983"/>
      <c r="FUJ635" s="983"/>
      <c r="FUK635" s="983"/>
      <c r="FUL635" s="983"/>
      <c r="FUM635" s="983"/>
      <c r="FUN635" s="983"/>
      <c r="FUO635" s="983"/>
      <c r="FUP635" s="983"/>
      <c r="FUQ635" s="983"/>
      <c r="FUR635" s="984"/>
      <c r="FUS635" s="982"/>
      <c r="FUT635" s="983"/>
      <c r="FUU635" s="983"/>
      <c r="FUV635" s="983"/>
      <c r="FUW635" s="983"/>
      <c r="FUX635" s="983"/>
      <c r="FUY635" s="983"/>
      <c r="FUZ635" s="983"/>
      <c r="FVA635" s="983"/>
      <c r="FVB635" s="983"/>
      <c r="FVC635" s="983"/>
      <c r="FVD635" s="983"/>
      <c r="FVE635" s="983"/>
      <c r="FVF635" s="983"/>
      <c r="FVG635" s="984"/>
      <c r="FVH635" s="982"/>
      <c r="FVI635" s="983"/>
      <c r="FVJ635" s="983"/>
      <c r="FVK635" s="983"/>
      <c r="FVL635" s="983"/>
      <c r="FVM635" s="983"/>
      <c r="FVN635" s="983"/>
      <c r="FVO635" s="983"/>
      <c r="FVP635" s="983"/>
      <c r="FVQ635" s="983"/>
      <c r="FVR635" s="983"/>
      <c r="FVS635" s="983"/>
      <c r="FVT635" s="983"/>
      <c r="FVU635" s="983"/>
      <c r="FVV635" s="984"/>
      <c r="FVW635" s="982"/>
      <c r="FVX635" s="983"/>
      <c r="FVY635" s="983"/>
      <c r="FVZ635" s="983"/>
      <c r="FWA635" s="983"/>
      <c r="FWB635" s="983"/>
      <c r="FWC635" s="983"/>
      <c r="FWD635" s="983"/>
      <c r="FWE635" s="983"/>
      <c r="FWF635" s="983"/>
      <c r="FWG635" s="983"/>
      <c r="FWH635" s="983"/>
      <c r="FWI635" s="983"/>
      <c r="FWJ635" s="983"/>
      <c r="FWK635" s="984"/>
      <c r="FWL635" s="982"/>
      <c r="FWM635" s="983"/>
      <c r="FWN635" s="983"/>
      <c r="FWO635" s="983"/>
      <c r="FWP635" s="983"/>
      <c r="FWQ635" s="983"/>
      <c r="FWR635" s="983"/>
      <c r="FWS635" s="983"/>
      <c r="FWT635" s="983"/>
      <c r="FWU635" s="983"/>
      <c r="FWV635" s="983"/>
      <c r="FWW635" s="983"/>
      <c r="FWX635" s="983"/>
      <c r="FWY635" s="983"/>
      <c r="FWZ635" s="984"/>
      <c r="FXA635" s="982"/>
      <c r="FXB635" s="983"/>
      <c r="FXC635" s="983"/>
      <c r="FXD635" s="983"/>
      <c r="FXE635" s="983"/>
      <c r="FXF635" s="983"/>
      <c r="FXG635" s="983"/>
      <c r="FXH635" s="983"/>
      <c r="FXI635" s="983"/>
      <c r="FXJ635" s="983"/>
      <c r="FXK635" s="983"/>
      <c r="FXL635" s="983"/>
      <c r="FXM635" s="983"/>
      <c r="FXN635" s="983"/>
      <c r="FXO635" s="984"/>
      <c r="FXP635" s="982"/>
      <c r="FXQ635" s="983"/>
      <c r="FXR635" s="983"/>
      <c r="FXS635" s="983"/>
      <c r="FXT635" s="983"/>
      <c r="FXU635" s="983"/>
      <c r="FXV635" s="983"/>
      <c r="FXW635" s="983"/>
      <c r="FXX635" s="983"/>
      <c r="FXY635" s="983"/>
      <c r="FXZ635" s="983"/>
      <c r="FYA635" s="983"/>
      <c r="FYB635" s="983"/>
      <c r="FYC635" s="983"/>
      <c r="FYD635" s="984"/>
      <c r="FYE635" s="982"/>
      <c r="FYF635" s="983"/>
      <c r="FYG635" s="983"/>
      <c r="FYH635" s="983"/>
      <c r="FYI635" s="983"/>
      <c r="FYJ635" s="983"/>
      <c r="FYK635" s="983"/>
      <c r="FYL635" s="983"/>
      <c r="FYM635" s="983"/>
      <c r="FYN635" s="983"/>
      <c r="FYO635" s="983"/>
      <c r="FYP635" s="983"/>
      <c r="FYQ635" s="983"/>
      <c r="FYR635" s="983"/>
      <c r="FYS635" s="984"/>
      <c r="FYT635" s="982"/>
      <c r="FYU635" s="983"/>
      <c r="FYV635" s="983"/>
      <c r="FYW635" s="983"/>
      <c r="FYX635" s="983"/>
      <c r="FYY635" s="983"/>
      <c r="FYZ635" s="983"/>
      <c r="FZA635" s="983"/>
      <c r="FZB635" s="983"/>
      <c r="FZC635" s="983"/>
      <c r="FZD635" s="983"/>
      <c r="FZE635" s="983"/>
      <c r="FZF635" s="983"/>
      <c r="FZG635" s="983"/>
      <c r="FZH635" s="984"/>
      <c r="FZI635" s="982"/>
      <c r="FZJ635" s="983"/>
      <c r="FZK635" s="983"/>
      <c r="FZL635" s="983"/>
      <c r="FZM635" s="983"/>
      <c r="FZN635" s="983"/>
      <c r="FZO635" s="983"/>
      <c r="FZP635" s="983"/>
      <c r="FZQ635" s="983"/>
      <c r="FZR635" s="983"/>
      <c r="FZS635" s="983"/>
      <c r="FZT635" s="983"/>
      <c r="FZU635" s="983"/>
      <c r="FZV635" s="983"/>
      <c r="FZW635" s="984"/>
      <c r="FZX635" s="982"/>
      <c r="FZY635" s="983"/>
      <c r="FZZ635" s="983"/>
      <c r="GAA635" s="983"/>
      <c r="GAB635" s="983"/>
      <c r="GAC635" s="983"/>
      <c r="GAD635" s="983"/>
      <c r="GAE635" s="983"/>
      <c r="GAF635" s="983"/>
      <c r="GAG635" s="983"/>
      <c r="GAH635" s="983"/>
      <c r="GAI635" s="983"/>
      <c r="GAJ635" s="983"/>
      <c r="GAK635" s="983"/>
      <c r="GAL635" s="984"/>
      <c r="GAM635" s="982"/>
      <c r="GAN635" s="983"/>
      <c r="GAO635" s="983"/>
      <c r="GAP635" s="983"/>
      <c r="GAQ635" s="983"/>
      <c r="GAR635" s="983"/>
      <c r="GAS635" s="983"/>
      <c r="GAT635" s="983"/>
      <c r="GAU635" s="983"/>
      <c r="GAV635" s="983"/>
      <c r="GAW635" s="983"/>
      <c r="GAX635" s="983"/>
      <c r="GAY635" s="983"/>
      <c r="GAZ635" s="983"/>
      <c r="GBA635" s="984"/>
      <c r="GBB635" s="982"/>
      <c r="GBC635" s="983"/>
      <c r="GBD635" s="983"/>
      <c r="GBE635" s="983"/>
      <c r="GBF635" s="983"/>
      <c r="GBG635" s="983"/>
      <c r="GBH635" s="983"/>
      <c r="GBI635" s="983"/>
      <c r="GBJ635" s="983"/>
      <c r="GBK635" s="983"/>
      <c r="GBL635" s="983"/>
      <c r="GBM635" s="983"/>
      <c r="GBN635" s="983"/>
      <c r="GBO635" s="983"/>
      <c r="GBP635" s="984"/>
      <c r="GBQ635" s="982"/>
      <c r="GBR635" s="983"/>
      <c r="GBS635" s="983"/>
      <c r="GBT635" s="983"/>
      <c r="GBU635" s="983"/>
      <c r="GBV635" s="983"/>
      <c r="GBW635" s="983"/>
      <c r="GBX635" s="983"/>
      <c r="GBY635" s="983"/>
      <c r="GBZ635" s="983"/>
      <c r="GCA635" s="983"/>
      <c r="GCB635" s="983"/>
      <c r="GCC635" s="983"/>
      <c r="GCD635" s="983"/>
      <c r="GCE635" s="984"/>
      <c r="GCF635" s="982"/>
      <c r="GCG635" s="983"/>
      <c r="GCH635" s="983"/>
      <c r="GCI635" s="983"/>
      <c r="GCJ635" s="983"/>
      <c r="GCK635" s="983"/>
      <c r="GCL635" s="983"/>
      <c r="GCM635" s="983"/>
      <c r="GCN635" s="983"/>
      <c r="GCO635" s="983"/>
      <c r="GCP635" s="983"/>
      <c r="GCQ635" s="983"/>
      <c r="GCR635" s="983"/>
      <c r="GCS635" s="983"/>
      <c r="GCT635" s="984"/>
      <c r="GCU635" s="982"/>
      <c r="GCV635" s="983"/>
      <c r="GCW635" s="983"/>
      <c r="GCX635" s="983"/>
      <c r="GCY635" s="983"/>
      <c r="GCZ635" s="983"/>
      <c r="GDA635" s="983"/>
      <c r="GDB635" s="983"/>
      <c r="GDC635" s="983"/>
      <c r="GDD635" s="983"/>
      <c r="GDE635" s="983"/>
      <c r="GDF635" s="983"/>
      <c r="GDG635" s="983"/>
      <c r="GDH635" s="983"/>
      <c r="GDI635" s="984"/>
      <c r="GDJ635" s="982"/>
      <c r="GDK635" s="983"/>
      <c r="GDL635" s="983"/>
      <c r="GDM635" s="983"/>
      <c r="GDN635" s="983"/>
      <c r="GDO635" s="983"/>
      <c r="GDP635" s="983"/>
      <c r="GDQ635" s="983"/>
      <c r="GDR635" s="983"/>
      <c r="GDS635" s="983"/>
      <c r="GDT635" s="983"/>
      <c r="GDU635" s="983"/>
      <c r="GDV635" s="983"/>
      <c r="GDW635" s="983"/>
      <c r="GDX635" s="984"/>
      <c r="GDY635" s="982"/>
      <c r="GDZ635" s="983"/>
      <c r="GEA635" s="983"/>
      <c r="GEB635" s="983"/>
      <c r="GEC635" s="983"/>
      <c r="GED635" s="983"/>
      <c r="GEE635" s="983"/>
      <c r="GEF635" s="983"/>
      <c r="GEG635" s="983"/>
      <c r="GEH635" s="983"/>
      <c r="GEI635" s="983"/>
      <c r="GEJ635" s="983"/>
      <c r="GEK635" s="983"/>
      <c r="GEL635" s="983"/>
      <c r="GEM635" s="984"/>
      <c r="GEN635" s="982"/>
      <c r="GEO635" s="983"/>
      <c r="GEP635" s="983"/>
      <c r="GEQ635" s="983"/>
      <c r="GER635" s="983"/>
      <c r="GES635" s="983"/>
      <c r="GET635" s="983"/>
      <c r="GEU635" s="983"/>
      <c r="GEV635" s="983"/>
      <c r="GEW635" s="983"/>
      <c r="GEX635" s="983"/>
      <c r="GEY635" s="983"/>
      <c r="GEZ635" s="983"/>
      <c r="GFA635" s="983"/>
      <c r="GFB635" s="984"/>
      <c r="GFC635" s="982"/>
      <c r="GFD635" s="983"/>
      <c r="GFE635" s="983"/>
      <c r="GFF635" s="983"/>
      <c r="GFG635" s="983"/>
      <c r="GFH635" s="983"/>
      <c r="GFI635" s="983"/>
      <c r="GFJ635" s="983"/>
      <c r="GFK635" s="983"/>
      <c r="GFL635" s="983"/>
      <c r="GFM635" s="983"/>
      <c r="GFN635" s="983"/>
      <c r="GFO635" s="983"/>
      <c r="GFP635" s="983"/>
      <c r="GFQ635" s="984"/>
      <c r="GFR635" s="982"/>
      <c r="GFS635" s="983"/>
      <c r="GFT635" s="983"/>
      <c r="GFU635" s="983"/>
      <c r="GFV635" s="983"/>
      <c r="GFW635" s="983"/>
      <c r="GFX635" s="983"/>
      <c r="GFY635" s="983"/>
      <c r="GFZ635" s="983"/>
      <c r="GGA635" s="983"/>
      <c r="GGB635" s="983"/>
      <c r="GGC635" s="983"/>
      <c r="GGD635" s="983"/>
      <c r="GGE635" s="983"/>
      <c r="GGF635" s="984"/>
      <c r="GGG635" s="982"/>
      <c r="GGH635" s="983"/>
      <c r="GGI635" s="983"/>
      <c r="GGJ635" s="983"/>
      <c r="GGK635" s="983"/>
      <c r="GGL635" s="983"/>
      <c r="GGM635" s="983"/>
      <c r="GGN635" s="983"/>
      <c r="GGO635" s="983"/>
      <c r="GGP635" s="983"/>
      <c r="GGQ635" s="983"/>
      <c r="GGR635" s="983"/>
      <c r="GGS635" s="983"/>
      <c r="GGT635" s="983"/>
      <c r="GGU635" s="984"/>
      <c r="GGV635" s="982"/>
      <c r="GGW635" s="983"/>
      <c r="GGX635" s="983"/>
      <c r="GGY635" s="983"/>
      <c r="GGZ635" s="983"/>
      <c r="GHA635" s="983"/>
      <c r="GHB635" s="983"/>
      <c r="GHC635" s="983"/>
      <c r="GHD635" s="983"/>
      <c r="GHE635" s="983"/>
      <c r="GHF635" s="983"/>
      <c r="GHG635" s="983"/>
      <c r="GHH635" s="983"/>
      <c r="GHI635" s="983"/>
      <c r="GHJ635" s="984"/>
      <c r="GHK635" s="982"/>
      <c r="GHL635" s="983"/>
      <c r="GHM635" s="983"/>
      <c r="GHN635" s="983"/>
      <c r="GHO635" s="983"/>
      <c r="GHP635" s="983"/>
      <c r="GHQ635" s="983"/>
      <c r="GHR635" s="983"/>
      <c r="GHS635" s="983"/>
      <c r="GHT635" s="983"/>
      <c r="GHU635" s="983"/>
      <c r="GHV635" s="983"/>
      <c r="GHW635" s="983"/>
      <c r="GHX635" s="983"/>
      <c r="GHY635" s="984"/>
      <c r="GHZ635" s="982"/>
      <c r="GIA635" s="983"/>
      <c r="GIB635" s="983"/>
      <c r="GIC635" s="983"/>
      <c r="GID635" s="983"/>
      <c r="GIE635" s="983"/>
      <c r="GIF635" s="983"/>
      <c r="GIG635" s="983"/>
      <c r="GIH635" s="983"/>
      <c r="GII635" s="983"/>
      <c r="GIJ635" s="983"/>
      <c r="GIK635" s="983"/>
      <c r="GIL635" s="983"/>
      <c r="GIM635" s="983"/>
      <c r="GIN635" s="984"/>
      <c r="GIO635" s="982"/>
      <c r="GIP635" s="983"/>
      <c r="GIQ635" s="983"/>
      <c r="GIR635" s="983"/>
      <c r="GIS635" s="983"/>
      <c r="GIT635" s="983"/>
      <c r="GIU635" s="983"/>
      <c r="GIV635" s="983"/>
      <c r="GIW635" s="983"/>
      <c r="GIX635" s="983"/>
      <c r="GIY635" s="983"/>
      <c r="GIZ635" s="983"/>
      <c r="GJA635" s="983"/>
      <c r="GJB635" s="983"/>
      <c r="GJC635" s="984"/>
      <c r="GJD635" s="982"/>
      <c r="GJE635" s="983"/>
      <c r="GJF635" s="983"/>
      <c r="GJG635" s="983"/>
      <c r="GJH635" s="983"/>
      <c r="GJI635" s="983"/>
      <c r="GJJ635" s="983"/>
      <c r="GJK635" s="983"/>
      <c r="GJL635" s="983"/>
      <c r="GJM635" s="983"/>
      <c r="GJN635" s="983"/>
      <c r="GJO635" s="983"/>
      <c r="GJP635" s="983"/>
      <c r="GJQ635" s="983"/>
      <c r="GJR635" s="984"/>
      <c r="GJS635" s="982"/>
      <c r="GJT635" s="983"/>
      <c r="GJU635" s="983"/>
      <c r="GJV635" s="983"/>
      <c r="GJW635" s="983"/>
      <c r="GJX635" s="983"/>
      <c r="GJY635" s="983"/>
      <c r="GJZ635" s="983"/>
      <c r="GKA635" s="983"/>
      <c r="GKB635" s="983"/>
      <c r="GKC635" s="983"/>
      <c r="GKD635" s="983"/>
      <c r="GKE635" s="983"/>
      <c r="GKF635" s="983"/>
      <c r="GKG635" s="984"/>
      <c r="GKH635" s="982"/>
      <c r="GKI635" s="983"/>
      <c r="GKJ635" s="983"/>
      <c r="GKK635" s="983"/>
      <c r="GKL635" s="983"/>
      <c r="GKM635" s="983"/>
      <c r="GKN635" s="983"/>
      <c r="GKO635" s="983"/>
      <c r="GKP635" s="983"/>
      <c r="GKQ635" s="983"/>
      <c r="GKR635" s="983"/>
      <c r="GKS635" s="983"/>
      <c r="GKT635" s="983"/>
      <c r="GKU635" s="983"/>
      <c r="GKV635" s="984"/>
      <c r="GKW635" s="982"/>
      <c r="GKX635" s="983"/>
      <c r="GKY635" s="983"/>
      <c r="GKZ635" s="983"/>
      <c r="GLA635" s="983"/>
      <c r="GLB635" s="983"/>
      <c r="GLC635" s="983"/>
      <c r="GLD635" s="983"/>
      <c r="GLE635" s="983"/>
      <c r="GLF635" s="983"/>
      <c r="GLG635" s="983"/>
      <c r="GLH635" s="983"/>
      <c r="GLI635" s="983"/>
      <c r="GLJ635" s="983"/>
      <c r="GLK635" s="984"/>
      <c r="GLL635" s="982"/>
      <c r="GLM635" s="983"/>
      <c r="GLN635" s="983"/>
      <c r="GLO635" s="983"/>
      <c r="GLP635" s="983"/>
      <c r="GLQ635" s="983"/>
      <c r="GLR635" s="983"/>
      <c r="GLS635" s="983"/>
      <c r="GLT635" s="983"/>
      <c r="GLU635" s="983"/>
      <c r="GLV635" s="983"/>
      <c r="GLW635" s="983"/>
      <c r="GLX635" s="983"/>
      <c r="GLY635" s="983"/>
      <c r="GLZ635" s="984"/>
      <c r="GMA635" s="982"/>
      <c r="GMB635" s="983"/>
      <c r="GMC635" s="983"/>
      <c r="GMD635" s="983"/>
      <c r="GME635" s="983"/>
      <c r="GMF635" s="983"/>
      <c r="GMG635" s="983"/>
      <c r="GMH635" s="983"/>
      <c r="GMI635" s="983"/>
      <c r="GMJ635" s="983"/>
      <c r="GMK635" s="983"/>
      <c r="GML635" s="983"/>
      <c r="GMM635" s="983"/>
      <c r="GMN635" s="983"/>
      <c r="GMO635" s="984"/>
      <c r="GMP635" s="982"/>
      <c r="GMQ635" s="983"/>
      <c r="GMR635" s="983"/>
      <c r="GMS635" s="983"/>
      <c r="GMT635" s="983"/>
      <c r="GMU635" s="983"/>
      <c r="GMV635" s="983"/>
      <c r="GMW635" s="983"/>
      <c r="GMX635" s="983"/>
      <c r="GMY635" s="983"/>
      <c r="GMZ635" s="983"/>
      <c r="GNA635" s="983"/>
      <c r="GNB635" s="983"/>
      <c r="GNC635" s="983"/>
      <c r="GND635" s="984"/>
      <c r="GNE635" s="982"/>
      <c r="GNF635" s="983"/>
      <c r="GNG635" s="983"/>
      <c r="GNH635" s="983"/>
      <c r="GNI635" s="983"/>
      <c r="GNJ635" s="983"/>
      <c r="GNK635" s="983"/>
      <c r="GNL635" s="983"/>
      <c r="GNM635" s="983"/>
      <c r="GNN635" s="983"/>
      <c r="GNO635" s="983"/>
      <c r="GNP635" s="983"/>
      <c r="GNQ635" s="983"/>
      <c r="GNR635" s="983"/>
      <c r="GNS635" s="984"/>
      <c r="GNT635" s="982"/>
      <c r="GNU635" s="983"/>
      <c r="GNV635" s="983"/>
      <c r="GNW635" s="983"/>
      <c r="GNX635" s="983"/>
      <c r="GNY635" s="983"/>
      <c r="GNZ635" s="983"/>
      <c r="GOA635" s="983"/>
      <c r="GOB635" s="983"/>
      <c r="GOC635" s="983"/>
      <c r="GOD635" s="983"/>
      <c r="GOE635" s="983"/>
      <c r="GOF635" s="983"/>
      <c r="GOG635" s="983"/>
      <c r="GOH635" s="984"/>
      <c r="GOI635" s="982"/>
      <c r="GOJ635" s="983"/>
      <c r="GOK635" s="983"/>
      <c r="GOL635" s="983"/>
      <c r="GOM635" s="983"/>
      <c r="GON635" s="983"/>
      <c r="GOO635" s="983"/>
      <c r="GOP635" s="983"/>
      <c r="GOQ635" s="983"/>
      <c r="GOR635" s="983"/>
      <c r="GOS635" s="983"/>
      <c r="GOT635" s="983"/>
      <c r="GOU635" s="983"/>
      <c r="GOV635" s="983"/>
      <c r="GOW635" s="984"/>
      <c r="GOX635" s="982"/>
      <c r="GOY635" s="983"/>
      <c r="GOZ635" s="983"/>
      <c r="GPA635" s="983"/>
      <c r="GPB635" s="983"/>
      <c r="GPC635" s="983"/>
      <c r="GPD635" s="983"/>
      <c r="GPE635" s="983"/>
      <c r="GPF635" s="983"/>
      <c r="GPG635" s="983"/>
      <c r="GPH635" s="983"/>
      <c r="GPI635" s="983"/>
      <c r="GPJ635" s="983"/>
      <c r="GPK635" s="983"/>
      <c r="GPL635" s="984"/>
      <c r="GPM635" s="982"/>
      <c r="GPN635" s="983"/>
      <c r="GPO635" s="983"/>
      <c r="GPP635" s="983"/>
      <c r="GPQ635" s="983"/>
      <c r="GPR635" s="983"/>
      <c r="GPS635" s="983"/>
      <c r="GPT635" s="983"/>
      <c r="GPU635" s="983"/>
      <c r="GPV635" s="983"/>
      <c r="GPW635" s="983"/>
      <c r="GPX635" s="983"/>
      <c r="GPY635" s="983"/>
      <c r="GPZ635" s="983"/>
      <c r="GQA635" s="984"/>
      <c r="GQB635" s="982"/>
      <c r="GQC635" s="983"/>
      <c r="GQD635" s="983"/>
      <c r="GQE635" s="983"/>
      <c r="GQF635" s="983"/>
      <c r="GQG635" s="983"/>
      <c r="GQH635" s="983"/>
      <c r="GQI635" s="983"/>
      <c r="GQJ635" s="983"/>
      <c r="GQK635" s="983"/>
      <c r="GQL635" s="983"/>
      <c r="GQM635" s="983"/>
      <c r="GQN635" s="983"/>
      <c r="GQO635" s="983"/>
      <c r="GQP635" s="984"/>
      <c r="GQQ635" s="982"/>
      <c r="GQR635" s="983"/>
      <c r="GQS635" s="983"/>
      <c r="GQT635" s="983"/>
      <c r="GQU635" s="983"/>
      <c r="GQV635" s="983"/>
      <c r="GQW635" s="983"/>
      <c r="GQX635" s="983"/>
      <c r="GQY635" s="983"/>
      <c r="GQZ635" s="983"/>
      <c r="GRA635" s="983"/>
      <c r="GRB635" s="983"/>
      <c r="GRC635" s="983"/>
      <c r="GRD635" s="983"/>
      <c r="GRE635" s="984"/>
      <c r="GRF635" s="982"/>
      <c r="GRG635" s="983"/>
      <c r="GRH635" s="983"/>
      <c r="GRI635" s="983"/>
      <c r="GRJ635" s="983"/>
      <c r="GRK635" s="983"/>
      <c r="GRL635" s="983"/>
      <c r="GRM635" s="983"/>
      <c r="GRN635" s="983"/>
      <c r="GRO635" s="983"/>
      <c r="GRP635" s="983"/>
      <c r="GRQ635" s="983"/>
      <c r="GRR635" s="983"/>
      <c r="GRS635" s="983"/>
      <c r="GRT635" s="984"/>
      <c r="GRU635" s="982"/>
      <c r="GRV635" s="983"/>
      <c r="GRW635" s="983"/>
      <c r="GRX635" s="983"/>
      <c r="GRY635" s="983"/>
      <c r="GRZ635" s="983"/>
      <c r="GSA635" s="983"/>
      <c r="GSB635" s="983"/>
      <c r="GSC635" s="983"/>
      <c r="GSD635" s="983"/>
      <c r="GSE635" s="983"/>
      <c r="GSF635" s="983"/>
      <c r="GSG635" s="983"/>
      <c r="GSH635" s="983"/>
      <c r="GSI635" s="984"/>
      <c r="GSJ635" s="982"/>
      <c r="GSK635" s="983"/>
      <c r="GSL635" s="983"/>
      <c r="GSM635" s="983"/>
      <c r="GSN635" s="983"/>
      <c r="GSO635" s="983"/>
      <c r="GSP635" s="983"/>
      <c r="GSQ635" s="983"/>
      <c r="GSR635" s="983"/>
      <c r="GSS635" s="983"/>
      <c r="GST635" s="983"/>
      <c r="GSU635" s="983"/>
      <c r="GSV635" s="983"/>
      <c r="GSW635" s="983"/>
      <c r="GSX635" s="984"/>
      <c r="GSY635" s="982"/>
      <c r="GSZ635" s="983"/>
      <c r="GTA635" s="983"/>
      <c r="GTB635" s="983"/>
      <c r="GTC635" s="983"/>
      <c r="GTD635" s="983"/>
      <c r="GTE635" s="983"/>
      <c r="GTF635" s="983"/>
      <c r="GTG635" s="983"/>
      <c r="GTH635" s="983"/>
      <c r="GTI635" s="983"/>
      <c r="GTJ635" s="983"/>
      <c r="GTK635" s="983"/>
      <c r="GTL635" s="983"/>
      <c r="GTM635" s="984"/>
      <c r="GTN635" s="982"/>
      <c r="GTO635" s="983"/>
      <c r="GTP635" s="983"/>
      <c r="GTQ635" s="983"/>
      <c r="GTR635" s="983"/>
      <c r="GTS635" s="983"/>
      <c r="GTT635" s="983"/>
      <c r="GTU635" s="983"/>
      <c r="GTV635" s="983"/>
      <c r="GTW635" s="983"/>
      <c r="GTX635" s="983"/>
      <c r="GTY635" s="983"/>
      <c r="GTZ635" s="983"/>
      <c r="GUA635" s="983"/>
      <c r="GUB635" s="984"/>
      <c r="GUC635" s="982"/>
      <c r="GUD635" s="983"/>
      <c r="GUE635" s="983"/>
      <c r="GUF635" s="983"/>
      <c r="GUG635" s="983"/>
      <c r="GUH635" s="983"/>
      <c r="GUI635" s="983"/>
      <c r="GUJ635" s="983"/>
      <c r="GUK635" s="983"/>
      <c r="GUL635" s="983"/>
      <c r="GUM635" s="983"/>
      <c r="GUN635" s="983"/>
      <c r="GUO635" s="983"/>
      <c r="GUP635" s="983"/>
      <c r="GUQ635" s="984"/>
      <c r="GUR635" s="982"/>
      <c r="GUS635" s="983"/>
      <c r="GUT635" s="983"/>
      <c r="GUU635" s="983"/>
      <c r="GUV635" s="983"/>
      <c r="GUW635" s="983"/>
      <c r="GUX635" s="983"/>
      <c r="GUY635" s="983"/>
      <c r="GUZ635" s="983"/>
      <c r="GVA635" s="983"/>
      <c r="GVB635" s="983"/>
      <c r="GVC635" s="983"/>
      <c r="GVD635" s="983"/>
      <c r="GVE635" s="983"/>
      <c r="GVF635" s="984"/>
      <c r="GVG635" s="982"/>
      <c r="GVH635" s="983"/>
      <c r="GVI635" s="983"/>
      <c r="GVJ635" s="983"/>
      <c r="GVK635" s="983"/>
      <c r="GVL635" s="983"/>
      <c r="GVM635" s="983"/>
      <c r="GVN635" s="983"/>
      <c r="GVO635" s="983"/>
      <c r="GVP635" s="983"/>
      <c r="GVQ635" s="983"/>
      <c r="GVR635" s="983"/>
      <c r="GVS635" s="983"/>
      <c r="GVT635" s="983"/>
      <c r="GVU635" s="984"/>
      <c r="GVV635" s="982"/>
      <c r="GVW635" s="983"/>
      <c r="GVX635" s="983"/>
      <c r="GVY635" s="983"/>
      <c r="GVZ635" s="983"/>
      <c r="GWA635" s="983"/>
      <c r="GWB635" s="983"/>
      <c r="GWC635" s="983"/>
      <c r="GWD635" s="983"/>
      <c r="GWE635" s="983"/>
      <c r="GWF635" s="983"/>
      <c r="GWG635" s="983"/>
      <c r="GWH635" s="983"/>
      <c r="GWI635" s="983"/>
      <c r="GWJ635" s="984"/>
      <c r="GWK635" s="982"/>
      <c r="GWL635" s="983"/>
      <c r="GWM635" s="983"/>
      <c r="GWN635" s="983"/>
      <c r="GWO635" s="983"/>
      <c r="GWP635" s="983"/>
      <c r="GWQ635" s="983"/>
      <c r="GWR635" s="983"/>
      <c r="GWS635" s="983"/>
      <c r="GWT635" s="983"/>
      <c r="GWU635" s="983"/>
      <c r="GWV635" s="983"/>
      <c r="GWW635" s="983"/>
      <c r="GWX635" s="983"/>
      <c r="GWY635" s="984"/>
      <c r="GWZ635" s="982"/>
      <c r="GXA635" s="983"/>
      <c r="GXB635" s="983"/>
      <c r="GXC635" s="983"/>
      <c r="GXD635" s="983"/>
      <c r="GXE635" s="983"/>
      <c r="GXF635" s="983"/>
      <c r="GXG635" s="983"/>
      <c r="GXH635" s="983"/>
      <c r="GXI635" s="983"/>
      <c r="GXJ635" s="983"/>
      <c r="GXK635" s="983"/>
      <c r="GXL635" s="983"/>
      <c r="GXM635" s="983"/>
      <c r="GXN635" s="984"/>
      <c r="GXO635" s="982"/>
      <c r="GXP635" s="983"/>
      <c r="GXQ635" s="983"/>
      <c r="GXR635" s="983"/>
      <c r="GXS635" s="983"/>
      <c r="GXT635" s="983"/>
      <c r="GXU635" s="983"/>
      <c r="GXV635" s="983"/>
      <c r="GXW635" s="983"/>
      <c r="GXX635" s="983"/>
      <c r="GXY635" s="983"/>
      <c r="GXZ635" s="983"/>
      <c r="GYA635" s="983"/>
      <c r="GYB635" s="983"/>
      <c r="GYC635" s="984"/>
      <c r="GYD635" s="982"/>
      <c r="GYE635" s="983"/>
      <c r="GYF635" s="983"/>
      <c r="GYG635" s="983"/>
      <c r="GYH635" s="983"/>
      <c r="GYI635" s="983"/>
      <c r="GYJ635" s="983"/>
      <c r="GYK635" s="983"/>
      <c r="GYL635" s="983"/>
      <c r="GYM635" s="983"/>
      <c r="GYN635" s="983"/>
      <c r="GYO635" s="983"/>
      <c r="GYP635" s="983"/>
      <c r="GYQ635" s="983"/>
      <c r="GYR635" s="984"/>
      <c r="GYS635" s="982"/>
      <c r="GYT635" s="983"/>
      <c r="GYU635" s="983"/>
      <c r="GYV635" s="983"/>
      <c r="GYW635" s="983"/>
      <c r="GYX635" s="983"/>
      <c r="GYY635" s="983"/>
      <c r="GYZ635" s="983"/>
      <c r="GZA635" s="983"/>
      <c r="GZB635" s="983"/>
      <c r="GZC635" s="983"/>
      <c r="GZD635" s="983"/>
      <c r="GZE635" s="983"/>
      <c r="GZF635" s="983"/>
      <c r="GZG635" s="984"/>
      <c r="GZH635" s="982"/>
      <c r="GZI635" s="983"/>
      <c r="GZJ635" s="983"/>
      <c r="GZK635" s="983"/>
      <c r="GZL635" s="983"/>
      <c r="GZM635" s="983"/>
      <c r="GZN635" s="983"/>
      <c r="GZO635" s="983"/>
      <c r="GZP635" s="983"/>
      <c r="GZQ635" s="983"/>
      <c r="GZR635" s="983"/>
      <c r="GZS635" s="983"/>
      <c r="GZT635" s="983"/>
      <c r="GZU635" s="983"/>
      <c r="GZV635" s="984"/>
      <c r="GZW635" s="982"/>
      <c r="GZX635" s="983"/>
      <c r="GZY635" s="983"/>
      <c r="GZZ635" s="983"/>
      <c r="HAA635" s="983"/>
      <c r="HAB635" s="983"/>
      <c r="HAC635" s="983"/>
      <c r="HAD635" s="983"/>
      <c r="HAE635" s="983"/>
      <c r="HAF635" s="983"/>
      <c r="HAG635" s="983"/>
      <c r="HAH635" s="983"/>
      <c r="HAI635" s="983"/>
      <c r="HAJ635" s="983"/>
      <c r="HAK635" s="984"/>
      <c r="HAL635" s="982"/>
      <c r="HAM635" s="983"/>
      <c r="HAN635" s="983"/>
      <c r="HAO635" s="983"/>
      <c r="HAP635" s="983"/>
      <c r="HAQ635" s="983"/>
      <c r="HAR635" s="983"/>
      <c r="HAS635" s="983"/>
      <c r="HAT635" s="983"/>
      <c r="HAU635" s="983"/>
      <c r="HAV635" s="983"/>
      <c r="HAW635" s="983"/>
      <c r="HAX635" s="983"/>
      <c r="HAY635" s="983"/>
      <c r="HAZ635" s="984"/>
      <c r="HBA635" s="982"/>
      <c r="HBB635" s="983"/>
      <c r="HBC635" s="983"/>
      <c r="HBD635" s="983"/>
      <c r="HBE635" s="983"/>
      <c r="HBF635" s="983"/>
      <c r="HBG635" s="983"/>
      <c r="HBH635" s="983"/>
      <c r="HBI635" s="983"/>
      <c r="HBJ635" s="983"/>
      <c r="HBK635" s="983"/>
      <c r="HBL635" s="983"/>
      <c r="HBM635" s="983"/>
      <c r="HBN635" s="983"/>
      <c r="HBO635" s="984"/>
      <c r="HBP635" s="982"/>
      <c r="HBQ635" s="983"/>
      <c r="HBR635" s="983"/>
      <c r="HBS635" s="983"/>
      <c r="HBT635" s="983"/>
      <c r="HBU635" s="983"/>
      <c r="HBV635" s="983"/>
      <c r="HBW635" s="983"/>
      <c r="HBX635" s="983"/>
      <c r="HBY635" s="983"/>
      <c r="HBZ635" s="983"/>
      <c r="HCA635" s="983"/>
      <c r="HCB635" s="983"/>
      <c r="HCC635" s="983"/>
      <c r="HCD635" s="984"/>
      <c r="HCE635" s="982"/>
      <c r="HCF635" s="983"/>
      <c r="HCG635" s="983"/>
      <c r="HCH635" s="983"/>
      <c r="HCI635" s="983"/>
      <c r="HCJ635" s="983"/>
      <c r="HCK635" s="983"/>
      <c r="HCL635" s="983"/>
      <c r="HCM635" s="983"/>
      <c r="HCN635" s="983"/>
      <c r="HCO635" s="983"/>
      <c r="HCP635" s="983"/>
      <c r="HCQ635" s="983"/>
      <c r="HCR635" s="983"/>
      <c r="HCS635" s="984"/>
      <c r="HCT635" s="982"/>
      <c r="HCU635" s="983"/>
      <c r="HCV635" s="983"/>
      <c r="HCW635" s="983"/>
      <c r="HCX635" s="983"/>
      <c r="HCY635" s="983"/>
      <c r="HCZ635" s="983"/>
      <c r="HDA635" s="983"/>
      <c r="HDB635" s="983"/>
      <c r="HDC635" s="983"/>
      <c r="HDD635" s="983"/>
      <c r="HDE635" s="983"/>
      <c r="HDF635" s="983"/>
      <c r="HDG635" s="983"/>
      <c r="HDH635" s="984"/>
      <c r="HDI635" s="982"/>
      <c r="HDJ635" s="983"/>
      <c r="HDK635" s="983"/>
      <c r="HDL635" s="983"/>
      <c r="HDM635" s="983"/>
      <c r="HDN635" s="983"/>
      <c r="HDO635" s="983"/>
      <c r="HDP635" s="983"/>
      <c r="HDQ635" s="983"/>
      <c r="HDR635" s="983"/>
      <c r="HDS635" s="983"/>
      <c r="HDT635" s="983"/>
      <c r="HDU635" s="983"/>
      <c r="HDV635" s="983"/>
      <c r="HDW635" s="984"/>
      <c r="HDX635" s="982"/>
      <c r="HDY635" s="983"/>
      <c r="HDZ635" s="983"/>
      <c r="HEA635" s="983"/>
      <c r="HEB635" s="983"/>
      <c r="HEC635" s="983"/>
      <c r="HED635" s="983"/>
      <c r="HEE635" s="983"/>
      <c r="HEF635" s="983"/>
      <c r="HEG635" s="983"/>
      <c r="HEH635" s="983"/>
      <c r="HEI635" s="983"/>
      <c r="HEJ635" s="983"/>
      <c r="HEK635" s="983"/>
      <c r="HEL635" s="984"/>
      <c r="HEM635" s="982"/>
      <c r="HEN635" s="983"/>
      <c r="HEO635" s="983"/>
      <c r="HEP635" s="983"/>
      <c r="HEQ635" s="983"/>
      <c r="HER635" s="983"/>
      <c r="HES635" s="983"/>
      <c r="HET635" s="983"/>
      <c r="HEU635" s="983"/>
      <c r="HEV635" s="983"/>
      <c r="HEW635" s="983"/>
      <c r="HEX635" s="983"/>
      <c r="HEY635" s="983"/>
      <c r="HEZ635" s="983"/>
      <c r="HFA635" s="984"/>
      <c r="HFB635" s="982"/>
      <c r="HFC635" s="983"/>
      <c r="HFD635" s="983"/>
      <c r="HFE635" s="983"/>
      <c r="HFF635" s="983"/>
      <c r="HFG635" s="983"/>
      <c r="HFH635" s="983"/>
      <c r="HFI635" s="983"/>
      <c r="HFJ635" s="983"/>
      <c r="HFK635" s="983"/>
      <c r="HFL635" s="983"/>
      <c r="HFM635" s="983"/>
      <c r="HFN635" s="983"/>
      <c r="HFO635" s="983"/>
      <c r="HFP635" s="984"/>
      <c r="HFQ635" s="982"/>
      <c r="HFR635" s="983"/>
      <c r="HFS635" s="983"/>
      <c r="HFT635" s="983"/>
      <c r="HFU635" s="983"/>
      <c r="HFV635" s="983"/>
      <c r="HFW635" s="983"/>
      <c r="HFX635" s="983"/>
      <c r="HFY635" s="983"/>
      <c r="HFZ635" s="983"/>
      <c r="HGA635" s="983"/>
      <c r="HGB635" s="983"/>
      <c r="HGC635" s="983"/>
      <c r="HGD635" s="983"/>
      <c r="HGE635" s="984"/>
      <c r="HGF635" s="982"/>
      <c r="HGG635" s="983"/>
      <c r="HGH635" s="983"/>
      <c r="HGI635" s="983"/>
      <c r="HGJ635" s="983"/>
      <c r="HGK635" s="983"/>
      <c r="HGL635" s="983"/>
      <c r="HGM635" s="983"/>
      <c r="HGN635" s="983"/>
      <c r="HGO635" s="983"/>
      <c r="HGP635" s="983"/>
      <c r="HGQ635" s="983"/>
      <c r="HGR635" s="983"/>
      <c r="HGS635" s="983"/>
      <c r="HGT635" s="984"/>
      <c r="HGU635" s="982"/>
      <c r="HGV635" s="983"/>
      <c r="HGW635" s="983"/>
      <c r="HGX635" s="983"/>
      <c r="HGY635" s="983"/>
      <c r="HGZ635" s="983"/>
      <c r="HHA635" s="983"/>
      <c r="HHB635" s="983"/>
      <c r="HHC635" s="983"/>
      <c r="HHD635" s="983"/>
      <c r="HHE635" s="983"/>
      <c r="HHF635" s="983"/>
      <c r="HHG635" s="983"/>
      <c r="HHH635" s="983"/>
      <c r="HHI635" s="984"/>
      <c r="HHJ635" s="982"/>
      <c r="HHK635" s="983"/>
      <c r="HHL635" s="983"/>
      <c r="HHM635" s="983"/>
      <c r="HHN635" s="983"/>
      <c r="HHO635" s="983"/>
      <c r="HHP635" s="983"/>
      <c r="HHQ635" s="983"/>
      <c r="HHR635" s="983"/>
      <c r="HHS635" s="983"/>
      <c r="HHT635" s="983"/>
      <c r="HHU635" s="983"/>
      <c r="HHV635" s="983"/>
      <c r="HHW635" s="983"/>
      <c r="HHX635" s="984"/>
      <c r="HHY635" s="982"/>
      <c r="HHZ635" s="983"/>
      <c r="HIA635" s="983"/>
      <c r="HIB635" s="983"/>
      <c r="HIC635" s="983"/>
      <c r="HID635" s="983"/>
      <c r="HIE635" s="983"/>
      <c r="HIF635" s="983"/>
      <c r="HIG635" s="983"/>
      <c r="HIH635" s="983"/>
      <c r="HII635" s="983"/>
      <c r="HIJ635" s="983"/>
      <c r="HIK635" s="983"/>
      <c r="HIL635" s="983"/>
      <c r="HIM635" s="984"/>
      <c r="HIN635" s="982"/>
      <c r="HIO635" s="983"/>
      <c r="HIP635" s="983"/>
      <c r="HIQ635" s="983"/>
      <c r="HIR635" s="983"/>
      <c r="HIS635" s="983"/>
      <c r="HIT635" s="983"/>
      <c r="HIU635" s="983"/>
      <c r="HIV635" s="983"/>
      <c r="HIW635" s="983"/>
      <c r="HIX635" s="983"/>
      <c r="HIY635" s="983"/>
      <c r="HIZ635" s="983"/>
      <c r="HJA635" s="983"/>
      <c r="HJB635" s="984"/>
      <c r="HJC635" s="982"/>
      <c r="HJD635" s="983"/>
      <c r="HJE635" s="983"/>
      <c r="HJF635" s="983"/>
      <c r="HJG635" s="983"/>
      <c r="HJH635" s="983"/>
      <c r="HJI635" s="983"/>
      <c r="HJJ635" s="983"/>
      <c r="HJK635" s="983"/>
      <c r="HJL635" s="983"/>
      <c r="HJM635" s="983"/>
      <c r="HJN635" s="983"/>
      <c r="HJO635" s="983"/>
      <c r="HJP635" s="983"/>
      <c r="HJQ635" s="984"/>
      <c r="HJR635" s="982"/>
      <c r="HJS635" s="983"/>
      <c r="HJT635" s="983"/>
      <c r="HJU635" s="983"/>
      <c r="HJV635" s="983"/>
      <c r="HJW635" s="983"/>
      <c r="HJX635" s="983"/>
      <c r="HJY635" s="983"/>
      <c r="HJZ635" s="983"/>
      <c r="HKA635" s="983"/>
      <c r="HKB635" s="983"/>
      <c r="HKC635" s="983"/>
      <c r="HKD635" s="983"/>
      <c r="HKE635" s="983"/>
      <c r="HKF635" s="984"/>
      <c r="HKG635" s="982"/>
      <c r="HKH635" s="983"/>
      <c r="HKI635" s="983"/>
      <c r="HKJ635" s="983"/>
      <c r="HKK635" s="983"/>
      <c r="HKL635" s="983"/>
      <c r="HKM635" s="983"/>
      <c r="HKN635" s="983"/>
      <c r="HKO635" s="983"/>
      <c r="HKP635" s="983"/>
      <c r="HKQ635" s="983"/>
      <c r="HKR635" s="983"/>
      <c r="HKS635" s="983"/>
      <c r="HKT635" s="983"/>
      <c r="HKU635" s="984"/>
      <c r="HKV635" s="982"/>
      <c r="HKW635" s="983"/>
      <c r="HKX635" s="983"/>
      <c r="HKY635" s="983"/>
      <c r="HKZ635" s="983"/>
      <c r="HLA635" s="983"/>
      <c r="HLB635" s="983"/>
      <c r="HLC635" s="983"/>
      <c r="HLD635" s="983"/>
      <c r="HLE635" s="983"/>
      <c r="HLF635" s="983"/>
      <c r="HLG635" s="983"/>
      <c r="HLH635" s="983"/>
      <c r="HLI635" s="983"/>
      <c r="HLJ635" s="984"/>
      <c r="HLK635" s="982"/>
      <c r="HLL635" s="983"/>
      <c r="HLM635" s="983"/>
      <c r="HLN635" s="983"/>
      <c r="HLO635" s="983"/>
      <c r="HLP635" s="983"/>
      <c r="HLQ635" s="983"/>
      <c r="HLR635" s="983"/>
      <c r="HLS635" s="983"/>
      <c r="HLT635" s="983"/>
      <c r="HLU635" s="983"/>
      <c r="HLV635" s="983"/>
      <c r="HLW635" s="983"/>
      <c r="HLX635" s="983"/>
      <c r="HLY635" s="984"/>
      <c r="HLZ635" s="982"/>
      <c r="HMA635" s="983"/>
      <c r="HMB635" s="983"/>
      <c r="HMC635" s="983"/>
      <c r="HMD635" s="983"/>
      <c r="HME635" s="983"/>
      <c r="HMF635" s="983"/>
      <c r="HMG635" s="983"/>
      <c r="HMH635" s="983"/>
      <c r="HMI635" s="983"/>
      <c r="HMJ635" s="983"/>
      <c r="HMK635" s="983"/>
      <c r="HML635" s="983"/>
      <c r="HMM635" s="983"/>
      <c r="HMN635" s="984"/>
      <c r="HMO635" s="982"/>
      <c r="HMP635" s="983"/>
      <c r="HMQ635" s="983"/>
      <c r="HMR635" s="983"/>
      <c r="HMS635" s="983"/>
      <c r="HMT635" s="983"/>
      <c r="HMU635" s="983"/>
      <c r="HMV635" s="983"/>
      <c r="HMW635" s="983"/>
      <c r="HMX635" s="983"/>
      <c r="HMY635" s="983"/>
      <c r="HMZ635" s="983"/>
      <c r="HNA635" s="983"/>
      <c r="HNB635" s="983"/>
      <c r="HNC635" s="984"/>
      <c r="HND635" s="982"/>
      <c r="HNE635" s="983"/>
      <c r="HNF635" s="983"/>
      <c r="HNG635" s="983"/>
      <c r="HNH635" s="983"/>
      <c r="HNI635" s="983"/>
      <c r="HNJ635" s="983"/>
      <c r="HNK635" s="983"/>
      <c r="HNL635" s="983"/>
      <c r="HNM635" s="983"/>
      <c r="HNN635" s="983"/>
      <c r="HNO635" s="983"/>
      <c r="HNP635" s="983"/>
      <c r="HNQ635" s="983"/>
      <c r="HNR635" s="984"/>
      <c r="HNS635" s="982"/>
      <c r="HNT635" s="983"/>
      <c r="HNU635" s="983"/>
      <c r="HNV635" s="983"/>
      <c r="HNW635" s="983"/>
      <c r="HNX635" s="983"/>
      <c r="HNY635" s="983"/>
      <c r="HNZ635" s="983"/>
      <c r="HOA635" s="983"/>
      <c r="HOB635" s="983"/>
      <c r="HOC635" s="983"/>
      <c r="HOD635" s="983"/>
      <c r="HOE635" s="983"/>
      <c r="HOF635" s="983"/>
      <c r="HOG635" s="984"/>
      <c r="HOH635" s="982"/>
      <c r="HOI635" s="983"/>
      <c r="HOJ635" s="983"/>
      <c r="HOK635" s="983"/>
      <c r="HOL635" s="983"/>
      <c r="HOM635" s="983"/>
      <c r="HON635" s="983"/>
      <c r="HOO635" s="983"/>
      <c r="HOP635" s="983"/>
      <c r="HOQ635" s="983"/>
      <c r="HOR635" s="983"/>
      <c r="HOS635" s="983"/>
      <c r="HOT635" s="983"/>
      <c r="HOU635" s="983"/>
      <c r="HOV635" s="984"/>
      <c r="HOW635" s="982"/>
      <c r="HOX635" s="983"/>
      <c r="HOY635" s="983"/>
      <c r="HOZ635" s="983"/>
      <c r="HPA635" s="983"/>
      <c r="HPB635" s="983"/>
      <c r="HPC635" s="983"/>
      <c r="HPD635" s="983"/>
      <c r="HPE635" s="983"/>
      <c r="HPF635" s="983"/>
      <c r="HPG635" s="983"/>
      <c r="HPH635" s="983"/>
      <c r="HPI635" s="983"/>
      <c r="HPJ635" s="983"/>
      <c r="HPK635" s="984"/>
      <c r="HPL635" s="982"/>
      <c r="HPM635" s="983"/>
      <c r="HPN635" s="983"/>
      <c r="HPO635" s="983"/>
      <c r="HPP635" s="983"/>
      <c r="HPQ635" s="983"/>
      <c r="HPR635" s="983"/>
      <c r="HPS635" s="983"/>
      <c r="HPT635" s="983"/>
      <c r="HPU635" s="983"/>
      <c r="HPV635" s="983"/>
      <c r="HPW635" s="983"/>
      <c r="HPX635" s="983"/>
      <c r="HPY635" s="983"/>
      <c r="HPZ635" s="984"/>
      <c r="HQA635" s="982"/>
      <c r="HQB635" s="983"/>
      <c r="HQC635" s="983"/>
      <c r="HQD635" s="983"/>
      <c r="HQE635" s="983"/>
      <c r="HQF635" s="983"/>
      <c r="HQG635" s="983"/>
      <c r="HQH635" s="983"/>
      <c r="HQI635" s="983"/>
      <c r="HQJ635" s="983"/>
      <c r="HQK635" s="983"/>
      <c r="HQL635" s="983"/>
      <c r="HQM635" s="983"/>
      <c r="HQN635" s="983"/>
      <c r="HQO635" s="984"/>
      <c r="HQP635" s="982"/>
      <c r="HQQ635" s="983"/>
      <c r="HQR635" s="983"/>
      <c r="HQS635" s="983"/>
      <c r="HQT635" s="983"/>
      <c r="HQU635" s="983"/>
      <c r="HQV635" s="983"/>
      <c r="HQW635" s="983"/>
      <c r="HQX635" s="983"/>
      <c r="HQY635" s="983"/>
      <c r="HQZ635" s="983"/>
      <c r="HRA635" s="983"/>
      <c r="HRB635" s="983"/>
      <c r="HRC635" s="983"/>
      <c r="HRD635" s="984"/>
      <c r="HRE635" s="982"/>
      <c r="HRF635" s="983"/>
      <c r="HRG635" s="983"/>
      <c r="HRH635" s="983"/>
      <c r="HRI635" s="983"/>
      <c r="HRJ635" s="983"/>
      <c r="HRK635" s="983"/>
      <c r="HRL635" s="983"/>
      <c r="HRM635" s="983"/>
      <c r="HRN635" s="983"/>
      <c r="HRO635" s="983"/>
      <c r="HRP635" s="983"/>
      <c r="HRQ635" s="983"/>
      <c r="HRR635" s="983"/>
      <c r="HRS635" s="984"/>
      <c r="HRT635" s="982"/>
      <c r="HRU635" s="983"/>
      <c r="HRV635" s="983"/>
      <c r="HRW635" s="983"/>
      <c r="HRX635" s="983"/>
      <c r="HRY635" s="983"/>
      <c r="HRZ635" s="983"/>
      <c r="HSA635" s="983"/>
      <c r="HSB635" s="983"/>
      <c r="HSC635" s="983"/>
      <c r="HSD635" s="983"/>
      <c r="HSE635" s="983"/>
      <c r="HSF635" s="983"/>
      <c r="HSG635" s="983"/>
      <c r="HSH635" s="984"/>
      <c r="HSI635" s="982"/>
      <c r="HSJ635" s="983"/>
      <c r="HSK635" s="983"/>
      <c r="HSL635" s="983"/>
      <c r="HSM635" s="983"/>
      <c r="HSN635" s="983"/>
      <c r="HSO635" s="983"/>
      <c r="HSP635" s="983"/>
      <c r="HSQ635" s="983"/>
      <c r="HSR635" s="983"/>
      <c r="HSS635" s="983"/>
      <c r="HST635" s="983"/>
      <c r="HSU635" s="983"/>
      <c r="HSV635" s="983"/>
      <c r="HSW635" s="984"/>
      <c r="HSX635" s="982"/>
      <c r="HSY635" s="983"/>
      <c r="HSZ635" s="983"/>
      <c r="HTA635" s="983"/>
      <c r="HTB635" s="983"/>
      <c r="HTC635" s="983"/>
      <c r="HTD635" s="983"/>
      <c r="HTE635" s="983"/>
      <c r="HTF635" s="983"/>
      <c r="HTG635" s="983"/>
      <c r="HTH635" s="983"/>
      <c r="HTI635" s="983"/>
      <c r="HTJ635" s="983"/>
      <c r="HTK635" s="983"/>
      <c r="HTL635" s="984"/>
      <c r="HTM635" s="982"/>
      <c r="HTN635" s="983"/>
      <c r="HTO635" s="983"/>
      <c r="HTP635" s="983"/>
      <c r="HTQ635" s="983"/>
      <c r="HTR635" s="983"/>
      <c r="HTS635" s="983"/>
      <c r="HTT635" s="983"/>
      <c r="HTU635" s="983"/>
      <c r="HTV635" s="983"/>
      <c r="HTW635" s="983"/>
      <c r="HTX635" s="983"/>
      <c r="HTY635" s="983"/>
      <c r="HTZ635" s="983"/>
      <c r="HUA635" s="984"/>
      <c r="HUB635" s="982"/>
      <c r="HUC635" s="983"/>
      <c r="HUD635" s="983"/>
      <c r="HUE635" s="983"/>
      <c r="HUF635" s="983"/>
      <c r="HUG635" s="983"/>
      <c r="HUH635" s="983"/>
      <c r="HUI635" s="983"/>
      <c r="HUJ635" s="983"/>
      <c r="HUK635" s="983"/>
      <c r="HUL635" s="983"/>
      <c r="HUM635" s="983"/>
      <c r="HUN635" s="983"/>
      <c r="HUO635" s="983"/>
      <c r="HUP635" s="984"/>
      <c r="HUQ635" s="982"/>
      <c r="HUR635" s="983"/>
      <c r="HUS635" s="983"/>
      <c r="HUT635" s="983"/>
      <c r="HUU635" s="983"/>
      <c r="HUV635" s="983"/>
      <c r="HUW635" s="983"/>
      <c r="HUX635" s="983"/>
      <c r="HUY635" s="983"/>
      <c r="HUZ635" s="983"/>
      <c r="HVA635" s="983"/>
      <c r="HVB635" s="983"/>
      <c r="HVC635" s="983"/>
      <c r="HVD635" s="983"/>
      <c r="HVE635" s="984"/>
      <c r="HVF635" s="982"/>
      <c r="HVG635" s="983"/>
      <c r="HVH635" s="983"/>
      <c r="HVI635" s="983"/>
      <c r="HVJ635" s="983"/>
      <c r="HVK635" s="983"/>
      <c r="HVL635" s="983"/>
      <c r="HVM635" s="983"/>
      <c r="HVN635" s="983"/>
      <c r="HVO635" s="983"/>
      <c r="HVP635" s="983"/>
      <c r="HVQ635" s="983"/>
      <c r="HVR635" s="983"/>
      <c r="HVS635" s="983"/>
      <c r="HVT635" s="984"/>
      <c r="HVU635" s="982"/>
      <c r="HVV635" s="983"/>
      <c r="HVW635" s="983"/>
      <c r="HVX635" s="983"/>
      <c r="HVY635" s="983"/>
      <c r="HVZ635" s="983"/>
      <c r="HWA635" s="983"/>
      <c r="HWB635" s="983"/>
      <c r="HWC635" s="983"/>
      <c r="HWD635" s="983"/>
      <c r="HWE635" s="983"/>
      <c r="HWF635" s="983"/>
      <c r="HWG635" s="983"/>
      <c r="HWH635" s="983"/>
      <c r="HWI635" s="984"/>
      <c r="HWJ635" s="982"/>
      <c r="HWK635" s="983"/>
      <c r="HWL635" s="983"/>
      <c r="HWM635" s="983"/>
      <c r="HWN635" s="983"/>
      <c r="HWO635" s="983"/>
      <c r="HWP635" s="983"/>
      <c r="HWQ635" s="983"/>
      <c r="HWR635" s="983"/>
      <c r="HWS635" s="983"/>
      <c r="HWT635" s="983"/>
      <c r="HWU635" s="983"/>
      <c r="HWV635" s="983"/>
      <c r="HWW635" s="983"/>
      <c r="HWX635" s="984"/>
      <c r="HWY635" s="982"/>
      <c r="HWZ635" s="983"/>
      <c r="HXA635" s="983"/>
      <c r="HXB635" s="983"/>
      <c r="HXC635" s="983"/>
      <c r="HXD635" s="983"/>
      <c r="HXE635" s="983"/>
      <c r="HXF635" s="983"/>
      <c r="HXG635" s="983"/>
      <c r="HXH635" s="983"/>
      <c r="HXI635" s="983"/>
      <c r="HXJ635" s="983"/>
      <c r="HXK635" s="983"/>
      <c r="HXL635" s="983"/>
      <c r="HXM635" s="984"/>
      <c r="HXN635" s="982"/>
      <c r="HXO635" s="983"/>
      <c r="HXP635" s="983"/>
      <c r="HXQ635" s="983"/>
      <c r="HXR635" s="983"/>
      <c r="HXS635" s="983"/>
      <c r="HXT635" s="983"/>
      <c r="HXU635" s="983"/>
      <c r="HXV635" s="983"/>
      <c r="HXW635" s="983"/>
      <c r="HXX635" s="983"/>
      <c r="HXY635" s="983"/>
      <c r="HXZ635" s="983"/>
      <c r="HYA635" s="983"/>
      <c r="HYB635" s="984"/>
      <c r="HYC635" s="982"/>
      <c r="HYD635" s="983"/>
      <c r="HYE635" s="983"/>
      <c r="HYF635" s="983"/>
      <c r="HYG635" s="983"/>
      <c r="HYH635" s="983"/>
      <c r="HYI635" s="983"/>
      <c r="HYJ635" s="983"/>
      <c r="HYK635" s="983"/>
      <c r="HYL635" s="983"/>
      <c r="HYM635" s="983"/>
      <c r="HYN635" s="983"/>
      <c r="HYO635" s="983"/>
      <c r="HYP635" s="983"/>
      <c r="HYQ635" s="984"/>
      <c r="HYR635" s="982"/>
      <c r="HYS635" s="983"/>
      <c r="HYT635" s="983"/>
      <c r="HYU635" s="983"/>
      <c r="HYV635" s="983"/>
      <c r="HYW635" s="983"/>
      <c r="HYX635" s="983"/>
      <c r="HYY635" s="983"/>
      <c r="HYZ635" s="983"/>
      <c r="HZA635" s="983"/>
      <c r="HZB635" s="983"/>
      <c r="HZC635" s="983"/>
      <c r="HZD635" s="983"/>
      <c r="HZE635" s="983"/>
      <c r="HZF635" s="984"/>
      <c r="HZG635" s="982"/>
      <c r="HZH635" s="983"/>
      <c r="HZI635" s="983"/>
      <c r="HZJ635" s="983"/>
      <c r="HZK635" s="983"/>
      <c r="HZL635" s="983"/>
      <c r="HZM635" s="983"/>
      <c r="HZN635" s="983"/>
      <c r="HZO635" s="983"/>
      <c r="HZP635" s="983"/>
      <c r="HZQ635" s="983"/>
      <c r="HZR635" s="983"/>
      <c r="HZS635" s="983"/>
      <c r="HZT635" s="983"/>
      <c r="HZU635" s="984"/>
      <c r="HZV635" s="982"/>
      <c r="HZW635" s="983"/>
      <c r="HZX635" s="983"/>
      <c r="HZY635" s="983"/>
      <c r="HZZ635" s="983"/>
      <c r="IAA635" s="983"/>
      <c r="IAB635" s="983"/>
      <c r="IAC635" s="983"/>
      <c r="IAD635" s="983"/>
      <c r="IAE635" s="983"/>
      <c r="IAF635" s="983"/>
      <c r="IAG635" s="983"/>
      <c r="IAH635" s="983"/>
      <c r="IAI635" s="983"/>
      <c r="IAJ635" s="984"/>
      <c r="IAK635" s="982"/>
      <c r="IAL635" s="983"/>
      <c r="IAM635" s="983"/>
      <c r="IAN635" s="983"/>
      <c r="IAO635" s="983"/>
      <c r="IAP635" s="983"/>
      <c r="IAQ635" s="983"/>
      <c r="IAR635" s="983"/>
      <c r="IAS635" s="983"/>
      <c r="IAT635" s="983"/>
      <c r="IAU635" s="983"/>
      <c r="IAV635" s="983"/>
      <c r="IAW635" s="983"/>
      <c r="IAX635" s="983"/>
      <c r="IAY635" s="984"/>
      <c r="IAZ635" s="982"/>
      <c r="IBA635" s="983"/>
      <c r="IBB635" s="983"/>
      <c r="IBC635" s="983"/>
      <c r="IBD635" s="983"/>
      <c r="IBE635" s="983"/>
      <c r="IBF635" s="983"/>
      <c r="IBG635" s="983"/>
      <c r="IBH635" s="983"/>
      <c r="IBI635" s="983"/>
      <c r="IBJ635" s="983"/>
      <c r="IBK635" s="983"/>
      <c r="IBL635" s="983"/>
      <c r="IBM635" s="983"/>
      <c r="IBN635" s="984"/>
      <c r="IBO635" s="982"/>
      <c r="IBP635" s="983"/>
      <c r="IBQ635" s="983"/>
      <c r="IBR635" s="983"/>
      <c r="IBS635" s="983"/>
      <c r="IBT635" s="983"/>
      <c r="IBU635" s="983"/>
      <c r="IBV635" s="983"/>
      <c r="IBW635" s="983"/>
      <c r="IBX635" s="983"/>
      <c r="IBY635" s="983"/>
      <c r="IBZ635" s="983"/>
      <c r="ICA635" s="983"/>
      <c r="ICB635" s="983"/>
      <c r="ICC635" s="984"/>
      <c r="ICD635" s="982"/>
      <c r="ICE635" s="983"/>
      <c r="ICF635" s="983"/>
      <c r="ICG635" s="983"/>
      <c r="ICH635" s="983"/>
      <c r="ICI635" s="983"/>
      <c r="ICJ635" s="983"/>
      <c r="ICK635" s="983"/>
      <c r="ICL635" s="983"/>
      <c r="ICM635" s="983"/>
      <c r="ICN635" s="983"/>
      <c r="ICO635" s="983"/>
      <c r="ICP635" s="983"/>
      <c r="ICQ635" s="983"/>
      <c r="ICR635" s="984"/>
      <c r="ICS635" s="982"/>
      <c r="ICT635" s="983"/>
      <c r="ICU635" s="983"/>
      <c r="ICV635" s="983"/>
      <c r="ICW635" s="983"/>
      <c r="ICX635" s="983"/>
      <c r="ICY635" s="983"/>
      <c r="ICZ635" s="983"/>
      <c r="IDA635" s="983"/>
      <c r="IDB635" s="983"/>
      <c r="IDC635" s="983"/>
      <c r="IDD635" s="983"/>
      <c r="IDE635" s="983"/>
      <c r="IDF635" s="983"/>
      <c r="IDG635" s="984"/>
      <c r="IDH635" s="982"/>
      <c r="IDI635" s="983"/>
      <c r="IDJ635" s="983"/>
      <c r="IDK635" s="983"/>
      <c r="IDL635" s="983"/>
      <c r="IDM635" s="983"/>
      <c r="IDN635" s="983"/>
      <c r="IDO635" s="983"/>
      <c r="IDP635" s="983"/>
      <c r="IDQ635" s="983"/>
      <c r="IDR635" s="983"/>
      <c r="IDS635" s="983"/>
      <c r="IDT635" s="983"/>
      <c r="IDU635" s="983"/>
      <c r="IDV635" s="984"/>
      <c r="IDW635" s="982"/>
      <c r="IDX635" s="983"/>
      <c r="IDY635" s="983"/>
      <c r="IDZ635" s="983"/>
      <c r="IEA635" s="983"/>
      <c r="IEB635" s="983"/>
      <c r="IEC635" s="983"/>
      <c r="IED635" s="983"/>
      <c r="IEE635" s="983"/>
      <c r="IEF635" s="983"/>
      <c r="IEG635" s="983"/>
      <c r="IEH635" s="983"/>
      <c r="IEI635" s="983"/>
      <c r="IEJ635" s="983"/>
      <c r="IEK635" s="984"/>
      <c r="IEL635" s="982"/>
      <c r="IEM635" s="983"/>
      <c r="IEN635" s="983"/>
      <c r="IEO635" s="983"/>
      <c r="IEP635" s="983"/>
      <c r="IEQ635" s="983"/>
      <c r="IER635" s="983"/>
      <c r="IES635" s="983"/>
      <c r="IET635" s="983"/>
      <c r="IEU635" s="983"/>
      <c r="IEV635" s="983"/>
      <c r="IEW635" s="983"/>
      <c r="IEX635" s="983"/>
      <c r="IEY635" s="983"/>
      <c r="IEZ635" s="984"/>
      <c r="IFA635" s="982"/>
      <c r="IFB635" s="983"/>
      <c r="IFC635" s="983"/>
      <c r="IFD635" s="983"/>
      <c r="IFE635" s="983"/>
      <c r="IFF635" s="983"/>
      <c r="IFG635" s="983"/>
      <c r="IFH635" s="983"/>
      <c r="IFI635" s="983"/>
      <c r="IFJ635" s="983"/>
      <c r="IFK635" s="983"/>
      <c r="IFL635" s="983"/>
      <c r="IFM635" s="983"/>
      <c r="IFN635" s="983"/>
      <c r="IFO635" s="984"/>
      <c r="IFP635" s="982"/>
      <c r="IFQ635" s="983"/>
      <c r="IFR635" s="983"/>
      <c r="IFS635" s="983"/>
      <c r="IFT635" s="983"/>
      <c r="IFU635" s="983"/>
      <c r="IFV635" s="983"/>
      <c r="IFW635" s="983"/>
      <c r="IFX635" s="983"/>
      <c r="IFY635" s="983"/>
      <c r="IFZ635" s="983"/>
      <c r="IGA635" s="983"/>
      <c r="IGB635" s="983"/>
      <c r="IGC635" s="983"/>
      <c r="IGD635" s="984"/>
      <c r="IGE635" s="982"/>
      <c r="IGF635" s="983"/>
      <c r="IGG635" s="983"/>
      <c r="IGH635" s="983"/>
      <c r="IGI635" s="983"/>
      <c r="IGJ635" s="983"/>
      <c r="IGK635" s="983"/>
      <c r="IGL635" s="983"/>
      <c r="IGM635" s="983"/>
      <c r="IGN635" s="983"/>
      <c r="IGO635" s="983"/>
      <c r="IGP635" s="983"/>
      <c r="IGQ635" s="983"/>
      <c r="IGR635" s="983"/>
      <c r="IGS635" s="984"/>
      <c r="IGT635" s="982"/>
      <c r="IGU635" s="983"/>
      <c r="IGV635" s="983"/>
      <c r="IGW635" s="983"/>
      <c r="IGX635" s="983"/>
      <c r="IGY635" s="983"/>
      <c r="IGZ635" s="983"/>
      <c r="IHA635" s="983"/>
      <c r="IHB635" s="983"/>
      <c r="IHC635" s="983"/>
      <c r="IHD635" s="983"/>
      <c r="IHE635" s="983"/>
      <c r="IHF635" s="983"/>
      <c r="IHG635" s="983"/>
      <c r="IHH635" s="984"/>
      <c r="IHI635" s="982"/>
      <c r="IHJ635" s="983"/>
      <c r="IHK635" s="983"/>
      <c r="IHL635" s="983"/>
      <c r="IHM635" s="983"/>
      <c r="IHN635" s="983"/>
      <c r="IHO635" s="983"/>
      <c r="IHP635" s="983"/>
      <c r="IHQ635" s="983"/>
      <c r="IHR635" s="983"/>
      <c r="IHS635" s="983"/>
      <c r="IHT635" s="983"/>
      <c r="IHU635" s="983"/>
      <c r="IHV635" s="983"/>
      <c r="IHW635" s="984"/>
      <c r="IHX635" s="982"/>
      <c r="IHY635" s="983"/>
      <c r="IHZ635" s="983"/>
      <c r="IIA635" s="983"/>
      <c r="IIB635" s="983"/>
      <c r="IIC635" s="983"/>
      <c r="IID635" s="983"/>
      <c r="IIE635" s="983"/>
      <c r="IIF635" s="983"/>
      <c r="IIG635" s="983"/>
      <c r="IIH635" s="983"/>
      <c r="III635" s="983"/>
      <c r="IIJ635" s="983"/>
      <c r="IIK635" s="983"/>
      <c r="IIL635" s="984"/>
      <c r="IIM635" s="982"/>
      <c r="IIN635" s="983"/>
      <c r="IIO635" s="983"/>
      <c r="IIP635" s="983"/>
      <c r="IIQ635" s="983"/>
      <c r="IIR635" s="983"/>
      <c r="IIS635" s="983"/>
      <c r="IIT635" s="983"/>
      <c r="IIU635" s="983"/>
      <c r="IIV635" s="983"/>
      <c r="IIW635" s="983"/>
      <c r="IIX635" s="983"/>
      <c r="IIY635" s="983"/>
      <c r="IIZ635" s="983"/>
      <c r="IJA635" s="984"/>
      <c r="IJB635" s="982"/>
      <c r="IJC635" s="983"/>
      <c r="IJD635" s="983"/>
      <c r="IJE635" s="983"/>
      <c r="IJF635" s="983"/>
      <c r="IJG635" s="983"/>
      <c r="IJH635" s="983"/>
      <c r="IJI635" s="983"/>
      <c r="IJJ635" s="983"/>
      <c r="IJK635" s="983"/>
      <c r="IJL635" s="983"/>
      <c r="IJM635" s="983"/>
      <c r="IJN635" s="983"/>
      <c r="IJO635" s="983"/>
      <c r="IJP635" s="984"/>
      <c r="IJQ635" s="982"/>
      <c r="IJR635" s="983"/>
      <c r="IJS635" s="983"/>
      <c r="IJT635" s="983"/>
      <c r="IJU635" s="983"/>
      <c r="IJV635" s="983"/>
      <c r="IJW635" s="983"/>
      <c r="IJX635" s="983"/>
      <c r="IJY635" s="983"/>
      <c r="IJZ635" s="983"/>
      <c r="IKA635" s="983"/>
      <c r="IKB635" s="983"/>
      <c r="IKC635" s="983"/>
      <c r="IKD635" s="983"/>
      <c r="IKE635" s="984"/>
      <c r="IKF635" s="982"/>
      <c r="IKG635" s="983"/>
      <c r="IKH635" s="983"/>
      <c r="IKI635" s="983"/>
      <c r="IKJ635" s="983"/>
      <c r="IKK635" s="983"/>
      <c r="IKL635" s="983"/>
      <c r="IKM635" s="983"/>
      <c r="IKN635" s="983"/>
      <c r="IKO635" s="983"/>
      <c r="IKP635" s="983"/>
      <c r="IKQ635" s="983"/>
      <c r="IKR635" s="983"/>
      <c r="IKS635" s="983"/>
      <c r="IKT635" s="984"/>
      <c r="IKU635" s="982"/>
      <c r="IKV635" s="983"/>
      <c r="IKW635" s="983"/>
      <c r="IKX635" s="983"/>
      <c r="IKY635" s="983"/>
      <c r="IKZ635" s="983"/>
      <c r="ILA635" s="983"/>
      <c r="ILB635" s="983"/>
      <c r="ILC635" s="983"/>
      <c r="ILD635" s="983"/>
      <c r="ILE635" s="983"/>
      <c r="ILF635" s="983"/>
      <c r="ILG635" s="983"/>
      <c r="ILH635" s="983"/>
      <c r="ILI635" s="984"/>
      <c r="ILJ635" s="982"/>
      <c r="ILK635" s="983"/>
      <c r="ILL635" s="983"/>
      <c r="ILM635" s="983"/>
      <c r="ILN635" s="983"/>
      <c r="ILO635" s="983"/>
      <c r="ILP635" s="983"/>
      <c r="ILQ635" s="983"/>
      <c r="ILR635" s="983"/>
      <c r="ILS635" s="983"/>
      <c r="ILT635" s="983"/>
      <c r="ILU635" s="983"/>
      <c r="ILV635" s="983"/>
      <c r="ILW635" s="983"/>
      <c r="ILX635" s="984"/>
      <c r="ILY635" s="982"/>
      <c r="ILZ635" s="983"/>
      <c r="IMA635" s="983"/>
      <c r="IMB635" s="983"/>
      <c r="IMC635" s="983"/>
      <c r="IMD635" s="983"/>
      <c r="IME635" s="983"/>
      <c r="IMF635" s="983"/>
      <c r="IMG635" s="983"/>
      <c r="IMH635" s="983"/>
      <c r="IMI635" s="983"/>
      <c r="IMJ635" s="983"/>
      <c r="IMK635" s="983"/>
      <c r="IML635" s="983"/>
      <c r="IMM635" s="984"/>
      <c r="IMN635" s="982"/>
      <c r="IMO635" s="983"/>
      <c r="IMP635" s="983"/>
      <c r="IMQ635" s="983"/>
      <c r="IMR635" s="983"/>
      <c r="IMS635" s="983"/>
      <c r="IMT635" s="983"/>
      <c r="IMU635" s="983"/>
      <c r="IMV635" s="983"/>
      <c r="IMW635" s="983"/>
      <c r="IMX635" s="983"/>
      <c r="IMY635" s="983"/>
      <c r="IMZ635" s="983"/>
      <c r="INA635" s="983"/>
      <c r="INB635" s="984"/>
      <c r="INC635" s="982"/>
      <c r="IND635" s="983"/>
      <c r="INE635" s="983"/>
      <c r="INF635" s="983"/>
      <c r="ING635" s="983"/>
      <c r="INH635" s="983"/>
      <c r="INI635" s="983"/>
      <c r="INJ635" s="983"/>
      <c r="INK635" s="983"/>
      <c r="INL635" s="983"/>
      <c r="INM635" s="983"/>
      <c r="INN635" s="983"/>
      <c r="INO635" s="983"/>
      <c r="INP635" s="983"/>
      <c r="INQ635" s="984"/>
      <c r="INR635" s="982"/>
      <c r="INS635" s="983"/>
      <c r="INT635" s="983"/>
      <c r="INU635" s="983"/>
      <c r="INV635" s="983"/>
      <c r="INW635" s="983"/>
      <c r="INX635" s="983"/>
      <c r="INY635" s="983"/>
      <c r="INZ635" s="983"/>
      <c r="IOA635" s="983"/>
      <c r="IOB635" s="983"/>
      <c r="IOC635" s="983"/>
      <c r="IOD635" s="983"/>
      <c r="IOE635" s="983"/>
      <c r="IOF635" s="984"/>
      <c r="IOG635" s="982"/>
      <c r="IOH635" s="983"/>
      <c r="IOI635" s="983"/>
      <c r="IOJ635" s="983"/>
      <c r="IOK635" s="983"/>
      <c r="IOL635" s="983"/>
      <c r="IOM635" s="983"/>
      <c r="ION635" s="983"/>
      <c r="IOO635" s="983"/>
      <c r="IOP635" s="983"/>
      <c r="IOQ635" s="983"/>
      <c r="IOR635" s="983"/>
      <c r="IOS635" s="983"/>
      <c r="IOT635" s="983"/>
      <c r="IOU635" s="984"/>
      <c r="IOV635" s="982"/>
      <c r="IOW635" s="983"/>
      <c r="IOX635" s="983"/>
      <c r="IOY635" s="983"/>
      <c r="IOZ635" s="983"/>
      <c r="IPA635" s="983"/>
      <c r="IPB635" s="983"/>
      <c r="IPC635" s="983"/>
      <c r="IPD635" s="983"/>
      <c r="IPE635" s="983"/>
      <c r="IPF635" s="983"/>
      <c r="IPG635" s="983"/>
      <c r="IPH635" s="983"/>
      <c r="IPI635" s="983"/>
      <c r="IPJ635" s="984"/>
      <c r="IPK635" s="982"/>
      <c r="IPL635" s="983"/>
      <c r="IPM635" s="983"/>
      <c r="IPN635" s="983"/>
      <c r="IPO635" s="983"/>
      <c r="IPP635" s="983"/>
      <c r="IPQ635" s="983"/>
      <c r="IPR635" s="983"/>
      <c r="IPS635" s="983"/>
      <c r="IPT635" s="983"/>
      <c r="IPU635" s="983"/>
      <c r="IPV635" s="983"/>
      <c r="IPW635" s="983"/>
      <c r="IPX635" s="983"/>
      <c r="IPY635" s="984"/>
      <c r="IPZ635" s="982"/>
      <c r="IQA635" s="983"/>
      <c r="IQB635" s="983"/>
      <c r="IQC635" s="983"/>
      <c r="IQD635" s="983"/>
      <c r="IQE635" s="983"/>
      <c r="IQF635" s="983"/>
      <c r="IQG635" s="983"/>
      <c r="IQH635" s="983"/>
      <c r="IQI635" s="983"/>
      <c r="IQJ635" s="983"/>
      <c r="IQK635" s="983"/>
      <c r="IQL635" s="983"/>
      <c r="IQM635" s="983"/>
      <c r="IQN635" s="984"/>
      <c r="IQO635" s="982"/>
      <c r="IQP635" s="983"/>
      <c r="IQQ635" s="983"/>
      <c r="IQR635" s="983"/>
      <c r="IQS635" s="983"/>
      <c r="IQT635" s="983"/>
      <c r="IQU635" s="983"/>
      <c r="IQV635" s="983"/>
      <c r="IQW635" s="983"/>
      <c r="IQX635" s="983"/>
      <c r="IQY635" s="983"/>
      <c r="IQZ635" s="983"/>
      <c r="IRA635" s="983"/>
      <c r="IRB635" s="983"/>
      <c r="IRC635" s="984"/>
      <c r="IRD635" s="982"/>
      <c r="IRE635" s="983"/>
      <c r="IRF635" s="983"/>
      <c r="IRG635" s="983"/>
      <c r="IRH635" s="983"/>
      <c r="IRI635" s="983"/>
      <c r="IRJ635" s="983"/>
      <c r="IRK635" s="983"/>
      <c r="IRL635" s="983"/>
      <c r="IRM635" s="983"/>
      <c r="IRN635" s="983"/>
      <c r="IRO635" s="983"/>
      <c r="IRP635" s="983"/>
      <c r="IRQ635" s="983"/>
      <c r="IRR635" s="984"/>
      <c r="IRS635" s="982"/>
      <c r="IRT635" s="983"/>
      <c r="IRU635" s="983"/>
      <c r="IRV635" s="983"/>
      <c r="IRW635" s="983"/>
      <c r="IRX635" s="983"/>
      <c r="IRY635" s="983"/>
      <c r="IRZ635" s="983"/>
      <c r="ISA635" s="983"/>
      <c r="ISB635" s="983"/>
      <c r="ISC635" s="983"/>
      <c r="ISD635" s="983"/>
      <c r="ISE635" s="983"/>
      <c r="ISF635" s="983"/>
      <c r="ISG635" s="984"/>
      <c r="ISH635" s="982"/>
      <c r="ISI635" s="983"/>
      <c r="ISJ635" s="983"/>
      <c r="ISK635" s="983"/>
      <c r="ISL635" s="983"/>
      <c r="ISM635" s="983"/>
      <c r="ISN635" s="983"/>
      <c r="ISO635" s="983"/>
      <c r="ISP635" s="983"/>
      <c r="ISQ635" s="983"/>
      <c r="ISR635" s="983"/>
      <c r="ISS635" s="983"/>
      <c r="IST635" s="983"/>
      <c r="ISU635" s="983"/>
      <c r="ISV635" s="984"/>
      <c r="ISW635" s="982"/>
      <c r="ISX635" s="983"/>
      <c r="ISY635" s="983"/>
      <c r="ISZ635" s="983"/>
      <c r="ITA635" s="983"/>
      <c r="ITB635" s="983"/>
      <c r="ITC635" s="983"/>
      <c r="ITD635" s="983"/>
      <c r="ITE635" s="983"/>
      <c r="ITF635" s="983"/>
      <c r="ITG635" s="983"/>
      <c r="ITH635" s="983"/>
      <c r="ITI635" s="983"/>
      <c r="ITJ635" s="983"/>
      <c r="ITK635" s="984"/>
      <c r="ITL635" s="982"/>
      <c r="ITM635" s="983"/>
      <c r="ITN635" s="983"/>
      <c r="ITO635" s="983"/>
      <c r="ITP635" s="983"/>
      <c r="ITQ635" s="983"/>
      <c r="ITR635" s="983"/>
      <c r="ITS635" s="983"/>
      <c r="ITT635" s="983"/>
      <c r="ITU635" s="983"/>
      <c r="ITV635" s="983"/>
      <c r="ITW635" s="983"/>
      <c r="ITX635" s="983"/>
      <c r="ITY635" s="983"/>
      <c r="ITZ635" s="984"/>
      <c r="IUA635" s="982"/>
      <c r="IUB635" s="983"/>
      <c r="IUC635" s="983"/>
      <c r="IUD635" s="983"/>
      <c r="IUE635" s="983"/>
      <c r="IUF635" s="983"/>
      <c r="IUG635" s="983"/>
      <c r="IUH635" s="983"/>
      <c r="IUI635" s="983"/>
      <c r="IUJ635" s="983"/>
      <c r="IUK635" s="983"/>
      <c r="IUL635" s="983"/>
      <c r="IUM635" s="983"/>
      <c r="IUN635" s="983"/>
      <c r="IUO635" s="984"/>
      <c r="IUP635" s="982"/>
      <c r="IUQ635" s="983"/>
      <c r="IUR635" s="983"/>
      <c r="IUS635" s="983"/>
      <c r="IUT635" s="983"/>
      <c r="IUU635" s="983"/>
      <c r="IUV635" s="983"/>
      <c r="IUW635" s="983"/>
      <c r="IUX635" s="983"/>
      <c r="IUY635" s="983"/>
      <c r="IUZ635" s="983"/>
      <c r="IVA635" s="983"/>
      <c r="IVB635" s="983"/>
      <c r="IVC635" s="983"/>
      <c r="IVD635" s="984"/>
      <c r="IVE635" s="982"/>
      <c r="IVF635" s="983"/>
      <c r="IVG635" s="983"/>
      <c r="IVH635" s="983"/>
      <c r="IVI635" s="983"/>
      <c r="IVJ635" s="983"/>
      <c r="IVK635" s="983"/>
      <c r="IVL635" s="983"/>
      <c r="IVM635" s="983"/>
      <c r="IVN635" s="983"/>
      <c r="IVO635" s="983"/>
      <c r="IVP635" s="983"/>
      <c r="IVQ635" s="983"/>
      <c r="IVR635" s="983"/>
      <c r="IVS635" s="984"/>
      <c r="IVT635" s="982"/>
      <c r="IVU635" s="983"/>
      <c r="IVV635" s="983"/>
      <c r="IVW635" s="983"/>
      <c r="IVX635" s="983"/>
      <c r="IVY635" s="983"/>
      <c r="IVZ635" s="983"/>
      <c r="IWA635" s="983"/>
      <c r="IWB635" s="983"/>
      <c r="IWC635" s="983"/>
      <c r="IWD635" s="983"/>
      <c r="IWE635" s="983"/>
      <c r="IWF635" s="983"/>
      <c r="IWG635" s="983"/>
      <c r="IWH635" s="984"/>
      <c r="IWI635" s="982"/>
      <c r="IWJ635" s="983"/>
      <c r="IWK635" s="983"/>
      <c r="IWL635" s="983"/>
      <c r="IWM635" s="983"/>
      <c r="IWN635" s="983"/>
      <c r="IWO635" s="983"/>
      <c r="IWP635" s="983"/>
      <c r="IWQ635" s="983"/>
      <c r="IWR635" s="983"/>
      <c r="IWS635" s="983"/>
      <c r="IWT635" s="983"/>
      <c r="IWU635" s="983"/>
      <c r="IWV635" s="983"/>
      <c r="IWW635" s="984"/>
      <c r="IWX635" s="982"/>
      <c r="IWY635" s="983"/>
      <c r="IWZ635" s="983"/>
      <c r="IXA635" s="983"/>
      <c r="IXB635" s="983"/>
      <c r="IXC635" s="983"/>
      <c r="IXD635" s="983"/>
      <c r="IXE635" s="983"/>
      <c r="IXF635" s="983"/>
      <c r="IXG635" s="983"/>
      <c r="IXH635" s="983"/>
      <c r="IXI635" s="983"/>
      <c r="IXJ635" s="983"/>
      <c r="IXK635" s="983"/>
      <c r="IXL635" s="984"/>
      <c r="IXM635" s="982"/>
      <c r="IXN635" s="983"/>
      <c r="IXO635" s="983"/>
      <c r="IXP635" s="983"/>
      <c r="IXQ635" s="983"/>
      <c r="IXR635" s="983"/>
      <c r="IXS635" s="983"/>
      <c r="IXT635" s="983"/>
      <c r="IXU635" s="983"/>
      <c r="IXV635" s="983"/>
      <c r="IXW635" s="983"/>
      <c r="IXX635" s="983"/>
      <c r="IXY635" s="983"/>
      <c r="IXZ635" s="983"/>
      <c r="IYA635" s="984"/>
      <c r="IYB635" s="982"/>
      <c r="IYC635" s="983"/>
      <c r="IYD635" s="983"/>
      <c r="IYE635" s="983"/>
      <c r="IYF635" s="983"/>
      <c r="IYG635" s="983"/>
      <c r="IYH635" s="983"/>
      <c r="IYI635" s="983"/>
      <c r="IYJ635" s="983"/>
      <c r="IYK635" s="983"/>
      <c r="IYL635" s="983"/>
      <c r="IYM635" s="983"/>
      <c r="IYN635" s="983"/>
      <c r="IYO635" s="983"/>
      <c r="IYP635" s="984"/>
      <c r="IYQ635" s="982"/>
      <c r="IYR635" s="983"/>
      <c r="IYS635" s="983"/>
      <c r="IYT635" s="983"/>
      <c r="IYU635" s="983"/>
      <c r="IYV635" s="983"/>
      <c r="IYW635" s="983"/>
      <c r="IYX635" s="983"/>
      <c r="IYY635" s="983"/>
      <c r="IYZ635" s="983"/>
      <c r="IZA635" s="983"/>
      <c r="IZB635" s="983"/>
      <c r="IZC635" s="983"/>
      <c r="IZD635" s="983"/>
      <c r="IZE635" s="984"/>
      <c r="IZF635" s="982"/>
      <c r="IZG635" s="983"/>
      <c r="IZH635" s="983"/>
      <c r="IZI635" s="983"/>
      <c r="IZJ635" s="983"/>
      <c r="IZK635" s="983"/>
      <c r="IZL635" s="983"/>
      <c r="IZM635" s="983"/>
      <c r="IZN635" s="983"/>
      <c r="IZO635" s="983"/>
      <c r="IZP635" s="983"/>
      <c r="IZQ635" s="983"/>
      <c r="IZR635" s="983"/>
      <c r="IZS635" s="983"/>
      <c r="IZT635" s="984"/>
      <c r="IZU635" s="982"/>
      <c r="IZV635" s="983"/>
      <c r="IZW635" s="983"/>
      <c r="IZX635" s="983"/>
      <c r="IZY635" s="983"/>
      <c r="IZZ635" s="983"/>
      <c r="JAA635" s="983"/>
      <c r="JAB635" s="983"/>
      <c r="JAC635" s="983"/>
      <c r="JAD635" s="983"/>
      <c r="JAE635" s="983"/>
      <c r="JAF635" s="983"/>
      <c r="JAG635" s="983"/>
      <c r="JAH635" s="983"/>
      <c r="JAI635" s="984"/>
      <c r="JAJ635" s="982"/>
      <c r="JAK635" s="983"/>
      <c r="JAL635" s="983"/>
      <c r="JAM635" s="983"/>
      <c r="JAN635" s="983"/>
      <c r="JAO635" s="983"/>
      <c r="JAP635" s="983"/>
      <c r="JAQ635" s="983"/>
      <c r="JAR635" s="983"/>
      <c r="JAS635" s="983"/>
      <c r="JAT635" s="983"/>
      <c r="JAU635" s="983"/>
      <c r="JAV635" s="983"/>
      <c r="JAW635" s="983"/>
      <c r="JAX635" s="984"/>
      <c r="JAY635" s="982"/>
      <c r="JAZ635" s="983"/>
      <c r="JBA635" s="983"/>
      <c r="JBB635" s="983"/>
      <c r="JBC635" s="983"/>
      <c r="JBD635" s="983"/>
      <c r="JBE635" s="983"/>
      <c r="JBF635" s="983"/>
      <c r="JBG635" s="983"/>
      <c r="JBH635" s="983"/>
      <c r="JBI635" s="983"/>
      <c r="JBJ635" s="983"/>
      <c r="JBK635" s="983"/>
      <c r="JBL635" s="983"/>
      <c r="JBM635" s="984"/>
      <c r="JBN635" s="982"/>
      <c r="JBO635" s="983"/>
      <c r="JBP635" s="983"/>
      <c r="JBQ635" s="983"/>
      <c r="JBR635" s="983"/>
      <c r="JBS635" s="983"/>
      <c r="JBT635" s="983"/>
      <c r="JBU635" s="983"/>
      <c r="JBV635" s="983"/>
      <c r="JBW635" s="983"/>
      <c r="JBX635" s="983"/>
      <c r="JBY635" s="983"/>
      <c r="JBZ635" s="983"/>
      <c r="JCA635" s="983"/>
      <c r="JCB635" s="984"/>
      <c r="JCC635" s="982"/>
      <c r="JCD635" s="983"/>
      <c r="JCE635" s="983"/>
      <c r="JCF635" s="983"/>
      <c r="JCG635" s="983"/>
      <c r="JCH635" s="983"/>
      <c r="JCI635" s="983"/>
      <c r="JCJ635" s="983"/>
      <c r="JCK635" s="983"/>
      <c r="JCL635" s="983"/>
      <c r="JCM635" s="983"/>
      <c r="JCN635" s="983"/>
      <c r="JCO635" s="983"/>
      <c r="JCP635" s="983"/>
      <c r="JCQ635" s="984"/>
      <c r="JCR635" s="982"/>
      <c r="JCS635" s="983"/>
      <c r="JCT635" s="983"/>
      <c r="JCU635" s="983"/>
      <c r="JCV635" s="983"/>
      <c r="JCW635" s="983"/>
      <c r="JCX635" s="983"/>
      <c r="JCY635" s="983"/>
      <c r="JCZ635" s="983"/>
      <c r="JDA635" s="983"/>
      <c r="JDB635" s="983"/>
      <c r="JDC635" s="983"/>
      <c r="JDD635" s="983"/>
      <c r="JDE635" s="983"/>
      <c r="JDF635" s="984"/>
      <c r="JDG635" s="982"/>
      <c r="JDH635" s="983"/>
      <c r="JDI635" s="983"/>
      <c r="JDJ635" s="983"/>
      <c r="JDK635" s="983"/>
      <c r="JDL635" s="983"/>
      <c r="JDM635" s="983"/>
      <c r="JDN635" s="983"/>
      <c r="JDO635" s="983"/>
      <c r="JDP635" s="983"/>
      <c r="JDQ635" s="983"/>
      <c r="JDR635" s="983"/>
      <c r="JDS635" s="983"/>
      <c r="JDT635" s="983"/>
      <c r="JDU635" s="984"/>
      <c r="JDV635" s="982"/>
      <c r="JDW635" s="983"/>
      <c r="JDX635" s="983"/>
      <c r="JDY635" s="983"/>
      <c r="JDZ635" s="983"/>
      <c r="JEA635" s="983"/>
      <c r="JEB635" s="983"/>
      <c r="JEC635" s="983"/>
      <c r="JED635" s="983"/>
      <c r="JEE635" s="983"/>
      <c r="JEF635" s="983"/>
      <c r="JEG635" s="983"/>
      <c r="JEH635" s="983"/>
      <c r="JEI635" s="983"/>
      <c r="JEJ635" s="984"/>
      <c r="JEK635" s="982"/>
      <c r="JEL635" s="983"/>
      <c r="JEM635" s="983"/>
      <c r="JEN635" s="983"/>
      <c r="JEO635" s="983"/>
      <c r="JEP635" s="983"/>
      <c r="JEQ635" s="983"/>
      <c r="JER635" s="983"/>
      <c r="JES635" s="983"/>
      <c r="JET635" s="983"/>
      <c r="JEU635" s="983"/>
      <c r="JEV635" s="983"/>
      <c r="JEW635" s="983"/>
      <c r="JEX635" s="983"/>
      <c r="JEY635" s="984"/>
      <c r="JEZ635" s="982"/>
      <c r="JFA635" s="983"/>
      <c r="JFB635" s="983"/>
      <c r="JFC635" s="983"/>
      <c r="JFD635" s="983"/>
      <c r="JFE635" s="983"/>
      <c r="JFF635" s="983"/>
      <c r="JFG635" s="983"/>
      <c r="JFH635" s="983"/>
      <c r="JFI635" s="983"/>
      <c r="JFJ635" s="983"/>
      <c r="JFK635" s="983"/>
      <c r="JFL635" s="983"/>
      <c r="JFM635" s="983"/>
      <c r="JFN635" s="984"/>
      <c r="JFO635" s="982"/>
      <c r="JFP635" s="983"/>
      <c r="JFQ635" s="983"/>
      <c r="JFR635" s="983"/>
      <c r="JFS635" s="983"/>
      <c r="JFT635" s="983"/>
      <c r="JFU635" s="983"/>
      <c r="JFV635" s="983"/>
      <c r="JFW635" s="983"/>
      <c r="JFX635" s="983"/>
      <c r="JFY635" s="983"/>
      <c r="JFZ635" s="983"/>
      <c r="JGA635" s="983"/>
      <c r="JGB635" s="983"/>
      <c r="JGC635" s="984"/>
      <c r="JGD635" s="982"/>
      <c r="JGE635" s="983"/>
      <c r="JGF635" s="983"/>
      <c r="JGG635" s="983"/>
      <c r="JGH635" s="983"/>
      <c r="JGI635" s="983"/>
      <c r="JGJ635" s="983"/>
      <c r="JGK635" s="983"/>
      <c r="JGL635" s="983"/>
      <c r="JGM635" s="983"/>
      <c r="JGN635" s="983"/>
      <c r="JGO635" s="983"/>
      <c r="JGP635" s="983"/>
      <c r="JGQ635" s="983"/>
      <c r="JGR635" s="984"/>
      <c r="JGS635" s="982"/>
      <c r="JGT635" s="983"/>
      <c r="JGU635" s="983"/>
      <c r="JGV635" s="983"/>
      <c r="JGW635" s="983"/>
      <c r="JGX635" s="983"/>
      <c r="JGY635" s="983"/>
      <c r="JGZ635" s="983"/>
      <c r="JHA635" s="983"/>
      <c r="JHB635" s="983"/>
      <c r="JHC635" s="983"/>
      <c r="JHD635" s="983"/>
      <c r="JHE635" s="983"/>
      <c r="JHF635" s="983"/>
      <c r="JHG635" s="984"/>
      <c r="JHH635" s="982"/>
      <c r="JHI635" s="983"/>
      <c r="JHJ635" s="983"/>
      <c r="JHK635" s="983"/>
      <c r="JHL635" s="983"/>
      <c r="JHM635" s="983"/>
      <c r="JHN635" s="983"/>
      <c r="JHO635" s="983"/>
      <c r="JHP635" s="983"/>
      <c r="JHQ635" s="983"/>
      <c r="JHR635" s="983"/>
      <c r="JHS635" s="983"/>
      <c r="JHT635" s="983"/>
      <c r="JHU635" s="983"/>
      <c r="JHV635" s="984"/>
      <c r="JHW635" s="982"/>
      <c r="JHX635" s="983"/>
      <c r="JHY635" s="983"/>
      <c r="JHZ635" s="983"/>
      <c r="JIA635" s="983"/>
      <c r="JIB635" s="983"/>
      <c r="JIC635" s="983"/>
      <c r="JID635" s="983"/>
      <c r="JIE635" s="983"/>
      <c r="JIF635" s="983"/>
      <c r="JIG635" s="983"/>
      <c r="JIH635" s="983"/>
      <c r="JII635" s="983"/>
      <c r="JIJ635" s="983"/>
      <c r="JIK635" s="984"/>
      <c r="JIL635" s="982"/>
      <c r="JIM635" s="983"/>
      <c r="JIN635" s="983"/>
      <c r="JIO635" s="983"/>
      <c r="JIP635" s="983"/>
      <c r="JIQ635" s="983"/>
      <c r="JIR635" s="983"/>
      <c r="JIS635" s="983"/>
      <c r="JIT635" s="983"/>
      <c r="JIU635" s="983"/>
      <c r="JIV635" s="983"/>
      <c r="JIW635" s="983"/>
      <c r="JIX635" s="983"/>
      <c r="JIY635" s="983"/>
      <c r="JIZ635" s="984"/>
      <c r="JJA635" s="982"/>
      <c r="JJB635" s="983"/>
      <c r="JJC635" s="983"/>
      <c r="JJD635" s="983"/>
      <c r="JJE635" s="983"/>
      <c r="JJF635" s="983"/>
      <c r="JJG635" s="983"/>
      <c r="JJH635" s="983"/>
      <c r="JJI635" s="983"/>
      <c r="JJJ635" s="983"/>
      <c r="JJK635" s="983"/>
      <c r="JJL635" s="983"/>
      <c r="JJM635" s="983"/>
      <c r="JJN635" s="983"/>
      <c r="JJO635" s="984"/>
      <c r="JJP635" s="982"/>
      <c r="JJQ635" s="983"/>
      <c r="JJR635" s="983"/>
      <c r="JJS635" s="983"/>
      <c r="JJT635" s="983"/>
      <c r="JJU635" s="983"/>
      <c r="JJV635" s="983"/>
      <c r="JJW635" s="983"/>
      <c r="JJX635" s="983"/>
      <c r="JJY635" s="983"/>
      <c r="JJZ635" s="983"/>
      <c r="JKA635" s="983"/>
      <c r="JKB635" s="983"/>
      <c r="JKC635" s="983"/>
      <c r="JKD635" s="984"/>
      <c r="JKE635" s="982"/>
      <c r="JKF635" s="983"/>
      <c r="JKG635" s="983"/>
      <c r="JKH635" s="983"/>
      <c r="JKI635" s="983"/>
      <c r="JKJ635" s="983"/>
      <c r="JKK635" s="983"/>
      <c r="JKL635" s="983"/>
      <c r="JKM635" s="983"/>
      <c r="JKN635" s="983"/>
      <c r="JKO635" s="983"/>
      <c r="JKP635" s="983"/>
      <c r="JKQ635" s="983"/>
      <c r="JKR635" s="983"/>
      <c r="JKS635" s="984"/>
      <c r="JKT635" s="982"/>
      <c r="JKU635" s="983"/>
      <c r="JKV635" s="983"/>
      <c r="JKW635" s="983"/>
      <c r="JKX635" s="983"/>
      <c r="JKY635" s="983"/>
      <c r="JKZ635" s="983"/>
      <c r="JLA635" s="983"/>
      <c r="JLB635" s="983"/>
      <c r="JLC635" s="983"/>
      <c r="JLD635" s="983"/>
      <c r="JLE635" s="983"/>
      <c r="JLF635" s="983"/>
      <c r="JLG635" s="983"/>
      <c r="JLH635" s="984"/>
      <c r="JLI635" s="982"/>
      <c r="JLJ635" s="983"/>
      <c r="JLK635" s="983"/>
      <c r="JLL635" s="983"/>
      <c r="JLM635" s="983"/>
      <c r="JLN635" s="983"/>
      <c r="JLO635" s="983"/>
      <c r="JLP635" s="983"/>
      <c r="JLQ635" s="983"/>
      <c r="JLR635" s="983"/>
      <c r="JLS635" s="983"/>
      <c r="JLT635" s="983"/>
      <c r="JLU635" s="983"/>
      <c r="JLV635" s="983"/>
      <c r="JLW635" s="984"/>
      <c r="JLX635" s="982"/>
      <c r="JLY635" s="983"/>
      <c r="JLZ635" s="983"/>
      <c r="JMA635" s="983"/>
      <c r="JMB635" s="983"/>
      <c r="JMC635" s="983"/>
      <c r="JMD635" s="983"/>
      <c r="JME635" s="983"/>
      <c r="JMF635" s="983"/>
      <c r="JMG635" s="983"/>
      <c r="JMH635" s="983"/>
      <c r="JMI635" s="983"/>
      <c r="JMJ635" s="983"/>
      <c r="JMK635" s="983"/>
      <c r="JML635" s="984"/>
      <c r="JMM635" s="982"/>
      <c r="JMN635" s="983"/>
      <c r="JMO635" s="983"/>
      <c r="JMP635" s="983"/>
      <c r="JMQ635" s="983"/>
      <c r="JMR635" s="983"/>
      <c r="JMS635" s="983"/>
      <c r="JMT635" s="983"/>
      <c r="JMU635" s="983"/>
      <c r="JMV635" s="983"/>
      <c r="JMW635" s="983"/>
      <c r="JMX635" s="983"/>
      <c r="JMY635" s="983"/>
      <c r="JMZ635" s="983"/>
      <c r="JNA635" s="984"/>
      <c r="JNB635" s="982"/>
      <c r="JNC635" s="983"/>
      <c r="JND635" s="983"/>
      <c r="JNE635" s="983"/>
      <c r="JNF635" s="983"/>
      <c r="JNG635" s="983"/>
      <c r="JNH635" s="983"/>
      <c r="JNI635" s="983"/>
      <c r="JNJ635" s="983"/>
      <c r="JNK635" s="983"/>
      <c r="JNL635" s="983"/>
      <c r="JNM635" s="983"/>
      <c r="JNN635" s="983"/>
      <c r="JNO635" s="983"/>
      <c r="JNP635" s="984"/>
      <c r="JNQ635" s="982"/>
      <c r="JNR635" s="983"/>
      <c r="JNS635" s="983"/>
      <c r="JNT635" s="983"/>
      <c r="JNU635" s="983"/>
      <c r="JNV635" s="983"/>
      <c r="JNW635" s="983"/>
      <c r="JNX635" s="983"/>
      <c r="JNY635" s="983"/>
      <c r="JNZ635" s="983"/>
      <c r="JOA635" s="983"/>
      <c r="JOB635" s="983"/>
      <c r="JOC635" s="983"/>
      <c r="JOD635" s="983"/>
      <c r="JOE635" s="984"/>
      <c r="JOF635" s="982"/>
      <c r="JOG635" s="983"/>
      <c r="JOH635" s="983"/>
      <c r="JOI635" s="983"/>
      <c r="JOJ635" s="983"/>
      <c r="JOK635" s="983"/>
      <c r="JOL635" s="983"/>
      <c r="JOM635" s="983"/>
      <c r="JON635" s="983"/>
      <c r="JOO635" s="983"/>
      <c r="JOP635" s="983"/>
      <c r="JOQ635" s="983"/>
      <c r="JOR635" s="983"/>
      <c r="JOS635" s="983"/>
      <c r="JOT635" s="984"/>
      <c r="JOU635" s="982"/>
      <c r="JOV635" s="983"/>
      <c r="JOW635" s="983"/>
      <c r="JOX635" s="983"/>
      <c r="JOY635" s="983"/>
      <c r="JOZ635" s="983"/>
      <c r="JPA635" s="983"/>
      <c r="JPB635" s="983"/>
      <c r="JPC635" s="983"/>
      <c r="JPD635" s="983"/>
      <c r="JPE635" s="983"/>
      <c r="JPF635" s="983"/>
      <c r="JPG635" s="983"/>
      <c r="JPH635" s="983"/>
      <c r="JPI635" s="984"/>
      <c r="JPJ635" s="982"/>
      <c r="JPK635" s="983"/>
      <c r="JPL635" s="983"/>
      <c r="JPM635" s="983"/>
      <c r="JPN635" s="983"/>
      <c r="JPO635" s="983"/>
      <c r="JPP635" s="983"/>
      <c r="JPQ635" s="983"/>
      <c r="JPR635" s="983"/>
      <c r="JPS635" s="983"/>
      <c r="JPT635" s="983"/>
      <c r="JPU635" s="983"/>
      <c r="JPV635" s="983"/>
      <c r="JPW635" s="983"/>
      <c r="JPX635" s="984"/>
      <c r="JPY635" s="982"/>
      <c r="JPZ635" s="983"/>
      <c r="JQA635" s="983"/>
      <c r="JQB635" s="983"/>
      <c r="JQC635" s="983"/>
      <c r="JQD635" s="983"/>
      <c r="JQE635" s="983"/>
      <c r="JQF635" s="983"/>
      <c r="JQG635" s="983"/>
      <c r="JQH635" s="983"/>
      <c r="JQI635" s="983"/>
      <c r="JQJ635" s="983"/>
      <c r="JQK635" s="983"/>
      <c r="JQL635" s="983"/>
      <c r="JQM635" s="984"/>
      <c r="JQN635" s="982"/>
      <c r="JQO635" s="983"/>
      <c r="JQP635" s="983"/>
      <c r="JQQ635" s="983"/>
      <c r="JQR635" s="983"/>
      <c r="JQS635" s="983"/>
      <c r="JQT635" s="983"/>
      <c r="JQU635" s="983"/>
      <c r="JQV635" s="983"/>
      <c r="JQW635" s="983"/>
      <c r="JQX635" s="983"/>
      <c r="JQY635" s="983"/>
      <c r="JQZ635" s="983"/>
      <c r="JRA635" s="983"/>
      <c r="JRB635" s="984"/>
      <c r="JRC635" s="982"/>
      <c r="JRD635" s="983"/>
      <c r="JRE635" s="983"/>
      <c r="JRF635" s="983"/>
      <c r="JRG635" s="983"/>
      <c r="JRH635" s="983"/>
      <c r="JRI635" s="983"/>
      <c r="JRJ635" s="983"/>
      <c r="JRK635" s="983"/>
      <c r="JRL635" s="983"/>
      <c r="JRM635" s="983"/>
      <c r="JRN635" s="983"/>
      <c r="JRO635" s="983"/>
      <c r="JRP635" s="983"/>
      <c r="JRQ635" s="984"/>
      <c r="JRR635" s="982"/>
      <c r="JRS635" s="983"/>
      <c r="JRT635" s="983"/>
      <c r="JRU635" s="983"/>
      <c r="JRV635" s="983"/>
      <c r="JRW635" s="983"/>
      <c r="JRX635" s="983"/>
      <c r="JRY635" s="983"/>
      <c r="JRZ635" s="983"/>
      <c r="JSA635" s="983"/>
      <c r="JSB635" s="983"/>
      <c r="JSC635" s="983"/>
      <c r="JSD635" s="983"/>
      <c r="JSE635" s="983"/>
      <c r="JSF635" s="984"/>
      <c r="JSG635" s="982"/>
      <c r="JSH635" s="983"/>
      <c r="JSI635" s="983"/>
      <c r="JSJ635" s="983"/>
      <c r="JSK635" s="983"/>
      <c r="JSL635" s="983"/>
      <c r="JSM635" s="983"/>
      <c r="JSN635" s="983"/>
      <c r="JSO635" s="983"/>
      <c r="JSP635" s="983"/>
      <c r="JSQ635" s="983"/>
      <c r="JSR635" s="983"/>
      <c r="JSS635" s="983"/>
      <c r="JST635" s="983"/>
      <c r="JSU635" s="984"/>
      <c r="JSV635" s="982"/>
      <c r="JSW635" s="983"/>
      <c r="JSX635" s="983"/>
      <c r="JSY635" s="983"/>
      <c r="JSZ635" s="983"/>
      <c r="JTA635" s="983"/>
      <c r="JTB635" s="983"/>
      <c r="JTC635" s="983"/>
      <c r="JTD635" s="983"/>
      <c r="JTE635" s="983"/>
      <c r="JTF635" s="983"/>
      <c r="JTG635" s="983"/>
      <c r="JTH635" s="983"/>
      <c r="JTI635" s="983"/>
      <c r="JTJ635" s="984"/>
      <c r="JTK635" s="982"/>
      <c r="JTL635" s="983"/>
      <c r="JTM635" s="983"/>
      <c r="JTN635" s="983"/>
      <c r="JTO635" s="983"/>
      <c r="JTP635" s="983"/>
      <c r="JTQ635" s="983"/>
      <c r="JTR635" s="983"/>
      <c r="JTS635" s="983"/>
      <c r="JTT635" s="983"/>
      <c r="JTU635" s="983"/>
      <c r="JTV635" s="983"/>
      <c r="JTW635" s="983"/>
      <c r="JTX635" s="983"/>
      <c r="JTY635" s="984"/>
      <c r="JTZ635" s="982"/>
      <c r="JUA635" s="983"/>
      <c r="JUB635" s="983"/>
      <c r="JUC635" s="983"/>
      <c r="JUD635" s="983"/>
      <c r="JUE635" s="983"/>
      <c r="JUF635" s="983"/>
      <c r="JUG635" s="983"/>
      <c r="JUH635" s="983"/>
      <c r="JUI635" s="983"/>
      <c r="JUJ635" s="983"/>
      <c r="JUK635" s="983"/>
      <c r="JUL635" s="983"/>
      <c r="JUM635" s="983"/>
      <c r="JUN635" s="984"/>
      <c r="JUO635" s="982"/>
      <c r="JUP635" s="983"/>
      <c r="JUQ635" s="983"/>
      <c r="JUR635" s="983"/>
      <c r="JUS635" s="983"/>
      <c r="JUT635" s="983"/>
      <c r="JUU635" s="983"/>
      <c r="JUV635" s="983"/>
      <c r="JUW635" s="983"/>
      <c r="JUX635" s="983"/>
      <c r="JUY635" s="983"/>
      <c r="JUZ635" s="983"/>
      <c r="JVA635" s="983"/>
      <c r="JVB635" s="983"/>
      <c r="JVC635" s="984"/>
      <c r="JVD635" s="982"/>
      <c r="JVE635" s="983"/>
      <c r="JVF635" s="983"/>
      <c r="JVG635" s="983"/>
      <c r="JVH635" s="983"/>
      <c r="JVI635" s="983"/>
      <c r="JVJ635" s="983"/>
      <c r="JVK635" s="983"/>
      <c r="JVL635" s="983"/>
      <c r="JVM635" s="983"/>
      <c r="JVN635" s="983"/>
      <c r="JVO635" s="983"/>
      <c r="JVP635" s="983"/>
      <c r="JVQ635" s="983"/>
      <c r="JVR635" s="984"/>
      <c r="JVS635" s="982"/>
      <c r="JVT635" s="983"/>
      <c r="JVU635" s="983"/>
      <c r="JVV635" s="983"/>
      <c r="JVW635" s="983"/>
      <c r="JVX635" s="983"/>
      <c r="JVY635" s="983"/>
      <c r="JVZ635" s="983"/>
      <c r="JWA635" s="983"/>
      <c r="JWB635" s="983"/>
      <c r="JWC635" s="983"/>
      <c r="JWD635" s="983"/>
      <c r="JWE635" s="983"/>
      <c r="JWF635" s="983"/>
      <c r="JWG635" s="984"/>
      <c r="JWH635" s="982"/>
      <c r="JWI635" s="983"/>
      <c r="JWJ635" s="983"/>
      <c r="JWK635" s="983"/>
      <c r="JWL635" s="983"/>
      <c r="JWM635" s="983"/>
      <c r="JWN635" s="983"/>
      <c r="JWO635" s="983"/>
      <c r="JWP635" s="983"/>
      <c r="JWQ635" s="983"/>
      <c r="JWR635" s="983"/>
      <c r="JWS635" s="983"/>
      <c r="JWT635" s="983"/>
      <c r="JWU635" s="983"/>
      <c r="JWV635" s="984"/>
      <c r="JWW635" s="982"/>
      <c r="JWX635" s="983"/>
      <c r="JWY635" s="983"/>
      <c r="JWZ635" s="983"/>
      <c r="JXA635" s="983"/>
      <c r="JXB635" s="983"/>
      <c r="JXC635" s="983"/>
      <c r="JXD635" s="983"/>
      <c r="JXE635" s="983"/>
      <c r="JXF635" s="983"/>
      <c r="JXG635" s="983"/>
      <c r="JXH635" s="983"/>
      <c r="JXI635" s="983"/>
      <c r="JXJ635" s="983"/>
      <c r="JXK635" s="984"/>
      <c r="JXL635" s="982"/>
      <c r="JXM635" s="983"/>
      <c r="JXN635" s="983"/>
      <c r="JXO635" s="983"/>
      <c r="JXP635" s="983"/>
      <c r="JXQ635" s="983"/>
      <c r="JXR635" s="983"/>
      <c r="JXS635" s="983"/>
      <c r="JXT635" s="983"/>
      <c r="JXU635" s="983"/>
      <c r="JXV635" s="983"/>
      <c r="JXW635" s="983"/>
      <c r="JXX635" s="983"/>
      <c r="JXY635" s="983"/>
      <c r="JXZ635" s="984"/>
      <c r="JYA635" s="982"/>
      <c r="JYB635" s="983"/>
      <c r="JYC635" s="983"/>
      <c r="JYD635" s="983"/>
      <c r="JYE635" s="983"/>
      <c r="JYF635" s="983"/>
      <c r="JYG635" s="983"/>
      <c r="JYH635" s="983"/>
      <c r="JYI635" s="983"/>
      <c r="JYJ635" s="983"/>
      <c r="JYK635" s="983"/>
      <c r="JYL635" s="983"/>
      <c r="JYM635" s="983"/>
      <c r="JYN635" s="983"/>
      <c r="JYO635" s="984"/>
      <c r="JYP635" s="982"/>
      <c r="JYQ635" s="983"/>
      <c r="JYR635" s="983"/>
      <c r="JYS635" s="983"/>
      <c r="JYT635" s="983"/>
      <c r="JYU635" s="983"/>
      <c r="JYV635" s="983"/>
      <c r="JYW635" s="983"/>
      <c r="JYX635" s="983"/>
      <c r="JYY635" s="983"/>
      <c r="JYZ635" s="983"/>
      <c r="JZA635" s="983"/>
      <c r="JZB635" s="983"/>
      <c r="JZC635" s="983"/>
      <c r="JZD635" s="984"/>
      <c r="JZE635" s="982"/>
      <c r="JZF635" s="983"/>
      <c r="JZG635" s="983"/>
      <c r="JZH635" s="983"/>
      <c r="JZI635" s="983"/>
      <c r="JZJ635" s="983"/>
      <c r="JZK635" s="983"/>
      <c r="JZL635" s="983"/>
      <c r="JZM635" s="983"/>
      <c r="JZN635" s="983"/>
      <c r="JZO635" s="983"/>
      <c r="JZP635" s="983"/>
      <c r="JZQ635" s="983"/>
      <c r="JZR635" s="983"/>
      <c r="JZS635" s="984"/>
      <c r="JZT635" s="982"/>
      <c r="JZU635" s="983"/>
      <c r="JZV635" s="983"/>
      <c r="JZW635" s="983"/>
      <c r="JZX635" s="983"/>
      <c r="JZY635" s="983"/>
      <c r="JZZ635" s="983"/>
      <c r="KAA635" s="983"/>
      <c r="KAB635" s="983"/>
      <c r="KAC635" s="983"/>
      <c r="KAD635" s="983"/>
      <c r="KAE635" s="983"/>
      <c r="KAF635" s="983"/>
      <c r="KAG635" s="983"/>
      <c r="KAH635" s="984"/>
      <c r="KAI635" s="982"/>
      <c r="KAJ635" s="983"/>
      <c r="KAK635" s="983"/>
      <c r="KAL635" s="983"/>
      <c r="KAM635" s="983"/>
      <c r="KAN635" s="983"/>
      <c r="KAO635" s="983"/>
      <c r="KAP635" s="983"/>
      <c r="KAQ635" s="983"/>
      <c r="KAR635" s="983"/>
      <c r="KAS635" s="983"/>
      <c r="KAT635" s="983"/>
      <c r="KAU635" s="983"/>
      <c r="KAV635" s="983"/>
      <c r="KAW635" s="984"/>
      <c r="KAX635" s="982"/>
      <c r="KAY635" s="983"/>
      <c r="KAZ635" s="983"/>
      <c r="KBA635" s="983"/>
      <c r="KBB635" s="983"/>
      <c r="KBC635" s="983"/>
      <c r="KBD635" s="983"/>
      <c r="KBE635" s="983"/>
      <c r="KBF635" s="983"/>
      <c r="KBG635" s="983"/>
      <c r="KBH635" s="983"/>
      <c r="KBI635" s="983"/>
      <c r="KBJ635" s="983"/>
      <c r="KBK635" s="983"/>
      <c r="KBL635" s="984"/>
      <c r="KBM635" s="982"/>
      <c r="KBN635" s="983"/>
      <c r="KBO635" s="983"/>
      <c r="KBP635" s="983"/>
      <c r="KBQ635" s="983"/>
      <c r="KBR635" s="983"/>
      <c r="KBS635" s="983"/>
      <c r="KBT635" s="983"/>
      <c r="KBU635" s="983"/>
      <c r="KBV635" s="983"/>
      <c r="KBW635" s="983"/>
      <c r="KBX635" s="983"/>
      <c r="KBY635" s="983"/>
      <c r="KBZ635" s="983"/>
      <c r="KCA635" s="984"/>
      <c r="KCB635" s="982"/>
      <c r="KCC635" s="983"/>
      <c r="KCD635" s="983"/>
      <c r="KCE635" s="983"/>
      <c r="KCF635" s="983"/>
      <c r="KCG635" s="983"/>
      <c r="KCH635" s="983"/>
      <c r="KCI635" s="983"/>
      <c r="KCJ635" s="983"/>
      <c r="KCK635" s="983"/>
      <c r="KCL635" s="983"/>
      <c r="KCM635" s="983"/>
      <c r="KCN635" s="983"/>
      <c r="KCO635" s="983"/>
      <c r="KCP635" s="984"/>
      <c r="KCQ635" s="982"/>
      <c r="KCR635" s="983"/>
      <c r="KCS635" s="983"/>
      <c r="KCT635" s="983"/>
      <c r="KCU635" s="983"/>
      <c r="KCV635" s="983"/>
      <c r="KCW635" s="983"/>
      <c r="KCX635" s="983"/>
      <c r="KCY635" s="983"/>
      <c r="KCZ635" s="983"/>
      <c r="KDA635" s="983"/>
      <c r="KDB635" s="983"/>
      <c r="KDC635" s="983"/>
      <c r="KDD635" s="983"/>
      <c r="KDE635" s="984"/>
      <c r="KDF635" s="982"/>
      <c r="KDG635" s="983"/>
      <c r="KDH635" s="983"/>
      <c r="KDI635" s="983"/>
      <c r="KDJ635" s="983"/>
      <c r="KDK635" s="983"/>
      <c r="KDL635" s="983"/>
      <c r="KDM635" s="983"/>
      <c r="KDN635" s="983"/>
      <c r="KDO635" s="983"/>
      <c r="KDP635" s="983"/>
      <c r="KDQ635" s="983"/>
      <c r="KDR635" s="983"/>
      <c r="KDS635" s="983"/>
      <c r="KDT635" s="984"/>
      <c r="KDU635" s="982"/>
      <c r="KDV635" s="983"/>
      <c r="KDW635" s="983"/>
      <c r="KDX635" s="983"/>
      <c r="KDY635" s="983"/>
      <c r="KDZ635" s="983"/>
      <c r="KEA635" s="983"/>
      <c r="KEB635" s="983"/>
      <c r="KEC635" s="983"/>
      <c r="KED635" s="983"/>
      <c r="KEE635" s="983"/>
      <c r="KEF635" s="983"/>
      <c r="KEG635" s="983"/>
      <c r="KEH635" s="983"/>
      <c r="KEI635" s="984"/>
      <c r="KEJ635" s="982"/>
      <c r="KEK635" s="983"/>
      <c r="KEL635" s="983"/>
      <c r="KEM635" s="983"/>
      <c r="KEN635" s="983"/>
      <c r="KEO635" s="983"/>
      <c r="KEP635" s="983"/>
      <c r="KEQ635" s="983"/>
      <c r="KER635" s="983"/>
      <c r="KES635" s="983"/>
      <c r="KET635" s="983"/>
      <c r="KEU635" s="983"/>
      <c r="KEV635" s="983"/>
      <c r="KEW635" s="983"/>
      <c r="KEX635" s="984"/>
      <c r="KEY635" s="982"/>
      <c r="KEZ635" s="983"/>
      <c r="KFA635" s="983"/>
      <c r="KFB635" s="983"/>
      <c r="KFC635" s="983"/>
      <c r="KFD635" s="983"/>
      <c r="KFE635" s="983"/>
      <c r="KFF635" s="983"/>
      <c r="KFG635" s="983"/>
      <c r="KFH635" s="983"/>
      <c r="KFI635" s="983"/>
      <c r="KFJ635" s="983"/>
      <c r="KFK635" s="983"/>
      <c r="KFL635" s="983"/>
      <c r="KFM635" s="984"/>
      <c r="KFN635" s="982"/>
      <c r="KFO635" s="983"/>
      <c r="KFP635" s="983"/>
      <c r="KFQ635" s="983"/>
      <c r="KFR635" s="983"/>
      <c r="KFS635" s="983"/>
      <c r="KFT635" s="983"/>
      <c r="KFU635" s="983"/>
      <c r="KFV635" s="983"/>
      <c r="KFW635" s="983"/>
      <c r="KFX635" s="983"/>
      <c r="KFY635" s="983"/>
      <c r="KFZ635" s="983"/>
      <c r="KGA635" s="983"/>
      <c r="KGB635" s="984"/>
      <c r="KGC635" s="982"/>
      <c r="KGD635" s="983"/>
      <c r="KGE635" s="983"/>
      <c r="KGF635" s="983"/>
      <c r="KGG635" s="983"/>
      <c r="KGH635" s="983"/>
      <c r="KGI635" s="983"/>
      <c r="KGJ635" s="983"/>
      <c r="KGK635" s="983"/>
      <c r="KGL635" s="983"/>
      <c r="KGM635" s="983"/>
      <c r="KGN635" s="983"/>
      <c r="KGO635" s="983"/>
      <c r="KGP635" s="983"/>
      <c r="KGQ635" s="984"/>
      <c r="KGR635" s="982"/>
      <c r="KGS635" s="983"/>
      <c r="KGT635" s="983"/>
      <c r="KGU635" s="983"/>
      <c r="KGV635" s="983"/>
      <c r="KGW635" s="983"/>
      <c r="KGX635" s="983"/>
      <c r="KGY635" s="983"/>
      <c r="KGZ635" s="983"/>
      <c r="KHA635" s="983"/>
      <c r="KHB635" s="983"/>
      <c r="KHC635" s="983"/>
      <c r="KHD635" s="983"/>
      <c r="KHE635" s="983"/>
      <c r="KHF635" s="984"/>
      <c r="KHG635" s="982"/>
      <c r="KHH635" s="983"/>
      <c r="KHI635" s="983"/>
      <c r="KHJ635" s="983"/>
      <c r="KHK635" s="983"/>
      <c r="KHL635" s="983"/>
      <c r="KHM635" s="983"/>
      <c r="KHN635" s="983"/>
      <c r="KHO635" s="983"/>
      <c r="KHP635" s="983"/>
      <c r="KHQ635" s="983"/>
      <c r="KHR635" s="983"/>
      <c r="KHS635" s="983"/>
      <c r="KHT635" s="983"/>
      <c r="KHU635" s="984"/>
      <c r="KHV635" s="982"/>
      <c r="KHW635" s="983"/>
      <c r="KHX635" s="983"/>
      <c r="KHY635" s="983"/>
      <c r="KHZ635" s="983"/>
      <c r="KIA635" s="983"/>
      <c r="KIB635" s="983"/>
      <c r="KIC635" s="983"/>
      <c r="KID635" s="983"/>
      <c r="KIE635" s="983"/>
      <c r="KIF635" s="983"/>
      <c r="KIG635" s="983"/>
      <c r="KIH635" s="983"/>
      <c r="KII635" s="983"/>
      <c r="KIJ635" s="984"/>
      <c r="KIK635" s="982"/>
      <c r="KIL635" s="983"/>
      <c r="KIM635" s="983"/>
      <c r="KIN635" s="983"/>
      <c r="KIO635" s="983"/>
      <c r="KIP635" s="983"/>
      <c r="KIQ635" s="983"/>
      <c r="KIR635" s="983"/>
      <c r="KIS635" s="983"/>
      <c r="KIT635" s="983"/>
      <c r="KIU635" s="983"/>
      <c r="KIV635" s="983"/>
      <c r="KIW635" s="983"/>
      <c r="KIX635" s="983"/>
      <c r="KIY635" s="984"/>
      <c r="KIZ635" s="982"/>
      <c r="KJA635" s="983"/>
      <c r="KJB635" s="983"/>
      <c r="KJC635" s="983"/>
      <c r="KJD635" s="983"/>
      <c r="KJE635" s="983"/>
      <c r="KJF635" s="983"/>
      <c r="KJG635" s="983"/>
      <c r="KJH635" s="983"/>
      <c r="KJI635" s="983"/>
      <c r="KJJ635" s="983"/>
      <c r="KJK635" s="983"/>
      <c r="KJL635" s="983"/>
      <c r="KJM635" s="983"/>
      <c r="KJN635" s="984"/>
      <c r="KJO635" s="982"/>
      <c r="KJP635" s="983"/>
      <c r="KJQ635" s="983"/>
      <c r="KJR635" s="983"/>
      <c r="KJS635" s="983"/>
      <c r="KJT635" s="983"/>
      <c r="KJU635" s="983"/>
      <c r="KJV635" s="983"/>
      <c r="KJW635" s="983"/>
      <c r="KJX635" s="983"/>
      <c r="KJY635" s="983"/>
      <c r="KJZ635" s="983"/>
      <c r="KKA635" s="983"/>
      <c r="KKB635" s="983"/>
      <c r="KKC635" s="984"/>
      <c r="KKD635" s="982"/>
      <c r="KKE635" s="983"/>
      <c r="KKF635" s="983"/>
      <c r="KKG635" s="983"/>
      <c r="KKH635" s="983"/>
      <c r="KKI635" s="983"/>
      <c r="KKJ635" s="983"/>
      <c r="KKK635" s="983"/>
      <c r="KKL635" s="983"/>
      <c r="KKM635" s="983"/>
      <c r="KKN635" s="983"/>
      <c r="KKO635" s="983"/>
      <c r="KKP635" s="983"/>
      <c r="KKQ635" s="983"/>
      <c r="KKR635" s="984"/>
      <c r="KKS635" s="982"/>
      <c r="KKT635" s="983"/>
      <c r="KKU635" s="983"/>
      <c r="KKV635" s="983"/>
      <c r="KKW635" s="983"/>
      <c r="KKX635" s="983"/>
      <c r="KKY635" s="983"/>
      <c r="KKZ635" s="983"/>
      <c r="KLA635" s="983"/>
      <c r="KLB635" s="983"/>
      <c r="KLC635" s="983"/>
      <c r="KLD635" s="983"/>
      <c r="KLE635" s="983"/>
      <c r="KLF635" s="983"/>
      <c r="KLG635" s="984"/>
      <c r="KLH635" s="982"/>
      <c r="KLI635" s="983"/>
      <c r="KLJ635" s="983"/>
      <c r="KLK635" s="983"/>
      <c r="KLL635" s="983"/>
      <c r="KLM635" s="983"/>
      <c r="KLN635" s="983"/>
      <c r="KLO635" s="983"/>
      <c r="KLP635" s="983"/>
      <c r="KLQ635" s="983"/>
      <c r="KLR635" s="983"/>
      <c r="KLS635" s="983"/>
      <c r="KLT635" s="983"/>
      <c r="KLU635" s="983"/>
      <c r="KLV635" s="984"/>
      <c r="KLW635" s="982"/>
      <c r="KLX635" s="983"/>
      <c r="KLY635" s="983"/>
      <c r="KLZ635" s="983"/>
      <c r="KMA635" s="983"/>
      <c r="KMB635" s="983"/>
      <c r="KMC635" s="983"/>
      <c r="KMD635" s="983"/>
      <c r="KME635" s="983"/>
      <c r="KMF635" s="983"/>
      <c r="KMG635" s="983"/>
      <c r="KMH635" s="983"/>
      <c r="KMI635" s="983"/>
      <c r="KMJ635" s="983"/>
      <c r="KMK635" s="984"/>
      <c r="KML635" s="982"/>
      <c r="KMM635" s="983"/>
      <c r="KMN635" s="983"/>
      <c r="KMO635" s="983"/>
      <c r="KMP635" s="983"/>
      <c r="KMQ635" s="983"/>
      <c r="KMR635" s="983"/>
      <c r="KMS635" s="983"/>
      <c r="KMT635" s="983"/>
      <c r="KMU635" s="983"/>
      <c r="KMV635" s="983"/>
      <c r="KMW635" s="983"/>
      <c r="KMX635" s="983"/>
      <c r="KMY635" s="983"/>
      <c r="KMZ635" s="984"/>
      <c r="KNA635" s="982"/>
      <c r="KNB635" s="983"/>
      <c r="KNC635" s="983"/>
      <c r="KND635" s="983"/>
      <c r="KNE635" s="983"/>
      <c r="KNF635" s="983"/>
      <c r="KNG635" s="983"/>
      <c r="KNH635" s="983"/>
      <c r="KNI635" s="983"/>
      <c r="KNJ635" s="983"/>
      <c r="KNK635" s="983"/>
      <c r="KNL635" s="983"/>
      <c r="KNM635" s="983"/>
      <c r="KNN635" s="983"/>
      <c r="KNO635" s="984"/>
      <c r="KNP635" s="982"/>
      <c r="KNQ635" s="983"/>
      <c r="KNR635" s="983"/>
      <c r="KNS635" s="983"/>
      <c r="KNT635" s="983"/>
      <c r="KNU635" s="983"/>
      <c r="KNV635" s="983"/>
      <c r="KNW635" s="983"/>
      <c r="KNX635" s="983"/>
      <c r="KNY635" s="983"/>
      <c r="KNZ635" s="983"/>
      <c r="KOA635" s="983"/>
      <c r="KOB635" s="983"/>
      <c r="KOC635" s="983"/>
      <c r="KOD635" s="984"/>
      <c r="KOE635" s="982"/>
      <c r="KOF635" s="983"/>
      <c r="KOG635" s="983"/>
      <c r="KOH635" s="983"/>
      <c r="KOI635" s="983"/>
      <c r="KOJ635" s="983"/>
      <c r="KOK635" s="983"/>
      <c r="KOL635" s="983"/>
      <c r="KOM635" s="983"/>
      <c r="KON635" s="983"/>
      <c r="KOO635" s="983"/>
      <c r="KOP635" s="983"/>
      <c r="KOQ635" s="983"/>
      <c r="KOR635" s="983"/>
      <c r="KOS635" s="984"/>
      <c r="KOT635" s="982"/>
      <c r="KOU635" s="983"/>
      <c r="KOV635" s="983"/>
      <c r="KOW635" s="983"/>
      <c r="KOX635" s="983"/>
      <c r="KOY635" s="983"/>
      <c r="KOZ635" s="983"/>
      <c r="KPA635" s="983"/>
      <c r="KPB635" s="983"/>
      <c r="KPC635" s="983"/>
      <c r="KPD635" s="983"/>
      <c r="KPE635" s="983"/>
      <c r="KPF635" s="983"/>
      <c r="KPG635" s="983"/>
      <c r="KPH635" s="984"/>
      <c r="KPI635" s="982"/>
      <c r="KPJ635" s="983"/>
      <c r="KPK635" s="983"/>
      <c r="KPL635" s="983"/>
      <c r="KPM635" s="983"/>
      <c r="KPN635" s="983"/>
      <c r="KPO635" s="983"/>
      <c r="KPP635" s="983"/>
      <c r="KPQ635" s="983"/>
      <c r="KPR635" s="983"/>
      <c r="KPS635" s="983"/>
      <c r="KPT635" s="983"/>
      <c r="KPU635" s="983"/>
      <c r="KPV635" s="983"/>
      <c r="KPW635" s="984"/>
      <c r="KPX635" s="982"/>
      <c r="KPY635" s="983"/>
      <c r="KPZ635" s="983"/>
      <c r="KQA635" s="983"/>
      <c r="KQB635" s="983"/>
      <c r="KQC635" s="983"/>
      <c r="KQD635" s="983"/>
      <c r="KQE635" s="983"/>
      <c r="KQF635" s="983"/>
      <c r="KQG635" s="983"/>
      <c r="KQH635" s="983"/>
      <c r="KQI635" s="983"/>
      <c r="KQJ635" s="983"/>
      <c r="KQK635" s="983"/>
      <c r="KQL635" s="984"/>
      <c r="KQM635" s="982"/>
      <c r="KQN635" s="983"/>
      <c r="KQO635" s="983"/>
      <c r="KQP635" s="983"/>
      <c r="KQQ635" s="983"/>
      <c r="KQR635" s="983"/>
      <c r="KQS635" s="983"/>
      <c r="KQT635" s="983"/>
      <c r="KQU635" s="983"/>
      <c r="KQV635" s="983"/>
      <c r="KQW635" s="983"/>
      <c r="KQX635" s="983"/>
      <c r="KQY635" s="983"/>
      <c r="KQZ635" s="983"/>
      <c r="KRA635" s="984"/>
      <c r="KRB635" s="982"/>
      <c r="KRC635" s="983"/>
      <c r="KRD635" s="983"/>
      <c r="KRE635" s="983"/>
      <c r="KRF635" s="983"/>
      <c r="KRG635" s="983"/>
      <c r="KRH635" s="983"/>
      <c r="KRI635" s="983"/>
      <c r="KRJ635" s="983"/>
      <c r="KRK635" s="983"/>
      <c r="KRL635" s="983"/>
      <c r="KRM635" s="983"/>
      <c r="KRN635" s="983"/>
      <c r="KRO635" s="983"/>
      <c r="KRP635" s="984"/>
      <c r="KRQ635" s="982"/>
      <c r="KRR635" s="983"/>
      <c r="KRS635" s="983"/>
      <c r="KRT635" s="983"/>
      <c r="KRU635" s="983"/>
      <c r="KRV635" s="983"/>
      <c r="KRW635" s="983"/>
      <c r="KRX635" s="983"/>
      <c r="KRY635" s="983"/>
      <c r="KRZ635" s="983"/>
      <c r="KSA635" s="983"/>
      <c r="KSB635" s="983"/>
      <c r="KSC635" s="983"/>
      <c r="KSD635" s="983"/>
      <c r="KSE635" s="984"/>
      <c r="KSF635" s="982"/>
      <c r="KSG635" s="983"/>
      <c r="KSH635" s="983"/>
      <c r="KSI635" s="983"/>
      <c r="KSJ635" s="983"/>
      <c r="KSK635" s="983"/>
      <c r="KSL635" s="983"/>
      <c r="KSM635" s="983"/>
      <c r="KSN635" s="983"/>
      <c r="KSO635" s="983"/>
      <c r="KSP635" s="983"/>
      <c r="KSQ635" s="983"/>
      <c r="KSR635" s="983"/>
      <c r="KSS635" s="983"/>
      <c r="KST635" s="984"/>
      <c r="KSU635" s="982"/>
      <c r="KSV635" s="983"/>
      <c r="KSW635" s="983"/>
      <c r="KSX635" s="983"/>
      <c r="KSY635" s="983"/>
      <c r="KSZ635" s="983"/>
      <c r="KTA635" s="983"/>
      <c r="KTB635" s="983"/>
      <c r="KTC635" s="983"/>
      <c r="KTD635" s="983"/>
      <c r="KTE635" s="983"/>
      <c r="KTF635" s="983"/>
      <c r="KTG635" s="983"/>
      <c r="KTH635" s="983"/>
      <c r="KTI635" s="984"/>
      <c r="KTJ635" s="982"/>
      <c r="KTK635" s="983"/>
      <c r="KTL635" s="983"/>
      <c r="KTM635" s="983"/>
      <c r="KTN635" s="983"/>
      <c r="KTO635" s="983"/>
      <c r="KTP635" s="983"/>
      <c r="KTQ635" s="983"/>
      <c r="KTR635" s="983"/>
      <c r="KTS635" s="983"/>
      <c r="KTT635" s="983"/>
      <c r="KTU635" s="983"/>
      <c r="KTV635" s="983"/>
      <c r="KTW635" s="983"/>
      <c r="KTX635" s="984"/>
      <c r="KTY635" s="982"/>
      <c r="KTZ635" s="983"/>
      <c r="KUA635" s="983"/>
      <c r="KUB635" s="983"/>
      <c r="KUC635" s="983"/>
      <c r="KUD635" s="983"/>
      <c r="KUE635" s="983"/>
      <c r="KUF635" s="983"/>
      <c r="KUG635" s="983"/>
      <c r="KUH635" s="983"/>
      <c r="KUI635" s="983"/>
      <c r="KUJ635" s="983"/>
      <c r="KUK635" s="983"/>
      <c r="KUL635" s="983"/>
      <c r="KUM635" s="984"/>
      <c r="KUN635" s="982"/>
      <c r="KUO635" s="983"/>
      <c r="KUP635" s="983"/>
      <c r="KUQ635" s="983"/>
      <c r="KUR635" s="983"/>
      <c r="KUS635" s="983"/>
      <c r="KUT635" s="983"/>
      <c r="KUU635" s="983"/>
      <c r="KUV635" s="983"/>
      <c r="KUW635" s="983"/>
      <c r="KUX635" s="983"/>
      <c r="KUY635" s="983"/>
      <c r="KUZ635" s="983"/>
      <c r="KVA635" s="983"/>
      <c r="KVB635" s="984"/>
      <c r="KVC635" s="982"/>
      <c r="KVD635" s="983"/>
      <c r="KVE635" s="983"/>
      <c r="KVF635" s="983"/>
      <c r="KVG635" s="983"/>
      <c r="KVH635" s="983"/>
      <c r="KVI635" s="983"/>
      <c r="KVJ635" s="983"/>
      <c r="KVK635" s="983"/>
      <c r="KVL635" s="983"/>
      <c r="KVM635" s="983"/>
      <c r="KVN635" s="983"/>
      <c r="KVO635" s="983"/>
      <c r="KVP635" s="983"/>
      <c r="KVQ635" s="984"/>
      <c r="KVR635" s="982"/>
      <c r="KVS635" s="983"/>
      <c r="KVT635" s="983"/>
      <c r="KVU635" s="983"/>
      <c r="KVV635" s="983"/>
      <c r="KVW635" s="983"/>
      <c r="KVX635" s="983"/>
      <c r="KVY635" s="983"/>
      <c r="KVZ635" s="983"/>
      <c r="KWA635" s="983"/>
      <c r="KWB635" s="983"/>
      <c r="KWC635" s="983"/>
      <c r="KWD635" s="983"/>
      <c r="KWE635" s="983"/>
      <c r="KWF635" s="984"/>
      <c r="KWG635" s="982"/>
      <c r="KWH635" s="983"/>
      <c r="KWI635" s="983"/>
      <c r="KWJ635" s="983"/>
      <c r="KWK635" s="983"/>
      <c r="KWL635" s="983"/>
      <c r="KWM635" s="983"/>
      <c r="KWN635" s="983"/>
      <c r="KWO635" s="983"/>
      <c r="KWP635" s="983"/>
      <c r="KWQ635" s="983"/>
      <c r="KWR635" s="983"/>
      <c r="KWS635" s="983"/>
      <c r="KWT635" s="983"/>
      <c r="KWU635" s="984"/>
      <c r="KWV635" s="982"/>
      <c r="KWW635" s="983"/>
      <c r="KWX635" s="983"/>
      <c r="KWY635" s="983"/>
      <c r="KWZ635" s="983"/>
      <c r="KXA635" s="983"/>
      <c r="KXB635" s="983"/>
      <c r="KXC635" s="983"/>
      <c r="KXD635" s="983"/>
      <c r="KXE635" s="983"/>
      <c r="KXF635" s="983"/>
      <c r="KXG635" s="983"/>
      <c r="KXH635" s="983"/>
      <c r="KXI635" s="983"/>
      <c r="KXJ635" s="984"/>
      <c r="KXK635" s="982"/>
      <c r="KXL635" s="983"/>
      <c r="KXM635" s="983"/>
      <c r="KXN635" s="983"/>
      <c r="KXO635" s="983"/>
      <c r="KXP635" s="983"/>
      <c r="KXQ635" s="983"/>
      <c r="KXR635" s="983"/>
      <c r="KXS635" s="983"/>
      <c r="KXT635" s="983"/>
      <c r="KXU635" s="983"/>
      <c r="KXV635" s="983"/>
      <c r="KXW635" s="983"/>
      <c r="KXX635" s="983"/>
      <c r="KXY635" s="984"/>
      <c r="KXZ635" s="982"/>
      <c r="KYA635" s="983"/>
      <c r="KYB635" s="983"/>
      <c r="KYC635" s="983"/>
      <c r="KYD635" s="983"/>
      <c r="KYE635" s="983"/>
      <c r="KYF635" s="983"/>
      <c r="KYG635" s="983"/>
      <c r="KYH635" s="983"/>
      <c r="KYI635" s="983"/>
      <c r="KYJ635" s="983"/>
      <c r="KYK635" s="983"/>
      <c r="KYL635" s="983"/>
      <c r="KYM635" s="983"/>
      <c r="KYN635" s="984"/>
      <c r="KYO635" s="982"/>
      <c r="KYP635" s="983"/>
      <c r="KYQ635" s="983"/>
      <c r="KYR635" s="983"/>
      <c r="KYS635" s="983"/>
      <c r="KYT635" s="983"/>
      <c r="KYU635" s="983"/>
      <c r="KYV635" s="983"/>
      <c r="KYW635" s="983"/>
      <c r="KYX635" s="983"/>
      <c r="KYY635" s="983"/>
      <c r="KYZ635" s="983"/>
      <c r="KZA635" s="983"/>
      <c r="KZB635" s="983"/>
      <c r="KZC635" s="984"/>
      <c r="KZD635" s="982"/>
      <c r="KZE635" s="983"/>
      <c r="KZF635" s="983"/>
      <c r="KZG635" s="983"/>
      <c r="KZH635" s="983"/>
      <c r="KZI635" s="983"/>
      <c r="KZJ635" s="983"/>
      <c r="KZK635" s="983"/>
      <c r="KZL635" s="983"/>
      <c r="KZM635" s="983"/>
      <c r="KZN635" s="983"/>
      <c r="KZO635" s="983"/>
      <c r="KZP635" s="983"/>
      <c r="KZQ635" s="983"/>
      <c r="KZR635" s="984"/>
      <c r="KZS635" s="982"/>
      <c r="KZT635" s="983"/>
      <c r="KZU635" s="983"/>
      <c r="KZV635" s="983"/>
      <c r="KZW635" s="983"/>
      <c r="KZX635" s="983"/>
      <c r="KZY635" s="983"/>
      <c r="KZZ635" s="983"/>
      <c r="LAA635" s="983"/>
      <c r="LAB635" s="983"/>
      <c r="LAC635" s="983"/>
      <c r="LAD635" s="983"/>
      <c r="LAE635" s="983"/>
      <c r="LAF635" s="983"/>
      <c r="LAG635" s="984"/>
      <c r="LAH635" s="982"/>
      <c r="LAI635" s="983"/>
      <c r="LAJ635" s="983"/>
      <c r="LAK635" s="983"/>
      <c r="LAL635" s="983"/>
      <c r="LAM635" s="983"/>
      <c r="LAN635" s="983"/>
      <c r="LAO635" s="983"/>
      <c r="LAP635" s="983"/>
      <c r="LAQ635" s="983"/>
      <c r="LAR635" s="983"/>
      <c r="LAS635" s="983"/>
      <c r="LAT635" s="983"/>
      <c r="LAU635" s="983"/>
      <c r="LAV635" s="984"/>
      <c r="LAW635" s="982"/>
      <c r="LAX635" s="983"/>
      <c r="LAY635" s="983"/>
      <c r="LAZ635" s="983"/>
      <c r="LBA635" s="983"/>
      <c r="LBB635" s="983"/>
      <c r="LBC635" s="983"/>
      <c r="LBD635" s="983"/>
      <c r="LBE635" s="983"/>
      <c r="LBF635" s="983"/>
      <c r="LBG635" s="983"/>
      <c r="LBH635" s="983"/>
      <c r="LBI635" s="983"/>
      <c r="LBJ635" s="983"/>
      <c r="LBK635" s="984"/>
      <c r="LBL635" s="982"/>
      <c r="LBM635" s="983"/>
      <c r="LBN635" s="983"/>
      <c r="LBO635" s="983"/>
      <c r="LBP635" s="983"/>
      <c r="LBQ635" s="983"/>
      <c r="LBR635" s="983"/>
      <c r="LBS635" s="983"/>
      <c r="LBT635" s="983"/>
      <c r="LBU635" s="983"/>
      <c r="LBV635" s="983"/>
      <c r="LBW635" s="983"/>
      <c r="LBX635" s="983"/>
      <c r="LBY635" s="983"/>
      <c r="LBZ635" s="984"/>
      <c r="LCA635" s="982"/>
      <c r="LCB635" s="983"/>
      <c r="LCC635" s="983"/>
      <c r="LCD635" s="983"/>
      <c r="LCE635" s="983"/>
      <c r="LCF635" s="983"/>
      <c r="LCG635" s="983"/>
      <c r="LCH635" s="983"/>
      <c r="LCI635" s="983"/>
      <c r="LCJ635" s="983"/>
      <c r="LCK635" s="983"/>
      <c r="LCL635" s="983"/>
      <c r="LCM635" s="983"/>
      <c r="LCN635" s="983"/>
      <c r="LCO635" s="984"/>
      <c r="LCP635" s="982"/>
      <c r="LCQ635" s="983"/>
      <c r="LCR635" s="983"/>
      <c r="LCS635" s="983"/>
      <c r="LCT635" s="983"/>
      <c r="LCU635" s="983"/>
      <c r="LCV635" s="983"/>
      <c r="LCW635" s="983"/>
      <c r="LCX635" s="983"/>
      <c r="LCY635" s="983"/>
      <c r="LCZ635" s="983"/>
      <c r="LDA635" s="983"/>
      <c r="LDB635" s="983"/>
      <c r="LDC635" s="983"/>
      <c r="LDD635" s="984"/>
      <c r="LDE635" s="982"/>
      <c r="LDF635" s="983"/>
      <c r="LDG635" s="983"/>
      <c r="LDH635" s="983"/>
      <c r="LDI635" s="983"/>
      <c r="LDJ635" s="983"/>
      <c r="LDK635" s="983"/>
      <c r="LDL635" s="983"/>
      <c r="LDM635" s="983"/>
      <c r="LDN635" s="983"/>
      <c r="LDO635" s="983"/>
      <c r="LDP635" s="983"/>
      <c r="LDQ635" s="983"/>
      <c r="LDR635" s="983"/>
      <c r="LDS635" s="984"/>
      <c r="LDT635" s="982"/>
      <c r="LDU635" s="983"/>
      <c r="LDV635" s="983"/>
      <c r="LDW635" s="983"/>
      <c r="LDX635" s="983"/>
      <c r="LDY635" s="983"/>
      <c r="LDZ635" s="983"/>
      <c r="LEA635" s="983"/>
      <c r="LEB635" s="983"/>
      <c r="LEC635" s="983"/>
      <c r="LED635" s="983"/>
      <c r="LEE635" s="983"/>
      <c r="LEF635" s="983"/>
      <c r="LEG635" s="983"/>
      <c r="LEH635" s="984"/>
      <c r="LEI635" s="982"/>
      <c r="LEJ635" s="983"/>
      <c r="LEK635" s="983"/>
      <c r="LEL635" s="983"/>
      <c r="LEM635" s="983"/>
      <c r="LEN635" s="983"/>
      <c r="LEO635" s="983"/>
      <c r="LEP635" s="983"/>
      <c r="LEQ635" s="983"/>
      <c r="LER635" s="983"/>
      <c r="LES635" s="983"/>
      <c r="LET635" s="983"/>
      <c r="LEU635" s="983"/>
      <c r="LEV635" s="983"/>
      <c r="LEW635" s="984"/>
      <c r="LEX635" s="982"/>
      <c r="LEY635" s="983"/>
      <c r="LEZ635" s="983"/>
      <c r="LFA635" s="983"/>
      <c r="LFB635" s="983"/>
      <c r="LFC635" s="983"/>
      <c r="LFD635" s="983"/>
      <c r="LFE635" s="983"/>
      <c r="LFF635" s="983"/>
      <c r="LFG635" s="983"/>
      <c r="LFH635" s="983"/>
      <c r="LFI635" s="983"/>
      <c r="LFJ635" s="983"/>
      <c r="LFK635" s="983"/>
      <c r="LFL635" s="984"/>
      <c r="LFM635" s="982"/>
      <c r="LFN635" s="983"/>
      <c r="LFO635" s="983"/>
      <c r="LFP635" s="983"/>
      <c r="LFQ635" s="983"/>
      <c r="LFR635" s="983"/>
      <c r="LFS635" s="983"/>
      <c r="LFT635" s="983"/>
      <c r="LFU635" s="983"/>
      <c r="LFV635" s="983"/>
      <c r="LFW635" s="983"/>
      <c r="LFX635" s="983"/>
      <c r="LFY635" s="983"/>
      <c r="LFZ635" s="983"/>
      <c r="LGA635" s="984"/>
      <c r="LGB635" s="982"/>
      <c r="LGC635" s="983"/>
      <c r="LGD635" s="983"/>
      <c r="LGE635" s="983"/>
      <c r="LGF635" s="983"/>
      <c r="LGG635" s="983"/>
      <c r="LGH635" s="983"/>
      <c r="LGI635" s="983"/>
      <c r="LGJ635" s="983"/>
      <c r="LGK635" s="983"/>
      <c r="LGL635" s="983"/>
      <c r="LGM635" s="983"/>
      <c r="LGN635" s="983"/>
      <c r="LGO635" s="983"/>
      <c r="LGP635" s="984"/>
      <c r="LGQ635" s="982"/>
      <c r="LGR635" s="983"/>
      <c r="LGS635" s="983"/>
      <c r="LGT635" s="983"/>
      <c r="LGU635" s="983"/>
      <c r="LGV635" s="983"/>
      <c r="LGW635" s="983"/>
      <c r="LGX635" s="983"/>
      <c r="LGY635" s="983"/>
      <c r="LGZ635" s="983"/>
      <c r="LHA635" s="983"/>
      <c r="LHB635" s="983"/>
      <c r="LHC635" s="983"/>
      <c r="LHD635" s="983"/>
      <c r="LHE635" s="984"/>
      <c r="LHF635" s="982"/>
      <c r="LHG635" s="983"/>
      <c r="LHH635" s="983"/>
      <c r="LHI635" s="983"/>
      <c r="LHJ635" s="983"/>
      <c r="LHK635" s="983"/>
      <c r="LHL635" s="983"/>
      <c r="LHM635" s="983"/>
      <c r="LHN635" s="983"/>
      <c r="LHO635" s="983"/>
      <c r="LHP635" s="983"/>
      <c r="LHQ635" s="983"/>
      <c r="LHR635" s="983"/>
      <c r="LHS635" s="983"/>
      <c r="LHT635" s="984"/>
      <c r="LHU635" s="982"/>
      <c r="LHV635" s="983"/>
      <c r="LHW635" s="983"/>
      <c r="LHX635" s="983"/>
      <c r="LHY635" s="983"/>
      <c r="LHZ635" s="983"/>
      <c r="LIA635" s="983"/>
      <c r="LIB635" s="983"/>
      <c r="LIC635" s="983"/>
      <c r="LID635" s="983"/>
      <c r="LIE635" s="983"/>
      <c r="LIF635" s="983"/>
      <c r="LIG635" s="983"/>
      <c r="LIH635" s="983"/>
      <c r="LII635" s="984"/>
      <c r="LIJ635" s="982"/>
      <c r="LIK635" s="983"/>
      <c r="LIL635" s="983"/>
      <c r="LIM635" s="983"/>
      <c r="LIN635" s="983"/>
      <c r="LIO635" s="983"/>
      <c r="LIP635" s="983"/>
      <c r="LIQ635" s="983"/>
      <c r="LIR635" s="983"/>
      <c r="LIS635" s="983"/>
      <c r="LIT635" s="983"/>
      <c r="LIU635" s="983"/>
      <c r="LIV635" s="983"/>
      <c r="LIW635" s="983"/>
      <c r="LIX635" s="984"/>
      <c r="LIY635" s="982"/>
      <c r="LIZ635" s="983"/>
      <c r="LJA635" s="983"/>
      <c r="LJB635" s="983"/>
      <c r="LJC635" s="983"/>
      <c r="LJD635" s="983"/>
      <c r="LJE635" s="983"/>
      <c r="LJF635" s="983"/>
      <c r="LJG635" s="983"/>
      <c r="LJH635" s="983"/>
      <c r="LJI635" s="983"/>
      <c r="LJJ635" s="983"/>
      <c r="LJK635" s="983"/>
      <c r="LJL635" s="983"/>
      <c r="LJM635" s="984"/>
      <c r="LJN635" s="982"/>
      <c r="LJO635" s="983"/>
      <c r="LJP635" s="983"/>
      <c r="LJQ635" s="983"/>
      <c r="LJR635" s="983"/>
      <c r="LJS635" s="983"/>
      <c r="LJT635" s="983"/>
      <c r="LJU635" s="983"/>
      <c r="LJV635" s="983"/>
      <c r="LJW635" s="983"/>
      <c r="LJX635" s="983"/>
      <c r="LJY635" s="983"/>
      <c r="LJZ635" s="983"/>
      <c r="LKA635" s="983"/>
      <c r="LKB635" s="984"/>
      <c r="LKC635" s="982"/>
      <c r="LKD635" s="983"/>
      <c r="LKE635" s="983"/>
      <c r="LKF635" s="983"/>
      <c r="LKG635" s="983"/>
      <c r="LKH635" s="983"/>
      <c r="LKI635" s="983"/>
      <c r="LKJ635" s="983"/>
      <c r="LKK635" s="983"/>
      <c r="LKL635" s="983"/>
      <c r="LKM635" s="983"/>
      <c r="LKN635" s="983"/>
      <c r="LKO635" s="983"/>
      <c r="LKP635" s="983"/>
      <c r="LKQ635" s="984"/>
      <c r="LKR635" s="982"/>
      <c r="LKS635" s="983"/>
      <c r="LKT635" s="983"/>
      <c r="LKU635" s="983"/>
      <c r="LKV635" s="983"/>
      <c r="LKW635" s="983"/>
      <c r="LKX635" s="983"/>
      <c r="LKY635" s="983"/>
      <c r="LKZ635" s="983"/>
      <c r="LLA635" s="983"/>
      <c r="LLB635" s="983"/>
      <c r="LLC635" s="983"/>
      <c r="LLD635" s="983"/>
      <c r="LLE635" s="983"/>
      <c r="LLF635" s="984"/>
      <c r="LLG635" s="982"/>
      <c r="LLH635" s="983"/>
      <c r="LLI635" s="983"/>
      <c r="LLJ635" s="983"/>
      <c r="LLK635" s="983"/>
      <c r="LLL635" s="983"/>
      <c r="LLM635" s="983"/>
      <c r="LLN635" s="983"/>
      <c r="LLO635" s="983"/>
      <c r="LLP635" s="983"/>
      <c r="LLQ635" s="983"/>
      <c r="LLR635" s="983"/>
      <c r="LLS635" s="983"/>
      <c r="LLT635" s="983"/>
      <c r="LLU635" s="984"/>
      <c r="LLV635" s="982"/>
      <c r="LLW635" s="983"/>
      <c r="LLX635" s="983"/>
      <c r="LLY635" s="983"/>
      <c r="LLZ635" s="983"/>
      <c r="LMA635" s="983"/>
      <c r="LMB635" s="983"/>
      <c r="LMC635" s="983"/>
      <c r="LMD635" s="983"/>
      <c r="LME635" s="983"/>
      <c r="LMF635" s="983"/>
      <c r="LMG635" s="983"/>
      <c r="LMH635" s="983"/>
      <c r="LMI635" s="983"/>
      <c r="LMJ635" s="984"/>
      <c r="LMK635" s="982"/>
      <c r="LML635" s="983"/>
      <c r="LMM635" s="983"/>
      <c r="LMN635" s="983"/>
      <c r="LMO635" s="983"/>
      <c r="LMP635" s="983"/>
      <c r="LMQ635" s="983"/>
      <c r="LMR635" s="983"/>
      <c r="LMS635" s="983"/>
      <c r="LMT635" s="983"/>
      <c r="LMU635" s="983"/>
      <c r="LMV635" s="983"/>
      <c r="LMW635" s="983"/>
      <c r="LMX635" s="983"/>
      <c r="LMY635" s="984"/>
      <c r="LMZ635" s="982"/>
      <c r="LNA635" s="983"/>
      <c r="LNB635" s="983"/>
      <c r="LNC635" s="983"/>
      <c r="LND635" s="983"/>
      <c r="LNE635" s="983"/>
      <c r="LNF635" s="983"/>
      <c r="LNG635" s="983"/>
      <c r="LNH635" s="983"/>
      <c r="LNI635" s="983"/>
      <c r="LNJ635" s="983"/>
      <c r="LNK635" s="983"/>
      <c r="LNL635" s="983"/>
      <c r="LNM635" s="983"/>
      <c r="LNN635" s="984"/>
      <c r="LNO635" s="982"/>
      <c r="LNP635" s="983"/>
      <c r="LNQ635" s="983"/>
      <c r="LNR635" s="983"/>
      <c r="LNS635" s="983"/>
      <c r="LNT635" s="983"/>
      <c r="LNU635" s="983"/>
      <c r="LNV635" s="983"/>
      <c r="LNW635" s="983"/>
      <c r="LNX635" s="983"/>
      <c r="LNY635" s="983"/>
      <c r="LNZ635" s="983"/>
      <c r="LOA635" s="983"/>
      <c r="LOB635" s="983"/>
      <c r="LOC635" s="984"/>
      <c r="LOD635" s="982"/>
      <c r="LOE635" s="983"/>
      <c r="LOF635" s="983"/>
      <c r="LOG635" s="983"/>
      <c r="LOH635" s="983"/>
      <c r="LOI635" s="983"/>
      <c r="LOJ635" s="983"/>
      <c r="LOK635" s="983"/>
      <c r="LOL635" s="983"/>
      <c r="LOM635" s="983"/>
      <c r="LON635" s="983"/>
      <c r="LOO635" s="983"/>
      <c r="LOP635" s="983"/>
      <c r="LOQ635" s="983"/>
      <c r="LOR635" s="984"/>
      <c r="LOS635" s="982"/>
      <c r="LOT635" s="983"/>
      <c r="LOU635" s="983"/>
      <c r="LOV635" s="983"/>
      <c r="LOW635" s="983"/>
      <c r="LOX635" s="983"/>
      <c r="LOY635" s="983"/>
      <c r="LOZ635" s="983"/>
      <c r="LPA635" s="983"/>
      <c r="LPB635" s="983"/>
      <c r="LPC635" s="983"/>
      <c r="LPD635" s="983"/>
      <c r="LPE635" s="983"/>
      <c r="LPF635" s="983"/>
      <c r="LPG635" s="984"/>
      <c r="LPH635" s="982"/>
      <c r="LPI635" s="983"/>
      <c r="LPJ635" s="983"/>
      <c r="LPK635" s="983"/>
      <c r="LPL635" s="983"/>
      <c r="LPM635" s="983"/>
      <c r="LPN635" s="983"/>
      <c r="LPO635" s="983"/>
      <c r="LPP635" s="983"/>
      <c r="LPQ635" s="983"/>
      <c r="LPR635" s="983"/>
      <c r="LPS635" s="983"/>
      <c r="LPT635" s="983"/>
      <c r="LPU635" s="983"/>
      <c r="LPV635" s="984"/>
      <c r="LPW635" s="982"/>
      <c r="LPX635" s="983"/>
      <c r="LPY635" s="983"/>
      <c r="LPZ635" s="983"/>
      <c r="LQA635" s="983"/>
      <c r="LQB635" s="983"/>
      <c r="LQC635" s="983"/>
      <c r="LQD635" s="983"/>
      <c r="LQE635" s="983"/>
      <c r="LQF635" s="983"/>
      <c r="LQG635" s="983"/>
      <c r="LQH635" s="983"/>
      <c r="LQI635" s="983"/>
      <c r="LQJ635" s="983"/>
      <c r="LQK635" s="984"/>
      <c r="LQL635" s="982"/>
      <c r="LQM635" s="983"/>
      <c r="LQN635" s="983"/>
      <c r="LQO635" s="983"/>
      <c r="LQP635" s="983"/>
      <c r="LQQ635" s="983"/>
      <c r="LQR635" s="983"/>
      <c r="LQS635" s="983"/>
      <c r="LQT635" s="983"/>
      <c r="LQU635" s="983"/>
      <c r="LQV635" s="983"/>
      <c r="LQW635" s="983"/>
      <c r="LQX635" s="983"/>
      <c r="LQY635" s="983"/>
      <c r="LQZ635" s="984"/>
      <c r="LRA635" s="982"/>
      <c r="LRB635" s="983"/>
      <c r="LRC635" s="983"/>
      <c r="LRD635" s="983"/>
      <c r="LRE635" s="983"/>
      <c r="LRF635" s="983"/>
      <c r="LRG635" s="983"/>
      <c r="LRH635" s="983"/>
      <c r="LRI635" s="983"/>
      <c r="LRJ635" s="983"/>
      <c r="LRK635" s="983"/>
      <c r="LRL635" s="983"/>
      <c r="LRM635" s="983"/>
      <c r="LRN635" s="983"/>
      <c r="LRO635" s="984"/>
      <c r="LRP635" s="982"/>
      <c r="LRQ635" s="983"/>
      <c r="LRR635" s="983"/>
      <c r="LRS635" s="983"/>
      <c r="LRT635" s="983"/>
      <c r="LRU635" s="983"/>
      <c r="LRV635" s="983"/>
      <c r="LRW635" s="983"/>
      <c r="LRX635" s="983"/>
      <c r="LRY635" s="983"/>
      <c r="LRZ635" s="983"/>
      <c r="LSA635" s="983"/>
      <c r="LSB635" s="983"/>
      <c r="LSC635" s="983"/>
      <c r="LSD635" s="984"/>
      <c r="LSE635" s="982"/>
      <c r="LSF635" s="983"/>
      <c r="LSG635" s="983"/>
      <c r="LSH635" s="983"/>
      <c r="LSI635" s="983"/>
      <c r="LSJ635" s="983"/>
      <c r="LSK635" s="983"/>
      <c r="LSL635" s="983"/>
      <c r="LSM635" s="983"/>
      <c r="LSN635" s="983"/>
      <c r="LSO635" s="983"/>
      <c r="LSP635" s="983"/>
      <c r="LSQ635" s="983"/>
      <c r="LSR635" s="983"/>
      <c r="LSS635" s="984"/>
      <c r="LST635" s="982"/>
      <c r="LSU635" s="983"/>
      <c r="LSV635" s="983"/>
      <c r="LSW635" s="983"/>
      <c r="LSX635" s="983"/>
      <c r="LSY635" s="983"/>
      <c r="LSZ635" s="983"/>
      <c r="LTA635" s="983"/>
      <c r="LTB635" s="983"/>
      <c r="LTC635" s="983"/>
      <c r="LTD635" s="983"/>
      <c r="LTE635" s="983"/>
      <c r="LTF635" s="983"/>
      <c r="LTG635" s="983"/>
      <c r="LTH635" s="984"/>
      <c r="LTI635" s="982"/>
      <c r="LTJ635" s="983"/>
      <c r="LTK635" s="983"/>
      <c r="LTL635" s="983"/>
      <c r="LTM635" s="983"/>
      <c r="LTN635" s="983"/>
      <c r="LTO635" s="983"/>
      <c r="LTP635" s="983"/>
      <c r="LTQ635" s="983"/>
      <c r="LTR635" s="983"/>
      <c r="LTS635" s="983"/>
      <c r="LTT635" s="983"/>
      <c r="LTU635" s="983"/>
      <c r="LTV635" s="983"/>
      <c r="LTW635" s="984"/>
      <c r="LTX635" s="982"/>
      <c r="LTY635" s="983"/>
      <c r="LTZ635" s="983"/>
      <c r="LUA635" s="983"/>
      <c r="LUB635" s="983"/>
      <c r="LUC635" s="983"/>
      <c r="LUD635" s="983"/>
      <c r="LUE635" s="983"/>
      <c r="LUF635" s="983"/>
      <c r="LUG635" s="983"/>
      <c r="LUH635" s="983"/>
      <c r="LUI635" s="983"/>
      <c r="LUJ635" s="983"/>
      <c r="LUK635" s="983"/>
      <c r="LUL635" s="984"/>
      <c r="LUM635" s="982"/>
      <c r="LUN635" s="983"/>
      <c r="LUO635" s="983"/>
      <c r="LUP635" s="983"/>
      <c r="LUQ635" s="983"/>
      <c r="LUR635" s="983"/>
      <c r="LUS635" s="983"/>
      <c r="LUT635" s="983"/>
      <c r="LUU635" s="983"/>
      <c r="LUV635" s="983"/>
      <c r="LUW635" s="983"/>
      <c r="LUX635" s="983"/>
      <c r="LUY635" s="983"/>
      <c r="LUZ635" s="983"/>
      <c r="LVA635" s="984"/>
      <c r="LVB635" s="982"/>
      <c r="LVC635" s="983"/>
      <c r="LVD635" s="983"/>
      <c r="LVE635" s="983"/>
      <c r="LVF635" s="983"/>
      <c r="LVG635" s="983"/>
      <c r="LVH635" s="983"/>
      <c r="LVI635" s="983"/>
      <c r="LVJ635" s="983"/>
      <c r="LVK635" s="983"/>
      <c r="LVL635" s="983"/>
      <c r="LVM635" s="983"/>
      <c r="LVN635" s="983"/>
      <c r="LVO635" s="983"/>
      <c r="LVP635" s="984"/>
      <c r="LVQ635" s="982"/>
      <c r="LVR635" s="983"/>
      <c r="LVS635" s="983"/>
      <c r="LVT635" s="983"/>
      <c r="LVU635" s="983"/>
      <c r="LVV635" s="983"/>
      <c r="LVW635" s="983"/>
      <c r="LVX635" s="983"/>
      <c r="LVY635" s="983"/>
      <c r="LVZ635" s="983"/>
      <c r="LWA635" s="983"/>
      <c r="LWB635" s="983"/>
      <c r="LWC635" s="983"/>
      <c r="LWD635" s="983"/>
      <c r="LWE635" s="984"/>
      <c r="LWF635" s="982"/>
      <c r="LWG635" s="983"/>
      <c r="LWH635" s="983"/>
      <c r="LWI635" s="983"/>
      <c r="LWJ635" s="983"/>
      <c r="LWK635" s="983"/>
      <c r="LWL635" s="983"/>
      <c r="LWM635" s="983"/>
      <c r="LWN635" s="983"/>
      <c r="LWO635" s="983"/>
      <c r="LWP635" s="983"/>
      <c r="LWQ635" s="983"/>
      <c r="LWR635" s="983"/>
      <c r="LWS635" s="983"/>
      <c r="LWT635" s="984"/>
      <c r="LWU635" s="982"/>
      <c r="LWV635" s="983"/>
      <c r="LWW635" s="983"/>
      <c r="LWX635" s="983"/>
      <c r="LWY635" s="983"/>
      <c r="LWZ635" s="983"/>
      <c r="LXA635" s="983"/>
      <c r="LXB635" s="983"/>
      <c r="LXC635" s="983"/>
      <c r="LXD635" s="983"/>
      <c r="LXE635" s="983"/>
      <c r="LXF635" s="983"/>
      <c r="LXG635" s="983"/>
      <c r="LXH635" s="983"/>
      <c r="LXI635" s="984"/>
      <c r="LXJ635" s="982"/>
      <c r="LXK635" s="983"/>
      <c r="LXL635" s="983"/>
      <c r="LXM635" s="983"/>
      <c r="LXN635" s="983"/>
      <c r="LXO635" s="983"/>
      <c r="LXP635" s="983"/>
      <c r="LXQ635" s="983"/>
      <c r="LXR635" s="983"/>
      <c r="LXS635" s="983"/>
      <c r="LXT635" s="983"/>
      <c r="LXU635" s="983"/>
      <c r="LXV635" s="983"/>
      <c r="LXW635" s="983"/>
      <c r="LXX635" s="984"/>
      <c r="LXY635" s="982"/>
      <c r="LXZ635" s="983"/>
      <c r="LYA635" s="983"/>
      <c r="LYB635" s="983"/>
      <c r="LYC635" s="983"/>
      <c r="LYD635" s="983"/>
      <c r="LYE635" s="983"/>
      <c r="LYF635" s="983"/>
      <c r="LYG635" s="983"/>
      <c r="LYH635" s="983"/>
      <c r="LYI635" s="983"/>
      <c r="LYJ635" s="983"/>
      <c r="LYK635" s="983"/>
      <c r="LYL635" s="983"/>
      <c r="LYM635" s="984"/>
      <c r="LYN635" s="982"/>
      <c r="LYO635" s="983"/>
      <c r="LYP635" s="983"/>
      <c r="LYQ635" s="983"/>
      <c r="LYR635" s="983"/>
      <c r="LYS635" s="983"/>
      <c r="LYT635" s="983"/>
      <c r="LYU635" s="983"/>
      <c r="LYV635" s="983"/>
      <c r="LYW635" s="983"/>
      <c r="LYX635" s="983"/>
      <c r="LYY635" s="983"/>
      <c r="LYZ635" s="983"/>
      <c r="LZA635" s="983"/>
      <c r="LZB635" s="984"/>
      <c r="LZC635" s="982"/>
      <c r="LZD635" s="983"/>
      <c r="LZE635" s="983"/>
      <c r="LZF635" s="983"/>
      <c r="LZG635" s="983"/>
      <c r="LZH635" s="983"/>
      <c r="LZI635" s="983"/>
      <c r="LZJ635" s="983"/>
      <c r="LZK635" s="983"/>
      <c r="LZL635" s="983"/>
      <c r="LZM635" s="983"/>
      <c r="LZN635" s="983"/>
      <c r="LZO635" s="983"/>
      <c r="LZP635" s="983"/>
      <c r="LZQ635" s="984"/>
      <c r="LZR635" s="982"/>
      <c r="LZS635" s="983"/>
      <c r="LZT635" s="983"/>
      <c r="LZU635" s="983"/>
      <c r="LZV635" s="983"/>
      <c r="LZW635" s="983"/>
      <c r="LZX635" s="983"/>
      <c r="LZY635" s="983"/>
      <c r="LZZ635" s="983"/>
      <c r="MAA635" s="983"/>
      <c r="MAB635" s="983"/>
      <c r="MAC635" s="983"/>
      <c r="MAD635" s="983"/>
      <c r="MAE635" s="983"/>
      <c r="MAF635" s="984"/>
      <c r="MAG635" s="982"/>
      <c r="MAH635" s="983"/>
      <c r="MAI635" s="983"/>
      <c r="MAJ635" s="983"/>
      <c r="MAK635" s="983"/>
      <c r="MAL635" s="983"/>
      <c r="MAM635" s="983"/>
      <c r="MAN635" s="983"/>
      <c r="MAO635" s="983"/>
      <c r="MAP635" s="983"/>
      <c r="MAQ635" s="983"/>
      <c r="MAR635" s="983"/>
      <c r="MAS635" s="983"/>
      <c r="MAT635" s="983"/>
      <c r="MAU635" s="984"/>
      <c r="MAV635" s="982"/>
      <c r="MAW635" s="983"/>
      <c r="MAX635" s="983"/>
      <c r="MAY635" s="983"/>
      <c r="MAZ635" s="983"/>
      <c r="MBA635" s="983"/>
      <c r="MBB635" s="983"/>
      <c r="MBC635" s="983"/>
      <c r="MBD635" s="983"/>
      <c r="MBE635" s="983"/>
      <c r="MBF635" s="983"/>
      <c r="MBG635" s="983"/>
      <c r="MBH635" s="983"/>
      <c r="MBI635" s="983"/>
      <c r="MBJ635" s="984"/>
      <c r="MBK635" s="982"/>
      <c r="MBL635" s="983"/>
      <c r="MBM635" s="983"/>
      <c r="MBN635" s="983"/>
      <c r="MBO635" s="983"/>
      <c r="MBP635" s="983"/>
      <c r="MBQ635" s="983"/>
      <c r="MBR635" s="983"/>
      <c r="MBS635" s="983"/>
      <c r="MBT635" s="983"/>
      <c r="MBU635" s="983"/>
      <c r="MBV635" s="983"/>
      <c r="MBW635" s="983"/>
      <c r="MBX635" s="983"/>
      <c r="MBY635" s="984"/>
      <c r="MBZ635" s="982"/>
      <c r="MCA635" s="983"/>
      <c r="MCB635" s="983"/>
      <c r="MCC635" s="983"/>
      <c r="MCD635" s="983"/>
      <c r="MCE635" s="983"/>
      <c r="MCF635" s="983"/>
      <c r="MCG635" s="983"/>
      <c r="MCH635" s="983"/>
      <c r="MCI635" s="983"/>
      <c r="MCJ635" s="983"/>
      <c r="MCK635" s="983"/>
      <c r="MCL635" s="983"/>
      <c r="MCM635" s="983"/>
      <c r="MCN635" s="984"/>
      <c r="MCO635" s="982"/>
      <c r="MCP635" s="983"/>
      <c r="MCQ635" s="983"/>
      <c r="MCR635" s="983"/>
      <c r="MCS635" s="983"/>
      <c r="MCT635" s="983"/>
      <c r="MCU635" s="983"/>
      <c r="MCV635" s="983"/>
      <c r="MCW635" s="983"/>
      <c r="MCX635" s="983"/>
      <c r="MCY635" s="983"/>
      <c r="MCZ635" s="983"/>
      <c r="MDA635" s="983"/>
      <c r="MDB635" s="983"/>
      <c r="MDC635" s="984"/>
      <c r="MDD635" s="982"/>
      <c r="MDE635" s="983"/>
      <c r="MDF635" s="983"/>
      <c r="MDG635" s="983"/>
      <c r="MDH635" s="983"/>
      <c r="MDI635" s="983"/>
      <c r="MDJ635" s="983"/>
      <c r="MDK635" s="983"/>
      <c r="MDL635" s="983"/>
      <c r="MDM635" s="983"/>
      <c r="MDN635" s="983"/>
      <c r="MDO635" s="983"/>
      <c r="MDP635" s="983"/>
      <c r="MDQ635" s="983"/>
      <c r="MDR635" s="984"/>
      <c r="MDS635" s="982"/>
      <c r="MDT635" s="983"/>
      <c r="MDU635" s="983"/>
      <c r="MDV635" s="983"/>
      <c r="MDW635" s="983"/>
      <c r="MDX635" s="983"/>
      <c r="MDY635" s="983"/>
      <c r="MDZ635" s="983"/>
      <c r="MEA635" s="983"/>
      <c r="MEB635" s="983"/>
      <c r="MEC635" s="983"/>
      <c r="MED635" s="983"/>
      <c r="MEE635" s="983"/>
      <c r="MEF635" s="983"/>
      <c r="MEG635" s="984"/>
      <c r="MEH635" s="982"/>
      <c r="MEI635" s="983"/>
      <c r="MEJ635" s="983"/>
      <c r="MEK635" s="983"/>
      <c r="MEL635" s="983"/>
      <c r="MEM635" s="983"/>
      <c r="MEN635" s="983"/>
      <c r="MEO635" s="983"/>
      <c r="MEP635" s="983"/>
      <c r="MEQ635" s="983"/>
      <c r="MER635" s="983"/>
      <c r="MES635" s="983"/>
      <c r="MET635" s="983"/>
      <c r="MEU635" s="983"/>
      <c r="MEV635" s="984"/>
      <c r="MEW635" s="982"/>
      <c r="MEX635" s="983"/>
      <c r="MEY635" s="983"/>
      <c r="MEZ635" s="983"/>
      <c r="MFA635" s="983"/>
      <c r="MFB635" s="983"/>
      <c r="MFC635" s="983"/>
      <c r="MFD635" s="983"/>
      <c r="MFE635" s="983"/>
      <c r="MFF635" s="983"/>
      <c r="MFG635" s="983"/>
      <c r="MFH635" s="983"/>
      <c r="MFI635" s="983"/>
      <c r="MFJ635" s="983"/>
      <c r="MFK635" s="984"/>
      <c r="MFL635" s="982"/>
      <c r="MFM635" s="983"/>
      <c r="MFN635" s="983"/>
      <c r="MFO635" s="983"/>
      <c r="MFP635" s="983"/>
      <c r="MFQ635" s="983"/>
      <c r="MFR635" s="983"/>
      <c r="MFS635" s="983"/>
      <c r="MFT635" s="983"/>
      <c r="MFU635" s="983"/>
      <c r="MFV635" s="983"/>
      <c r="MFW635" s="983"/>
      <c r="MFX635" s="983"/>
      <c r="MFY635" s="983"/>
      <c r="MFZ635" s="984"/>
      <c r="MGA635" s="982"/>
      <c r="MGB635" s="983"/>
      <c r="MGC635" s="983"/>
      <c r="MGD635" s="983"/>
      <c r="MGE635" s="983"/>
      <c r="MGF635" s="983"/>
      <c r="MGG635" s="983"/>
      <c r="MGH635" s="983"/>
      <c r="MGI635" s="983"/>
      <c r="MGJ635" s="983"/>
      <c r="MGK635" s="983"/>
      <c r="MGL635" s="983"/>
      <c r="MGM635" s="983"/>
      <c r="MGN635" s="983"/>
      <c r="MGO635" s="984"/>
      <c r="MGP635" s="982"/>
      <c r="MGQ635" s="983"/>
      <c r="MGR635" s="983"/>
      <c r="MGS635" s="983"/>
      <c r="MGT635" s="983"/>
      <c r="MGU635" s="983"/>
      <c r="MGV635" s="983"/>
      <c r="MGW635" s="983"/>
      <c r="MGX635" s="983"/>
      <c r="MGY635" s="983"/>
      <c r="MGZ635" s="983"/>
      <c r="MHA635" s="983"/>
      <c r="MHB635" s="983"/>
      <c r="MHC635" s="983"/>
      <c r="MHD635" s="984"/>
      <c r="MHE635" s="982"/>
      <c r="MHF635" s="983"/>
      <c r="MHG635" s="983"/>
      <c r="MHH635" s="983"/>
      <c r="MHI635" s="983"/>
      <c r="MHJ635" s="983"/>
      <c r="MHK635" s="983"/>
      <c r="MHL635" s="983"/>
      <c r="MHM635" s="983"/>
      <c r="MHN635" s="983"/>
      <c r="MHO635" s="983"/>
      <c r="MHP635" s="983"/>
      <c r="MHQ635" s="983"/>
      <c r="MHR635" s="983"/>
      <c r="MHS635" s="984"/>
      <c r="MHT635" s="982"/>
      <c r="MHU635" s="983"/>
      <c r="MHV635" s="983"/>
      <c r="MHW635" s="983"/>
      <c r="MHX635" s="983"/>
      <c r="MHY635" s="983"/>
      <c r="MHZ635" s="983"/>
      <c r="MIA635" s="983"/>
      <c r="MIB635" s="983"/>
      <c r="MIC635" s="983"/>
      <c r="MID635" s="983"/>
      <c r="MIE635" s="983"/>
      <c r="MIF635" s="983"/>
      <c r="MIG635" s="983"/>
      <c r="MIH635" s="984"/>
      <c r="MII635" s="982"/>
      <c r="MIJ635" s="983"/>
      <c r="MIK635" s="983"/>
      <c r="MIL635" s="983"/>
      <c r="MIM635" s="983"/>
      <c r="MIN635" s="983"/>
      <c r="MIO635" s="983"/>
      <c r="MIP635" s="983"/>
      <c r="MIQ635" s="983"/>
      <c r="MIR635" s="983"/>
      <c r="MIS635" s="983"/>
      <c r="MIT635" s="983"/>
      <c r="MIU635" s="983"/>
      <c r="MIV635" s="983"/>
      <c r="MIW635" s="984"/>
      <c r="MIX635" s="982"/>
      <c r="MIY635" s="983"/>
      <c r="MIZ635" s="983"/>
      <c r="MJA635" s="983"/>
      <c r="MJB635" s="983"/>
      <c r="MJC635" s="983"/>
      <c r="MJD635" s="983"/>
      <c r="MJE635" s="983"/>
      <c r="MJF635" s="983"/>
      <c r="MJG635" s="983"/>
      <c r="MJH635" s="983"/>
      <c r="MJI635" s="983"/>
      <c r="MJJ635" s="983"/>
      <c r="MJK635" s="983"/>
      <c r="MJL635" s="984"/>
      <c r="MJM635" s="982"/>
      <c r="MJN635" s="983"/>
      <c r="MJO635" s="983"/>
      <c r="MJP635" s="983"/>
      <c r="MJQ635" s="983"/>
      <c r="MJR635" s="983"/>
      <c r="MJS635" s="983"/>
      <c r="MJT635" s="983"/>
      <c r="MJU635" s="983"/>
      <c r="MJV635" s="983"/>
      <c r="MJW635" s="983"/>
      <c r="MJX635" s="983"/>
      <c r="MJY635" s="983"/>
      <c r="MJZ635" s="983"/>
      <c r="MKA635" s="984"/>
      <c r="MKB635" s="982"/>
      <c r="MKC635" s="983"/>
      <c r="MKD635" s="983"/>
      <c r="MKE635" s="983"/>
      <c r="MKF635" s="983"/>
      <c r="MKG635" s="983"/>
      <c r="MKH635" s="983"/>
      <c r="MKI635" s="983"/>
      <c r="MKJ635" s="983"/>
      <c r="MKK635" s="983"/>
      <c r="MKL635" s="983"/>
      <c r="MKM635" s="983"/>
      <c r="MKN635" s="983"/>
      <c r="MKO635" s="983"/>
      <c r="MKP635" s="984"/>
      <c r="MKQ635" s="982"/>
      <c r="MKR635" s="983"/>
      <c r="MKS635" s="983"/>
      <c r="MKT635" s="983"/>
      <c r="MKU635" s="983"/>
      <c r="MKV635" s="983"/>
      <c r="MKW635" s="983"/>
      <c r="MKX635" s="983"/>
      <c r="MKY635" s="983"/>
      <c r="MKZ635" s="983"/>
      <c r="MLA635" s="983"/>
      <c r="MLB635" s="983"/>
      <c r="MLC635" s="983"/>
      <c r="MLD635" s="983"/>
      <c r="MLE635" s="984"/>
      <c r="MLF635" s="982"/>
      <c r="MLG635" s="983"/>
      <c r="MLH635" s="983"/>
      <c r="MLI635" s="983"/>
      <c r="MLJ635" s="983"/>
      <c r="MLK635" s="983"/>
      <c r="MLL635" s="983"/>
      <c r="MLM635" s="983"/>
      <c r="MLN635" s="983"/>
      <c r="MLO635" s="983"/>
      <c r="MLP635" s="983"/>
      <c r="MLQ635" s="983"/>
      <c r="MLR635" s="983"/>
      <c r="MLS635" s="983"/>
      <c r="MLT635" s="984"/>
      <c r="MLU635" s="982"/>
      <c r="MLV635" s="983"/>
      <c r="MLW635" s="983"/>
      <c r="MLX635" s="983"/>
      <c r="MLY635" s="983"/>
      <c r="MLZ635" s="983"/>
      <c r="MMA635" s="983"/>
      <c r="MMB635" s="983"/>
      <c r="MMC635" s="983"/>
      <c r="MMD635" s="983"/>
      <c r="MME635" s="983"/>
      <c r="MMF635" s="983"/>
      <c r="MMG635" s="983"/>
      <c r="MMH635" s="983"/>
      <c r="MMI635" s="984"/>
      <c r="MMJ635" s="982"/>
      <c r="MMK635" s="983"/>
      <c r="MML635" s="983"/>
      <c r="MMM635" s="983"/>
      <c r="MMN635" s="983"/>
      <c r="MMO635" s="983"/>
      <c r="MMP635" s="983"/>
      <c r="MMQ635" s="983"/>
      <c r="MMR635" s="983"/>
      <c r="MMS635" s="983"/>
      <c r="MMT635" s="983"/>
      <c r="MMU635" s="983"/>
      <c r="MMV635" s="983"/>
      <c r="MMW635" s="983"/>
      <c r="MMX635" s="984"/>
      <c r="MMY635" s="982"/>
      <c r="MMZ635" s="983"/>
      <c r="MNA635" s="983"/>
      <c r="MNB635" s="983"/>
      <c r="MNC635" s="983"/>
      <c r="MND635" s="983"/>
      <c r="MNE635" s="983"/>
      <c r="MNF635" s="983"/>
      <c r="MNG635" s="983"/>
      <c r="MNH635" s="983"/>
      <c r="MNI635" s="983"/>
      <c r="MNJ635" s="983"/>
      <c r="MNK635" s="983"/>
      <c r="MNL635" s="983"/>
      <c r="MNM635" s="984"/>
      <c r="MNN635" s="982"/>
      <c r="MNO635" s="983"/>
      <c r="MNP635" s="983"/>
      <c r="MNQ635" s="983"/>
      <c r="MNR635" s="983"/>
      <c r="MNS635" s="983"/>
      <c r="MNT635" s="983"/>
      <c r="MNU635" s="983"/>
      <c r="MNV635" s="983"/>
      <c r="MNW635" s="983"/>
      <c r="MNX635" s="983"/>
      <c r="MNY635" s="983"/>
      <c r="MNZ635" s="983"/>
      <c r="MOA635" s="983"/>
      <c r="MOB635" s="984"/>
      <c r="MOC635" s="982"/>
      <c r="MOD635" s="983"/>
      <c r="MOE635" s="983"/>
      <c r="MOF635" s="983"/>
      <c r="MOG635" s="983"/>
      <c r="MOH635" s="983"/>
      <c r="MOI635" s="983"/>
      <c r="MOJ635" s="983"/>
      <c r="MOK635" s="983"/>
      <c r="MOL635" s="983"/>
      <c r="MOM635" s="983"/>
      <c r="MON635" s="983"/>
      <c r="MOO635" s="983"/>
      <c r="MOP635" s="983"/>
      <c r="MOQ635" s="984"/>
      <c r="MOR635" s="982"/>
      <c r="MOS635" s="983"/>
      <c r="MOT635" s="983"/>
      <c r="MOU635" s="983"/>
      <c r="MOV635" s="983"/>
      <c r="MOW635" s="983"/>
      <c r="MOX635" s="983"/>
      <c r="MOY635" s="983"/>
      <c r="MOZ635" s="983"/>
      <c r="MPA635" s="983"/>
      <c r="MPB635" s="983"/>
      <c r="MPC635" s="983"/>
      <c r="MPD635" s="983"/>
      <c r="MPE635" s="983"/>
      <c r="MPF635" s="984"/>
      <c r="MPG635" s="982"/>
      <c r="MPH635" s="983"/>
      <c r="MPI635" s="983"/>
      <c r="MPJ635" s="983"/>
      <c r="MPK635" s="983"/>
      <c r="MPL635" s="983"/>
      <c r="MPM635" s="983"/>
      <c r="MPN635" s="983"/>
      <c r="MPO635" s="983"/>
      <c r="MPP635" s="983"/>
      <c r="MPQ635" s="983"/>
      <c r="MPR635" s="983"/>
      <c r="MPS635" s="983"/>
      <c r="MPT635" s="983"/>
      <c r="MPU635" s="984"/>
      <c r="MPV635" s="982"/>
      <c r="MPW635" s="983"/>
      <c r="MPX635" s="983"/>
      <c r="MPY635" s="983"/>
      <c r="MPZ635" s="983"/>
      <c r="MQA635" s="983"/>
      <c r="MQB635" s="983"/>
      <c r="MQC635" s="983"/>
      <c r="MQD635" s="983"/>
      <c r="MQE635" s="983"/>
      <c r="MQF635" s="983"/>
      <c r="MQG635" s="983"/>
      <c r="MQH635" s="983"/>
      <c r="MQI635" s="983"/>
      <c r="MQJ635" s="984"/>
      <c r="MQK635" s="982"/>
      <c r="MQL635" s="983"/>
      <c r="MQM635" s="983"/>
      <c r="MQN635" s="983"/>
      <c r="MQO635" s="983"/>
      <c r="MQP635" s="983"/>
      <c r="MQQ635" s="983"/>
      <c r="MQR635" s="983"/>
      <c r="MQS635" s="983"/>
      <c r="MQT635" s="983"/>
      <c r="MQU635" s="983"/>
      <c r="MQV635" s="983"/>
      <c r="MQW635" s="983"/>
      <c r="MQX635" s="983"/>
      <c r="MQY635" s="984"/>
      <c r="MQZ635" s="982"/>
      <c r="MRA635" s="983"/>
      <c r="MRB635" s="983"/>
      <c r="MRC635" s="983"/>
      <c r="MRD635" s="983"/>
      <c r="MRE635" s="983"/>
      <c r="MRF635" s="983"/>
      <c r="MRG635" s="983"/>
      <c r="MRH635" s="983"/>
      <c r="MRI635" s="983"/>
      <c r="MRJ635" s="983"/>
      <c r="MRK635" s="983"/>
      <c r="MRL635" s="983"/>
      <c r="MRM635" s="983"/>
      <c r="MRN635" s="984"/>
      <c r="MRO635" s="982"/>
      <c r="MRP635" s="983"/>
      <c r="MRQ635" s="983"/>
      <c r="MRR635" s="983"/>
      <c r="MRS635" s="983"/>
      <c r="MRT635" s="983"/>
      <c r="MRU635" s="983"/>
      <c r="MRV635" s="983"/>
      <c r="MRW635" s="983"/>
      <c r="MRX635" s="983"/>
      <c r="MRY635" s="983"/>
      <c r="MRZ635" s="983"/>
      <c r="MSA635" s="983"/>
      <c r="MSB635" s="983"/>
      <c r="MSC635" s="984"/>
      <c r="MSD635" s="982"/>
      <c r="MSE635" s="983"/>
      <c r="MSF635" s="983"/>
      <c r="MSG635" s="983"/>
      <c r="MSH635" s="983"/>
      <c r="MSI635" s="983"/>
      <c r="MSJ635" s="983"/>
      <c r="MSK635" s="983"/>
      <c r="MSL635" s="983"/>
      <c r="MSM635" s="983"/>
      <c r="MSN635" s="983"/>
      <c r="MSO635" s="983"/>
      <c r="MSP635" s="983"/>
      <c r="MSQ635" s="983"/>
      <c r="MSR635" s="984"/>
      <c r="MSS635" s="982"/>
      <c r="MST635" s="983"/>
      <c r="MSU635" s="983"/>
      <c r="MSV635" s="983"/>
      <c r="MSW635" s="983"/>
      <c r="MSX635" s="983"/>
      <c r="MSY635" s="983"/>
      <c r="MSZ635" s="983"/>
      <c r="MTA635" s="983"/>
      <c r="MTB635" s="983"/>
      <c r="MTC635" s="983"/>
      <c r="MTD635" s="983"/>
      <c r="MTE635" s="983"/>
      <c r="MTF635" s="983"/>
      <c r="MTG635" s="984"/>
      <c r="MTH635" s="982"/>
      <c r="MTI635" s="983"/>
      <c r="MTJ635" s="983"/>
      <c r="MTK635" s="983"/>
      <c r="MTL635" s="983"/>
      <c r="MTM635" s="983"/>
      <c r="MTN635" s="983"/>
      <c r="MTO635" s="983"/>
      <c r="MTP635" s="983"/>
      <c r="MTQ635" s="983"/>
      <c r="MTR635" s="983"/>
      <c r="MTS635" s="983"/>
      <c r="MTT635" s="983"/>
      <c r="MTU635" s="983"/>
      <c r="MTV635" s="984"/>
      <c r="MTW635" s="982"/>
      <c r="MTX635" s="983"/>
      <c r="MTY635" s="983"/>
      <c r="MTZ635" s="983"/>
      <c r="MUA635" s="983"/>
      <c r="MUB635" s="983"/>
      <c r="MUC635" s="983"/>
      <c r="MUD635" s="983"/>
      <c r="MUE635" s="983"/>
      <c r="MUF635" s="983"/>
      <c r="MUG635" s="983"/>
      <c r="MUH635" s="983"/>
      <c r="MUI635" s="983"/>
      <c r="MUJ635" s="983"/>
      <c r="MUK635" s="984"/>
      <c r="MUL635" s="982"/>
      <c r="MUM635" s="983"/>
      <c r="MUN635" s="983"/>
      <c r="MUO635" s="983"/>
      <c r="MUP635" s="983"/>
      <c r="MUQ635" s="983"/>
      <c r="MUR635" s="983"/>
      <c r="MUS635" s="983"/>
      <c r="MUT635" s="983"/>
      <c r="MUU635" s="983"/>
      <c r="MUV635" s="983"/>
      <c r="MUW635" s="983"/>
      <c r="MUX635" s="983"/>
      <c r="MUY635" s="983"/>
      <c r="MUZ635" s="984"/>
      <c r="MVA635" s="982"/>
      <c r="MVB635" s="983"/>
      <c r="MVC635" s="983"/>
      <c r="MVD635" s="983"/>
      <c r="MVE635" s="983"/>
      <c r="MVF635" s="983"/>
      <c r="MVG635" s="983"/>
      <c r="MVH635" s="983"/>
      <c r="MVI635" s="983"/>
      <c r="MVJ635" s="983"/>
      <c r="MVK635" s="983"/>
      <c r="MVL635" s="983"/>
      <c r="MVM635" s="983"/>
      <c r="MVN635" s="983"/>
      <c r="MVO635" s="984"/>
      <c r="MVP635" s="982"/>
      <c r="MVQ635" s="983"/>
      <c r="MVR635" s="983"/>
      <c r="MVS635" s="983"/>
      <c r="MVT635" s="983"/>
      <c r="MVU635" s="983"/>
      <c r="MVV635" s="983"/>
      <c r="MVW635" s="983"/>
      <c r="MVX635" s="983"/>
      <c r="MVY635" s="983"/>
      <c r="MVZ635" s="983"/>
      <c r="MWA635" s="983"/>
      <c r="MWB635" s="983"/>
      <c r="MWC635" s="983"/>
      <c r="MWD635" s="984"/>
      <c r="MWE635" s="982"/>
      <c r="MWF635" s="983"/>
      <c r="MWG635" s="983"/>
      <c r="MWH635" s="983"/>
      <c r="MWI635" s="983"/>
      <c r="MWJ635" s="983"/>
      <c r="MWK635" s="983"/>
      <c r="MWL635" s="983"/>
      <c r="MWM635" s="983"/>
      <c r="MWN635" s="983"/>
      <c r="MWO635" s="983"/>
      <c r="MWP635" s="983"/>
      <c r="MWQ635" s="983"/>
      <c r="MWR635" s="983"/>
      <c r="MWS635" s="984"/>
      <c r="MWT635" s="982"/>
      <c r="MWU635" s="983"/>
      <c r="MWV635" s="983"/>
      <c r="MWW635" s="983"/>
      <c r="MWX635" s="983"/>
      <c r="MWY635" s="983"/>
      <c r="MWZ635" s="983"/>
      <c r="MXA635" s="983"/>
      <c r="MXB635" s="983"/>
      <c r="MXC635" s="983"/>
      <c r="MXD635" s="983"/>
      <c r="MXE635" s="983"/>
      <c r="MXF635" s="983"/>
      <c r="MXG635" s="983"/>
      <c r="MXH635" s="984"/>
      <c r="MXI635" s="982"/>
      <c r="MXJ635" s="983"/>
      <c r="MXK635" s="983"/>
      <c r="MXL635" s="983"/>
      <c r="MXM635" s="983"/>
      <c r="MXN635" s="983"/>
      <c r="MXO635" s="983"/>
      <c r="MXP635" s="983"/>
      <c r="MXQ635" s="983"/>
      <c r="MXR635" s="983"/>
      <c r="MXS635" s="983"/>
      <c r="MXT635" s="983"/>
      <c r="MXU635" s="983"/>
      <c r="MXV635" s="983"/>
      <c r="MXW635" s="984"/>
      <c r="MXX635" s="982"/>
      <c r="MXY635" s="983"/>
      <c r="MXZ635" s="983"/>
      <c r="MYA635" s="983"/>
      <c r="MYB635" s="983"/>
      <c r="MYC635" s="983"/>
      <c r="MYD635" s="983"/>
      <c r="MYE635" s="983"/>
      <c r="MYF635" s="983"/>
      <c r="MYG635" s="983"/>
      <c r="MYH635" s="983"/>
      <c r="MYI635" s="983"/>
      <c r="MYJ635" s="983"/>
      <c r="MYK635" s="983"/>
      <c r="MYL635" s="984"/>
      <c r="MYM635" s="982"/>
      <c r="MYN635" s="983"/>
      <c r="MYO635" s="983"/>
      <c r="MYP635" s="983"/>
      <c r="MYQ635" s="983"/>
      <c r="MYR635" s="983"/>
      <c r="MYS635" s="983"/>
      <c r="MYT635" s="983"/>
      <c r="MYU635" s="983"/>
      <c r="MYV635" s="983"/>
      <c r="MYW635" s="983"/>
      <c r="MYX635" s="983"/>
      <c r="MYY635" s="983"/>
      <c r="MYZ635" s="983"/>
      <c r="MZA635" s="984"/>
      <c r="MZB635" s="982"/>
      <c r="MZC635" s="983"/>
      <c r="MZD635" s="983"/>
      <c r="MZE635" s="983"/>
      <c r="MZF635" s="983"/>
      <c r="MZG635" s="983"/>
      <c r="MZH635" s="983"/>
      <c r="MZI635" s="983"/>
      <c r="MZJ635" s="983"/>
      <c r="MZK635" s="983"/>
      <c r="MZL635" s="983"/>
      <c r="MZM635" s="983"/>
      <c r="MZN635" s="983"/>
      <c r="MZO635" s="983"/>
      <c r="MZP635" s="984"/>
      <c r="MZQ635" s="982"/>
      <c r="MZR635" s="983"/>
      <c r="MZS635" s="983"/>
      <c r="MZT635" s="983"/>
      <c r="MZU635" s="983"/>
      <c r="MZV635" s="983"/>
      <c r="MZW635" s="983"/>
      <c r="MZX635" s="983"/>
      <c r="MZY635" s="983"/>
      <c r="MZZ635" s="983"/>
      <c r="NAA635" s="983"/>
      <c r="NAB635" s="983"/>
      <c r="NAC635" s="983"/>
      <c r="NAD635" s="983"/>
      <c r="NAE635" s="984"/>
      <c r="NAF635" s="982"/>
      <c r="NAG635" s="983"/>
      <c r="NAH635" s="983"/>
      <c r="NAI635" s="983"/>
      <c r="NAJ635" s="983"/>
      <c r="NAK635" s="983"/>
      <c r="NAL635" s="983"/>
      <c r="NAM635" s="983"/>
      <c r="NAN635" s="983"/>
      <c r="NAO635" s="983"/>
      <c r="NAP635" s="983"/>
      <c r="NAQ635" s="983"/>
      <c r="NAR635" s="983"/>
      <c r="NAS635" s="983"/>
      <c r="NAT635" s="984"/>
      <c r="NAU635" s="982"/>
      <c r="NAV635" s="983"/>
      <c r="NAW635" s="983"/>
      <c r="NAX635" s="983"/>
      <c r="NAY635" s="983"/>
      <c r="NAZ635" s="983"/>
      <c r="NBA635" s="983"/>
      <c r="NBB635" s="983"/>
      <c r="NBC635" s="983"/>
      <c r="NBD635" s="983"/>
      <c r="NBE635" s="983"/>
      <c r="NBF635" s="983"/>
      <c r="NBG635" s="983"/>
      <c r="NBH635" s="983"/>
      <c r="NBI635" s="984"/>
      <c r="NBJ635" s="982"/>
      <c r="NBK635" s="983"/>
      <c r="NBL635" s="983"/>
      <c r="NBM635" s="983"/>
      <c r="NBN635" s="983"/>
      <c r="NBO635" s="983"/>
      <c r="NBP635" s="983"/>
      <c r="NBQ635" s="983"/>
      <c r="NBR635" s="983"/>
      <c r="NBS635" s="983"/>
      <c r="NBT635" s="983"/>
      <c r="NBU635" s="983"/>
      <c r="NBV635" s="983"/>
      <c r="NBW635" s="983"/>
      <c r="NBX635" s="984"/>
      <c r="NBY635" s="982"/>
      <c r="NBZ635" s="983"/>
      <c r="NCA635" s="983"/>
      <c r="NCB635" s="983"/>
      <c r="NCC635" s="983"/>
      <c r="NCD635" s="983"/>
      <c r="NCE635" s="983"/>
      <c r="NCF635" s="983"/>
      <c r="NCG635" s="983"/>
      <c r="NCH635" s="983"/>
      <c r="NCI635" s="983"/>
      <c r="NCJ635" s="983"/>
      <c r="NCK635" s="983"/>
      <c r="NCL635" s="983"/>
      <c r="NCM635" s="984"/>
      <c r="NCN635" s="982"/>
      <c r="NCO635" s="983"/>
      <c r="NCP635" s="983"/>
      <c r="NCQ635" s="983"/>
      <c r="NCR635" s="983"/>
      <c r="NCS635" s="983"/>
      <c r="NCT635" s="983"/>
      <c r="NCU635" s="983"/>
      <c r="NCV635" s="983"/>
      <c r="NCW635" s="983"/>
      <c r="NCX635" s="983"/>
      <c r="NCY635" s="983"/>
      <c r="NCZ635" s="983"/>
      <c r="NDA635" s="983"/>
      <c r="NDB635" s="984"/>
      <c r="NDC635" s="982"/>
      <c r="NDD635" s="983"/>
      <c r="NDE635" s="983"/>
      <c r="NDF635" s="983"/>
      <c r="NDG635" s="983"/>
      <c r="NDH635" s="983"/>
      <c r="NDI635" s="983"/>
      <c r="NDJ635" s="983"/>
      <c r="NDK635" s="983"/>
      <c r="NDL635" s="983"/>
      <c r="NDM635" s="983"/>
      <c r="NDN635" s="983"/>
      <c r="NDO635" s="983"/>
      <c r="NDP635" s="983"/>
      <c r="NDQ635" s="984"/>
      <c r="NDR635" s="982"/>
      <c r="NDS635" s="983"/>
      <c r="NDT635" s="983"/>
      <c r="NDU635" s="983"/>
      <c r="NDV635" s="983"/>
      <c r="NDW635" s="983"/>
      <c r="NDX635" s="983"/>
      <c r="NDY635" s="983"/>
      <c r="NDZ635" s="983"/>
      <c r="NEA635" s="983"/>
      <c r="NEB635" s="983"/>
      <c r="NEC635" s="983"/>
      <c r="NED635" s="983"/>
      <c r="NEE635" s="983"/>
      <c r="NEF635" s="984"/>
      <c r="NEG635" s="982"/>
      <c r="NEH635" s="983"/>
      <c r="NEI635" s="983"/>
      <c r="NEJ635" s="983"/>
      <c r="NEK635" s="983"/>
      <c r="NEL635" s="983"/>
      <c r="NEM635" s="983"/>
      <c r="NEN635" s="983"/>
      <c r="NEO635" s="983"/>
      <c r="NEP635" s="983"/>
      <c r="NEQ635" s="983"/>
      <c r="NER635" s="983"/>
      <c r="NES635" s="983"/>
      <c r="NET635" s="983"/>
      <c r="NEU635" s="984"/>
      <c r="NEV635" s="982"/>
      <c r="NEW635" s="983"/>
      <c r="NEX635" s="983"/>
      <c r="NEY635" s="983"/>
      <c r="NEZ635" s="983"/>
      <c r="NFA635" s="983"/>
      <c r="NFB635" s="983"/>
      <c r="NFC635" s="983"/>
      <c r="NFD635" s="983"/>
      <c r="NFE635" s="983"/>
      <c r="NFF635" s="983"/>
      <c r="NFG635" s="983"/>
      <c r="NFH635" s="983"/>
      <c r="NFI635" s="983"/>
      <c r="NFJ635" s="984"/>
      <c r="NFK635" s="982"/>
      <c r="NFL635" s="983"/>
      <c r="NFM635" s="983"/>
      <c r="NFN635" s="983"/>
      <c r="NFO635" s="983"/>
      <c r="NFP635" s="983"/>
      <c r="NFQ635" s="983"/>
      <c r="NFR635" s="983"/>
      <c r="NFS635" s="983"/>
      <c r="NFT635" s="983"/>
      <c r="NFU635" s="983"/>
      <c r="NFV635" s="983"/>
      <c r="NFW635" s="983"/>
      <c r="NFX635" s="983"/>
      <c r="NFY635" s="984"/>
      <c r="NFZ635" s="982"/>
      <c r="NGA635" s="983"/>
      <c r="NGB635" s="983"/>
      <c r="NGC635" s="983"/>
      <c r="NGD635" s="983"/>
      <c r="NGE635" s="983"/>
      <c r="NGF635" s="983"/>
      <c r="NGG635" s="983"/>
      <c r="NGH635" s="983"/>
      <c r="NGI635" s="983"/>
      <c r="NGJ635" s="983"/>
      <c r="NGK635" s="983"/>
      <c r="NGL635" s="983"/>
      <c r="NGM635" s="983"/>
      <c r="NGN635" s="984"/>
      <c r="NGO635" s="982"/>
      <c r="NGP635" s="983"/>
      <c r="NGQ635" s="983"/>
      <c r="NGR635" s="983"/>
      <c r="NGS635" s="983"/>
      <c r="NGT635" s="983"/>
      <c r="NGU635" s="983"/>
      <c r="NGV635" s="983"/>
      <c r="NGW635" s="983"/>
      <c r="NGX635" s="983"/>
      <c r="NGY635" s="983"/>
      <c r="NGZ635" s="983"/>
      <c r="NHA635" s="983"/>
      <c r="NHB635" s="983"/>
      <c r="NHC635" s="984"/>
      <c r="NHD635" s="982"/>
      <c r="NHE635" s="983"/>
      <c r="NHF635" s="983"/>
      <c r="NHG635" s="983"/>
      <c r="NHH635" s="983"/>
      <c r="NHI635" s="983"/>
      <c r="NHJ635" s="983"/>
      <c r="NHK635" s="983"/>
      <c r="NHL635" s="983"/>
      <c r="NHM635" s="983"/>
      <c r="NHN635" s="983"/>
      <c r="NHO635" s="983"/>
      <c r="NHP635" s="983"/>
      <c r="NHQ635" s="983"/>
      <c r="NHR635" s="984"/>
      <c r="NHS635" s="982"/>
      <c r="NHT635" s="983"/>
      <c r="NHU635" s="983"/>
      <c r="NHV635" s="983"/>
      <c r="NHW635" s="983"/>
      <c r="NHX635" s="983"/>
      <c r="NHY635" s="983"/>
      <c r="NHZ635" s="983"/>
      <c r="NIA635" s="983"/>
      <c r="NIB635" s="983"/>
      <c r="NIC635" s="983"/>
      <c r="NID635" s="983"/>
      <c r="NIE635" s="983"/>
      <c r="NIF635" s="983"/>
      <c r="NIG635" s="984"/>
      <c r="NIH635" s="982"/>
      <c r="NII635" s="983"/>
      <c r="NIJ635" s="983"/>
      <c r="NIK635" s="983"/>
      <c r="NIL635" s="983"/>
      <c r="NIM635" s="983"/>
      <c r="NIN635" s="983"/>
      <c r="NIO635" s="983"/>
      <c r="NIP635" s="983"/>
      <c r="NIQ635" s="983"/>
      <c r="NIR635" s="983"/>
      <c r="NIS635" s="983"/>
      <c r="NIT635" s="983"/>
      <c r="NIU635" s="983"/>
      <c r="NIV635" s="984"/>
      <c r="NIW635" s="982"/>
      <c r="NIX635" s="983"/>
      <c r="NIY635" s="983"/>
      <c r="NIZ635" s="983"/>
      <c r="NJA635" s="983"/>
      <c r="NJB635" s="983"/>
      <c r="NJC635" s="983"/>
      <c r="NJD635" s="983"/>
      <c r="NJE635" s="983"/>
      <c r="NJF635" s="983"/>
      <c r="NJG635" s="983"/>
      <c r="NJH635" s="983"/>
      <c r="NJI635" s="983"/>
      <c r="NJJ635" s="983"/>
      <c r="NJK635" s="984"/>
      <c r="NJL635" s="982"/>
      <c r="NJM635" s="983"/>
      <c r="NJN635" s="983"/>
      <c r="NJO635" s="983"/>
      <c r="NJP635" s="983"/>
      <c r="NJQ635" s="983"/>
      <c r="NJR635" s="983"/>
      <c r="NJS635" s="983"/>
      <c r="NJT635" s="983"/>
      <c r="NJU635" s="983"/>
      <c r="NJV635" s="983"/>
      <c r="NJW635" s="983"/>
      <c r="NJX635" s="983"/>
      <c r="NJY635" s="983"/>
      <c r="NJZ635" s="984"/>
      <c r="NKA635" s="982"/>
      <c r="NKB635" s="983"/>
      <c r="NKC635" s="983"/>
      <c r="NKD635" s="983"/>
      <c r="NKE635" s="983"/>
      <c r="NKF635" s="983"/>
      <c r="NKG635" s="983"/>
      <c r="NKH635" s="983"/>
      <c r="NKI635" s="983"/>
      <c r="NKJ635" s="983"/>
      <c r="NKK635" s="983"/>
      <c r="NKL635" s="983"/>
      <c r="NKM635" s="983"/>
      <c r="NKN635" s="983"/>
      <c r="NKO635" s="984"/>
      <c r="NKP635" s="982"/>
      <c r="NKQ635" s="983"/>
      <c r="NKR635" s="983"/>
      <c r="NKS635" s="983"/>
      <c r="NKT635" s="983"/>
      <c r="NKU635" s="983"/>
      <c r="NKV635" s="983"/>
      <c r="NKW635" s="983"/>
      <c r="NKX635" s="983"/>
      <c r="NKY635" s="983"/>
      <c r="NKZ635" s="983"/>
      <c r="NLA635" s="983"/>
      <c r="NLB635" s="983"/>
      <c r="NLC635" s="983"/>
      <c r="NLD635" s="984"/>
      <c r="NLE635" s="982"/>
      <c r="NLF635" s="983"/>
      <c r="NLG635" s="983"/>
      <c r="NLH635" s="983"/>
      <c r="NLI635" s="983"/>
      <c r="NLJ635" s="983"/>
      <c r="NLK635" s="983"/>
      <c r="NLL635" s="983"/>
      <c r="NLM635" s="983"/>
      <c r="NLN635" s="983"/>
      <c r="NLO635" s="983"/>
      <c r="NLP635" s="983"/>
      <c r="NLQ635" s="983"/>
      <c r="NLR635" s="983"/>
      <c r="NLS635" s="984"/>
      <c r="NLT635" s="982"/>
      <c r="NLU635" s="983"/>
      <c r="NLV635" s="983"/>
      <c r="NLW635" s="983"/>
      <c r="NLX635" s="983"/>
      <c r="NLY635" s="983"/>
      <c r="NLZ635" s="983"/>
      <c r="NMA635" s="983"/>
      <c r="NMB635" s="983"/>
      <c r="NMC635" s="983"/>
      <c r="NMD635" s="983"/>
      <c r="NME635" s="983"/>
      <c r="NMF635" s="983"/>
      <c r="NMG635" s="983"/>
      <c r="NMH635" s="984"/>
      <c r="NMI635" s="982"/>
      <c r="NMJ635" s="983"/>
      <c r="NMK635" s="983"/>
      <c r="NML635" s="983"/>
      <c r="NMM635" s="983"/>
      <c r="NMN635" s="983"/>
      <c r="NMO635" s="983"/>
      <c r="NMP635" s="983"/>
      <c r="NMQ635" s="983"/>
      <c r="NMR635" s="983"/>
      <c r="NMS635" s="983"/>
      <c r="NMT635" s="983"/>
      <c r="NMU635" s="983"/>
      <c r="NMV635" s="983"/>
      <c r="NMW635" s="984"/>
      <c r="NMX635" s="982"/>
      <c r="NMY635" s="983"/>
      <c r="NMZ635" s="983"/>
      <c r="NNA635" s="983"/>
      <c r="NNB635" s="983"/>
      <c r="NNC635" s="983"/>
      <c r="NND635" s="983"/>
      <c r="NNE635" s="983"/>
      <c r="NNF635" s="983"/>
      <c r="NNG635" s="983"/>
      <c r="NNH635" s="983"/>
      <c r="NNI635" s="983"/>
      <c r="NNJ635" s="983"/>
      <c r="NNK635" s="983"/>
      <c r="NNL635" s="984"/>
      <c r="NNM635" s="982"/>
      <c r="NNN635" s="983"/>
      <c r="NNO635" s="983"/>
      <c r="NNP635" s="983"/>
      <c r="NNQ635" s="983"/>
      <c r="NNR635" s="983"/>
      <c r="NNS635" s="983"/>
      <c r="NNT635" s="983"/>
      <c r="NNU635" s="983"/>
      <c r="NNV635" s="983"/>
      <c r="NNW635" s="983"/>
      <c r="NNX635" s="983"/>
      <c r="NNY635" s="983"/>
      <c r="NNZ635" s="983"/>
      <c r="NOA635" s="984"/>
      <c r="NOB635" s="982"/>
      <c r="NOC635" s="983"/>
      <c r="NOD635" s="983"/>
      <c r="NOE635" s="983"/>
      <c r="NOF635" s="983"/>
      <c r="NOG635" s="983"/>
      <c r="NOH635" s="983"/>
      <c r="NOI635" s="983"/>
      <c r="NOJ635" s="983"/>
      <c r="NOK635" s="983"/>
      <c r="NOL635" s="983"/>
      <c r="NOM635" s="983"/>
      <c r="NON635" s="983"/>
      <c r="NOO635" s="983"/>
      <c r="NOP635" s="984"/>
      <c r="NOQ635" s="982"/>
      <c r="NOR635" s="983"/>
      <c r="NOS635" s="983"/>
      <c r="NOT635" s="983"/>
      <c r="NOU635" s="983"/>
      <c r="NOV635" s="983"/>
      <c r="NOW635" s="983"/>
      <c r="NOX635" s="983"/>
      <c r="NOY635" s="983"/>
      <c r="NOZ635" s="983"/>
      <c r="NPA635" s="983"/>
      <c r="NPB635" s="983"/>
      <c r="NPC635" s="983"/>
      <c r="NPD635" s="983"/>
      <c r="NPE635" s="984"/>
      <c r="NPF635" s="982"/>
      <c r="NPG635" s="983"/>
      <c r="NPH635" s="983"/>
      <c r="NPI635" s="983"/>
      <c r="NPJ635" s="983"/>
      <c r="NPK635" s="983"/>
      <c r="NPL635" s="983"/>
      <c r="NPM635" s="983"/>
      <c r="NPN635" s="983"/>
      <c r="NPO635" s="983"/>
      <c r="NPP635" s="983"/>
      <c r="NPQ635" s="983"/>
      <c r="NPR635" s="983"/>
      <c r="NPS635" s="983"/>
      <c r="NPT635" s="984"/>
      <c r="NPU635" s="982"/>
      <c r="NPV635" s="983"/>
      <c r="NPW635" s="983"/>
      <c r="NPX635" s="983"/>
      <c r="NPY635" s="983"/>
      <c r="NPZ635" s="983"/>
      <c r="NQA635" s="983"/>
      <c r="NQB635" s="983"/>
      <c r="NQC635" s="983"/>
      <c r="NQD635" s="983"/>
      <c r="NQE635" s="983"/>
      <c r="NQF635" s="983"/>
      <c r="NQG635" s="983"/>
      <c r="NQH635" s="983"/>
      <c r="NQI635" s="984"/>
      <c r="NQJ635" s="982"/>
      <c r="NQK635" s="983"/>
      <c r="NQL635" s="983"/>
      <c r="NQM635" s="983"/>
      <c r="NQN635" s="983"/>
      <c r="NQO635" s="983"/>
      <c r="NQP635" s="983"/>
      <c r="NQQ635" s="983"/>
      <c r="NQR635" s="983"/>
      <c r="NQS635" s="983"/>
      <c r="NQT635" s="983"/>
      <c r="NQU635" s="983"/>
      <c r="NQV635" s="983"/>
      <c r="NQW635" s="983"/>
      <c r="NQX635" s="984"/>
      <c r="NQY635" s="982"/>
      <c r="NQZ635" s="983"/>
      <c r="NRA635" s="983"/>
      <c r="NRB635" s="983"/>
      <c r="NRC635" s="983"/>
      <c r="NRD635" s="983"/>
      <c r="NRE635" s="983"/>
      <c r="NRF635" s="983"/>
      <c r="NRG635" s="983"/>
      <c r="NRH635" s="983"/>
      <c r="NRI635" s="983"/>
      <c r="NRJ635" s="983"/>
      <c r="NRK635" s="983"/>
      <c r="NRL635" s="983"/>
      <c r="NRM635" s="984"/>
      <c r="NRN635" s="982"/>
      <c r="NRO635" s="983"/>
      <c r="NRP635" s="983"/>
      <c r="NRQ635" s="983"/>
      <c r="NRR635" s="983"/>
      <c r="NRS635" s="983"/>
      <c r="NRT635" s="983"/>
      <c r="NRU635" s="983"/>
      <c r="NRV635" s="983"/>
      <c r="NRW635" s="983"/>
      <c r="NRX635" s="983"/>
      <c r="NRY635" s="983"/>
      <c r="NRZ635" s="983"/>
      <c r="NSA635" s="983"/>
      <c r="NSB635" s="984"/>
      <c r="NSC635" s="982"/>
      <c r="NSD635" s="983"/>
      <c r="NSE635" s="983"/>
      <c r="NSF635" s="983"/>
      <c r="NSG635" s="983"/>
      <c r="NSH635" s="983"/>
      <c r="NSI635" s="983"/>
      <c r="NSJ635" s="983"/>
      <c r="NSK635" s="983"/>
      <c r="NSL635" s="983"/>
      <c r="NSM635" s="983"/>
      <c r="NSN635" s="983"/>
      <c r="NSO635" s="983"/>
      <c r="NSP635" s="983"/>
      <c r="NSQ635" s="984"/>
      <c r="NSR635" s="982"/>
      <c r="NSS635" s="983"/>
      <c r="NST635" s="983"/>
      <c r="NSU635" s="983"/>
      <c r="NSV635" s="983"/>
      <c r="NSW635" s="983"/>
      <c r="NSX635" s="983"/>
      <c r="NSY635" s="983"/>
      <c r="NSZ635" s="983"/>
      <c r="NTA635" s="983"/>
      <c r="NTB635" s="983"/>
      <c r="NTC635" s="983"/>
      <c r="NTD635" s="983"/>
      <c r="NTE635" s="983"/>
      <c r="NTF635" s="984"/>
      <c r="NTG635" s="982"/>
      <c r="NTH635" s="983"/>
      <c r="NTI635" s="983"/>
      <c r="NTJ635" s="983"/>
      <c r="NTK635" s="983"/>
      <c r="NTL635" s="983"/>
      <c r="NTM635" s="983"/>
      <c r="NTN635" s="983"/>
      <c r="NTO635" s="983"/>
      <c r="NTP635" s="983"/>
      <c r="NTQ635" s="983"/>
      <c r="NTR635" s="983"/>
      <c r="NTS635" s="983"/>
      <c r="NTT635" s="983"/>
      <c r="NTU635" s="984"/>
      <c r="NTV635" s="982"/>
      <c r="NTW635" s="983"/>
      <c r="NTX635" s="983"/>
      <c r="NTY635" s="983"/>
      <c r="NTZ635" s="983"/>
      <c r="NUA635" s="983"/>
      <c r="NUB635" s="983"/>
      <c r="NUC635" s="983"/>
      <c r="NUD635" s="983"/>
      <c r="NUE635" s="983"/>
      <c r="NUF635" s="983"/>
      <c r="NUG635" s="983"/>
      <c r="NUH635" s="983"/>
      <c r="NUI635" s="983"/>
      <c r="NUJ635" s="984"/>
      <c r="NUK635" s="982"/>
      <c r="NUL635" s="983"/>
      <c r="NUM635" s="983"/>
      <c r="NUN635" s="983"/>
      <c r="NUO635" s="983"/>
      <c r="NUP635" s="983"/>
      <c r="NUQ635" s="983"/>
      <c r="NUR635" s="983"/>
      <c r="NUS635" s="983"/>
      <c r="NUT635" s="983"/>
      <c r="NUU635" s="983"/>
      <c r="NUV635" s="983"/>
      <c r="NUW635" s="983"/>
      <c r="NUX635" s="983"/>
      <c r="NUY635" s="984"/>
      <c r="NUZ635" s="982"/>
      <c r="NVA635" s="983"/>
      <c r="NVB635" s="983"/>
      <c r="NVC635" s="983"/>
      <c r="NVD635" s="983"/>
      <c r="NVE635" s="983"/>
      <c r="NVF635" s="983"/>
      <c r="NVG635" s="983"/>
      <c r="NVH635" s="983"/>
      <c r="NVI635" s="983"/>
      <c r="NVJ635" s="983"/>
      <c r="NVK635" s="983"/>
      <c r="NVL635" s="983"/>
      <c r="NVM635" s="983"/>
      <c r="NVN635" s="984"/>
      <c r="NVO635" s="982"/>
      <c r="NVP635" s="983"/>
      <c r="NVQ635" s="983"/>
      <c r="NVR635" s="983"/>
      <c r="NVS635" s="983"/>
      <c r="NVT635" s="983"/>
      <c r="NVU635" s="983"/>
      <c r="NVV635" s="983"/>
      <c r="NVW635" s="983"/>
      <c r="NVX635" s="983"/>
      <c r="NVY635" s="983"/>
      <c r="NVZ635" s="983"/>
      <c r="NWA635" s="983"/>
      <c r="NWB635" s="983"/>
      <c r="NWC635" s="984"/>
      <c r="NWD635" s="982"/>
      <c r="NWE635" s="983"/>
      <c r="NWF635" s="983"/>
      <c r="NWG635" s="983"/>
      <c r="NWH635" s="983"/>
      <c r="NWI635" s="983"/>
      <c r="NWJ635" s="983"/>
      <c r="NWK635" s="983"/>
      <c r="NWL635" s="983"/>
      <c r="NWM635" s="983"/>
      <c r="NWN635" s="983"/>
      <c r="NWO635" s="983"/>
      <c r="NWP635" s="983"/>
      <c r="NWQ635" s="983"/>
      <c r="NWR635" s="984"/>
      <c r="NWS635" s="982"/>
      <c r="NWT635" s="983"/>
      <c r="NWU635" s="983"/>
      <c r="NWV635" s="983"/>
      <c r="NWW635" s="983"/>
      <c r="NWX635" s="983"/>
      <c r="NWY635" s="983"/>
      <c r="NWZ635" s="983"/>
      <c r="NXA635" s="983"/>
      <c r="NXB635" s="983"/>
      <c r="NXC635" s="983"/>
      <c r="NXD635" s="983"/>
      <c r="NXE635" s="983"/>
      <c r="NXF635" s="983"/>
      <c r="NXG635" s="984"/>
      <c r="NXH635" s="982"/>
      <c r="NXI635" s="983"/>
      <c r="NXJ635" s="983"/>
      <c r="NXK635" s="983"/>
      <c r="NXL635" s="983"/>
      <c r="NXM635" s="983"/>
      <c r="NXN635" s="983"/>
      <c r="NXO635" s="983"/>
      <c r="NXP635" s="983"/>
      <c r="NXQ635" s="983"/>
      <c r="NXR635" s="983"/>
      <c r="NXS635" s="983"/>
      <c r="NXT635" s="983"/>
      <c r="NXU635" s="983"/>
      <c r="NXV635" s="984"/>
      <c r="NXW635" s="982"/>
      <c r="NXX635" s="983"/>
      <c r="NXY635" s="983"/>
      <c r="NXZ635" s="983"/>
      <c r="NYA635" s="983"/>
      <c r="NYB635" s="983"/>
      <c r="NYC635" s="983"/>
      <c r="NYD635" s="983"/>
      <c r="NYE635" s="983"/>
      <c r="NYF635" s="983"/>
      <c r="NYG635" s="983"/>
      <c r="NYH635" s="983"/>
      <c r="NYI635" s="983"/>
      <c r="NYJ635" s="983"/>
      <c r="NYK635" s="984"/>
      <c r="NYL635" s="982"/>
      <c r="NYM635" s="983"/>
      <c r="NYN635" s="983"/>
      <c r="NYO635" s="983"/>
      <c r="NYP635" s="983"/>
      <c r="NYQ635" s="983"/>
      <c r="NYR635" s="983"/>
      <c r="NYS635" s="983"/>
      <c r="NYT635" s="983"/>
      <c r="NYU635" s="983"/>
      <c r="NYV635" s="983"/>
      <c r="NYW635" s="983"/>
      <c r="NYX635" s="983"/>
      <c r="NYY635" s="983"/>
      <c r="NYZ635" s="984"/>
      <c r="NZA635" s="982"/>
      <c r="NZB635" s="983"/>
      <c r="NZC635" s="983"/>
      <c r="NZD635" s="983"/>
      <c r="NZE635" s="983"/>
      <c r="NZF635" s="983"/>
      <c r="NZG635" s="983"/>
      <c r="NZH635" s="983"/>
      <c r="NZI635" s="983"/>
      <c r="NZJ635" s="983"/>
      <c r="NZK635" s="983"/>
      <c r="NZL635" s="983"/>
      <c r="NZM635" s="983"/>
      <c r="NZN635" s="983"/>
      <c r="NZO635" s="984"/>
      <c r="NZP635" s="982"/>
      <c r="NZQ635" s="983"/>
      <c r="NZR635" s="983"/>
      <c r="NZS635" s="983"/>
      <c r="NZT635" s="983"/>
      <c r="NZU635" s="983"/>
      <c r="NZV635" s="983"/>
      <c r="NZW635" s="983"/>
      <c r="NZX635" s="983"/>
      <c r="NZY635" s="983"/>
      <c r="NZZ635" s="983"/>
      <c r="OAA635" s="983"/>
      <c r="OAB635" s="983"/>
      <c r="OAC635" s="983"/>
      <c r="OAD635" s="984"/>
      <c r="OAE635" s="982"/>
      <c r="OAF635" s="983"/>
      <c r="OAG635" s="983"/>
      <c r="OAH635" s="983"/>
      <c r="OAI635" s="983"/>
      <c r="OAJ635" s="983"/>
      <c r="OAK635" s="983"/>
      <c r="OAL635" s="983"/>
      <c r="OAM635" s="983"/>
      <c r="OAN635" s="983"/>
      <c r="OAO635" s="983"/>
      <c r="OAP635" s="983"/>
      <c r="OAQ635" s="983"/>
      <c r="OAR635" s="983"/>
      <c r="OAS635" s="984"/>
      <c r="OAT635" s="982"/>
      <c r="OAU635" s="983"/>
      <c r="OAV635" s="983"/>
      <c r="OAW635" s="983"/>
      <c r="OAX635" s="983"/>
      <c r="OAY635" s="983"/>
      <c r="OAZ635" s="983"/>
      <c r="OBA635" s="983"/>
      <c r="OBB635" s="983"/>
      <c r="OBC635" s="983"/>
      <c r="OBD635" s="983"/>
      <c r="OBE635" s="983"/>
      <c r="OBF635" s="983"/>
      <c r="OBG635" s="983"/>
      <c r="OBH635" s="984"/>
      <c r="OBI635" s="982"/>
      <c r="OBJ635" s="983"/>
      <c r="OBK635" s="983"/>
      <c r="OBL635" s="983"/>
      <c r="OBM635" s="983"/>
      <c r="OBN635" s="983"/>
      <c r="OBO635" s="983"/>
      <c r="OBP635" s="983"/>
      <c r="OBQ635" s="983"/>
      <c r="OBR635" s="983"/>
      <c r="OBS635" s="983"/>
      <c r="OBT635" s="983"/>
      <c r="OBU635" s="983"/>
      <c r="OBV635" s="983"/>
      <c r="OBW635" s="984"/>
      <c r="OBX635" s="982"/>
      <c r="OBY635" s="983"/>
      <c r="OBZ635" s="983"/>
      <c r="OCA635" s="983"/>
      <c r="OCB635" s="983"/>
      <c r="OCC635" s="983"/>
      <c r="OCD635" s="983"/>
      <c r="OCE635" s="983"/>
      <c r="OCF635" s="983"/>
      <c r="OCG635" s="983"/>
      <c r="OCH635" s="983"/>
      <c r="OCI635" s="983"/>
      <c r="OCJ635" s="983"/>
      <c r="OCK635" s="983"/>
      <c r="OCL635" s="984"/>
      <c r="OCM635" s="982"/>
      <c r="OCN635" s="983"/>
      <c r="OCO635" s="983"/>
      <c r="OCP635" s="983"/>
      <c r="OCQ635" s="983"/>
      <c r="OCR635" s="983"/>
      <c r="OCS635" s="983"/>
      <c r="OCT635" s="983"/>
      <c r="OCU635" s="983"/>
      <c r="OCV635" s="983"/>
      <c r="OCW635" s="983"/>
      <c r="OCX635" s="983"/>
      <c r="OCY635" s="983"/>
      <c r="OCZ635" s="983"/>
      <c r="ODA635" s="984"/>
      <c r="ODB635" s="982"/>
      <c r="ODC635" s="983"/>
      <c r="ODD635" s="983"/>
      <c r="ODE635" s="983"/>
      <c r="ODF635" s="983"/>
      <c r="ODG635" s="983"/>
      <c r="ODH635" s="983"/>
      <c r="ODI635" s="983"/>
      <c r="ODJ635" s="983"/>
      <c r="ODK635" s="983"/>
      <c r="ODL635" s="983"/>
      <c r="ODM635" s="983"/>
      <c r="ODN635" s="983"/>
      <c r="ODO635" s="983"/>
      <c r="ODP635" s="984"/>
      <c r="ODQ635" s="982"/>
      <c r="ODR635" s="983"/>
      <c r="ODS635" s="983"/>
      <c r="ODT635" s="983"/>
      <c r="ODU635" s="983"/>
      <c r="ODV635" s="983"/>
      <c r="ODW635" s="983"/>
      <c r="ODX635" s="983"/>
      <c r="ODY635" s="983"/>
      <c r="ODZ635" s="983"/>
      <c r="OEA635" s="983"/>
      <c r="OEB635" s="983"/>
      <c r="OEC635" s="983"/>
      <c r="OED635" s="983"/>
      <c r="OEE635" s="984"/>
      <c r="OEF635" s="982"/>
      <c r="OEG635" s="983"/>
      <c r="OEH635" s="983"/>
      <c r="OEI635" s="983"/>
      <c r="OEJ635" s="983"/>
      <c r="OEK635" s="983"/>
      <c r="OEL635" s="983"/>
      <c r="OEM635" s="983"/>
      <c r="OEN635" s="983"/>
      <c r="OEO635" s="983"/>
      <c r="OEP635" s="983"/>
      <c r="OEQ635" s="983"/>
      <c r="OER635" s="983"/>
      <c r="OES635" s="983"/>
      <c r="OET635" s="984"/>
      <c r="OEU635" s="982"/>
      <c r="OEV635" s="983"/>
      <c r="OEW635" s="983"/>
      <c r="OEX635" s="983"/>
      <c r="OEY635" s="983"/>
      <c r="OEZ635" s="983"/>
      <c r="OFA635" s="983"/>
      <c r="OFB635" s="983"/>
      <c r="OFC635" s="983"/>
      <c r="OFD635" s="983"/>
      <c r="OFE635" s="983"/>
      <c r="OFF635" s="983"/>
      <c r="OFG635" s="983"/>
      <c r="OFH635" s="983"/>
      <c r="OFI635" s="984"/>
      <c r="OFJ635" s="982"/>
      <c r="OFK635" s="983"/>
      <c r="OFL635" s="983"/>
      <c r="OFM635" s="983"/>
      <c r="OFN635" s="983"/>
      <c r="OFO635" s="983"/>
      <c r="OFP635" s="983"/>
      <c r="OFQ635" s="983"/>
      <c r="OFR635" s="983"/>
      <c r="OFS635" s="983"/>
      <c r="OFT635" s="983"/>
      <c r="OFU635" s="983"/>
      <c r="OFV635" s="983"/>
      <c r="OFW635" s="983"/>
      <c r="OFX635" s="984"/>
      <c r="OFY635" s="982"/>
      <c r="OFZ635" s="983"/>
      <c r="OGA635" s="983"/>
      <c r="OGB635" s="983"/>
      <c r="OGC635" s="983"/>
      <c r="OGD635" s="983"/>
      <c r="OGE635" s="983"/>
      <c r="OGF635" s="983"/>
      <c r="OGG635" s="983"/>
      <c r="OGH635" s="983"/>
      <c r="OGI635" s="983"/>
      <c r="OGJ635" s="983"/>
      <c r="OGK635" s="983"/>
      <c r="OGL635" s="983"/>
      <c r="OGM635" s="984"/>
      <c r="OGN635" s="982"/>
      <c r="OGO635" s="983"/>
      <c r="OGP635" s="983"/>
      <c r="OGQ635" s="983"/>
      <c r="OGR635" s="983"/>
      <c r="OGS635" s="983"/>
      <c r="OGT635" s="983"/>
      <c r="OGU635" s="983"/>
      <c r="OGV635" s="983"/>
      <c r="OGW635" s="983"/>
      <c r="OGX635" s="983"/>
      <c r="OGY635" s="983"/>
      <c r="OGZ635" s="983"/>
      <c r="OHA635" s="983"/>
      <c r="OHB635" s="984"/>
      <c r="OHC635" s="982"/>
      <c r="OHD635" s="983"/>
      <c r="OHE635" s="983"/>
      <c r="OHF635" s="983"/>
      <c r="OHG635" s="983"/>
      <c r="OHH635" s="983"/>
      <c r="OHI635" s="983"/>
      <c r="OHJ635" s="983"/>
      <c r="OHK635" s="983"/>
      <c r="OHL635" s="983"/>
      <c r="OHM635" s="983"/>
      <c r="OHN635" s="983"/>
      <c r="OHO635" s="983"/>
      <c r="OHP635" s="983"/>
      <c r="OHQ635" s="984"/>
      <c r="OHR635" s="982"/>
      <c r="OHS635" s="983"/>
      <c r="OHT635" s="983"/>
      <c r="OHU635" s="983"/>
      <c r="OHV635" s="983"/>
      <c r="OHW635" s="983"/>
      <c r="OHX635" s="983"/>
      <c r="OHY635" s="983"/>
      <c r="OHZ635" s="983"/>
      <c r="OIA635" s="983"/>
      <c r="OIB635" s="983"/>
      <c r="OIC635" s="983"/>
      <c r="OID635" s="983"/>
      <c r="OIE635" s="983"/>
      <c r="OIF635" s="984"/>
      <c r="OIG635" s="982"/>
      <c r="OIH635" s="983"/>
      <c r="OII635" s="983"/>
      <c r="OIJ635" s="983"/>
      <c r="OIK635" s="983"/>
      <c r="OIL635" s="983"/>
      <c r="OIM635" s="983"/>
      <c r="OIN635" s="983"/>
      <c r="OIO635" s="983"/>
      <c r="OIP635" s="983"/>
      <c r="OIQ635" s="983"/>
      <c r="OIR635" s="983"/>
      <c r="OIS635" s="983"/>
      <c r="OIT635" s="983"/>
      <c r="OIU635" s="984"/>
      <c r="OIV635" s="982"/>
      <c r="OIW635" s="983"/>
      <c r="OIX635" s="983"/>
      <c r="OIY635" s="983"/>
      <c r="OIZ635" s="983"/>
      <c r="OJA635" s="983"/>
      <c r="OJB635" s="983"/>
      <c r="OJC635" s="983"/>
      <c r="OJD635" s="983"/>
      <c r="OJE635" s="983"/>
      <c r="OJF635" s="983"/>
      <c r="OJG635" s="983"/>
      <c r="OJH635" s="983"/>
      <c r="OJI635" s="983"/>
      <c r="OJJ635" s="984"/>
      <c r="OJK635" s="982"/>
      <c r="OJL635" s="983"/>
      <c r="OJM635" s="983"/>
      <c r="OJN635" s="983"/>
      <c r="OJO635" s="983"/>
      <c r="OJP635" s="983"/>
      <c r="OJQ635" s="983"/>
      <c r="OJR635" s="983"/>
      <c r="OJS635" s="983"/>
      <c r="OJT635" s="983"/>
      <c r="OJU635" s="983"/>
      <c r="OJV635" s="983"/>
      <c r="OJW635" s="983"/>
      <c r="OJX635" s="983"/>
      <c r="OJY635" s="984"/>
      <c r="OJZ635" s="982"/>
      <c r="OKA635" s="983"/>
      <c r="OKB635" s="983"/>
      <c r="OKC635" s="983"/>
      <c r="OKD635" s="983"/>
      <c r="OKE635" s="983"/>
      <c r="OKF635" s="983"/>
      <c r="OKG635" s="983"/>
      <c r="OKH635" s="983"/>
      <c r="OKI635" s="983"/>
      <c r="OKJ635" s="983"/>
      <c r="OKK635" s="983"/>
      <c r="OKL635" s="983"/>
      <c r="OKM635" s="983"/>
      <c r="OKN635" s="984"/>
      <c r="OKO635" s="982"/>
      <c r="OKP635" s="983"/>
      <c r="OKQ635" s="983"/>
      <c r="OKR635" s="983"/>
      <c r="OKS635" s="983"/>
      <c r="OKT635" s="983"/>
      <c r="OKU635" s="983"/>
      <c r="OKV635" s="983"/>
      <c r="OKW635" s="983"/>
      <c r="OKX635" s="983"/>
      <c r="OKY635" s="983"/>
      <c r="OKZ635" s="983"/>
      <c r="OLA635" s="983"/>
      <c r="OLB635" s="983"/>
      <c r="OLC635" s="984"/>
      <c r="OLD635" s="982"/>
      <c r="OLE635" s="983"/>
      <c r="OLF635" s="983"/>
      <c r="OLG635" s="983"/>
      <c r="OLH635" s="983"/>
      <c r="OLI635" s="983"/>
      <c r="OLJ635" s="983"/>
      <c r="OLK635" s="983"/>
      <c r="OLL635" s="983"/>
      <c r="OLM635" s="983"/>
      <c r="OLN635" s="983"/>
      <c r="OLO635" s="983"/>
      <c r="OLP635" s="983"/>
      <c r="OLQ635" s="983"/>
      <c r="OLR635" s="984"/>
      <c r="OLS635" s="982"/>
      <c r="OLT635" s="983"/>
      <c r="OLU635" s="983"/>
      <c r="OLV635" s="983"/>
      <c r="OLW635" s="983"/>
      <c r="OLX635" s="983"/>
      <c r="OLY635" s="983"/>
      <c r="OLZ635" s="983"/>
      <c r="OMA635" s="983"/>
      <c r="OMB635" s="983"/>
      <c r="OMC635" s="983"/>
      <c r="OMD635" s="983"/>
      <c r="OME635" s="983"/>
      <c r="OMF635" s="983"/>
      <c r="OMG635" s="984"/>
      <c r="OMH635" s="982"/>
      <c r="OMI635" s="983"/>
      <c r="OMJ635" s="983"/>
      <c r="OMK635" s="983"/>
      <c r="OML635" s="983"/>
      <c r="OMM635" s="983"/>
      <c r="OMN635" s="983"/>
      <c r="OMO635" s="983"/>
      <c r="OMP635" s="983"/>
      <c r="OMQ635" s="983"/>
      <c r="OMR635" s="983"/>
      <c r="OMS635" s="983"/>
      <c r="OMT635" s="983"/>
      <c r="OMU635" s="983"/>
      <c r="OMV635" s="984"/>
      <c r="OMW635" s="982"/>
      <c r="OMX635" s="983"/>
      <c r="OMY635" s="983"/>
      <c r="OMZ635" s="983"/>
      <c r="ONA635" s="983"/>
      <c r="ONB635" s="983"/>
      <c r="ONC635" s="983"/>
      <c r="OND635" s="983"/>
      <c r="ONE635" s="983"/>
      <c r="ONF635" s="983"/>
      <c r="ONG635" s="983"/>
      <c r="ONH635" s="983"/>
      <c r="ONI635" s="983"/>
      <c r="ONJ635" s="983"/>
      <c r="ONK635" s="984"/>
      <c r="ONL635" s="982"/>
      <c r="ONM635" s="983"/>
      <c r="ONN635" s="983"/>
      <c r="ONO635" s="983"/>
      <c r="ONP635" s="983"/>
      <c r="ONQ635" s="983"/>
      <c r="ONR635" s="983"/>
      <c r="ONS635" s="983"/>
      <c r="ONT635" s="983"/>
      <c r="ONU635" s="983"/>
      <c r="ONV635" s="983"/>
      <c r="ONW635" s="983"/>
      <c r="ONX635" s="983"/>
      <c r="ONY635" s="983"/>
      <c r="ONZ635" s="984"/>
      <c r="OOA635" s="982"/>
      <c r="OOB635" s="983"/>
      <c r="OOC635" s="983"/>
      <c r="OOD635" s="983"/>
      <c r="OOE635" s="983"/>
      <c r="OOF635" s="983"/>
      <c r="OOG635" s="983"/>
      <c r="OOH635" s="983"/>
      <c r="OOI635" s="983"/>
      <c r="OOJ635" s="983"/>
      <c r="OOK635" s="983"/>
      <c r="OOL635" s="983"/>
      <c r="OOM635" s="983"/>
      <c r="OON635" s="983"/>
      <c r="OOO635" s="984"/>
      <c r="OOP635" s="982"/>
      <c r="OOQ635" s="983"/>
      <c r="OOR635" s="983"/>
      <c r="OOS635" s="983"/>
      <c r="OOT635" s="983"/>
      <c r="OOU635" s="983"/>
      <c r="OOV635" s="983"/>
      <c r="OOW635" s="983"/>
      <c r="OOX635" s="983"/>
      <c r="OOY635" s="983"/>
      <c r="OOZ635" s="983"/>
      <c r="OPA635" s="983"/>
      <c r="OPB635" s="983"/>
      <c r="OPC635" s="983"/>
      <c r="OPD635" s="984"/>
      <c r="OPE635" s="982"/>
      <c r="OPF635" s="983"/>
      <c r="OPG635" s="983"/>
      <c r="OPH635" s="983"/>
      <c r="OPI635" s="983"/>
      <c r="OPJ635" s="983"/>
      <c r="OPK635" s="983"/>
      <c r="OPL635" s="983"/>
      <c r="OPM635" s="983"/>
      <c r="OPN635" s="983"/>
      <c r="OPO635" s="983"/>
      <c r="OPP635" s="983"/>
      <c r="OPQ635" s="983"/>
      <c r="OPR635" s="983"/>
      <c r="OPS635" s="984"/>
      <c r="OPT635" s="982"/>
      <c r="OPU635" s="983"/>
      <c r="OPV635" s="983"/>
      <c r="OPW635" s="983"/>
      <c r="OPX635" s="983"/>
      <c r="OPY635" s="983"/>
      <c r="OPZ635" s="983"/>
      <c r="OQA635" s="983"/>
      <c r="OQB635" s="983"/>
      <c r="OQC635" s="983"/>
      <c r="OQD635" s="983"/>
      <c r="OQE635" s="983"/>
      <c r="OQF635" s="983"/>
      <c r="OQG635" s="983"/>
      <c r="OQH635" s="984"/>
      <c r="OQI635" s="982"/>
      <c r="OQJ635" s="983"/>
      <c r="OQK635" s="983"/>
      <c r="OQL635" s="983"/>
      <c r="OQM635" s="983"/>
      <c r="OQN635" s="983"/>
      <c r="OQO635" s="983"/>
      <c r="OQP635" s="983"/>
      <c r="OQQ635" s="983"/>
      <c r="OQR635" s="983"/>
      <c r="OQS635" s="983"/>
      <c r="OQT635" s="983"/>
      <c r="OQU635" s="983"/>
      <c r="OQV635" s="983"/>
      <c r="OQW635" s="984"/>
      <c r="OQX635" s="982"/>
      <c r="OQY635" s="983"/>
      <c r="OQZ635" s="983"/>
      <c r="ORA635" s="983"/>
      <c r="ORB635" s="983"/>
      <c r="ORC635" s="983"/>
      <c r="ORD635" s="983"/>
      <c r="ORE635" s="983"/>
      <c r="ORF635" s="983"/>
      <c r="ORG635" s="983"/>
      <c r="ORH635" s="983"/>
      <c r="ORI635" s="983"/>
      <c r="ORJ635" s="983"/>
      <c r="ORK635" s="983"/>
      <c r="ORL635" s="984"/>
      <c r="ORM635" s="982"/>
      <c r="ORN635" s="983"/>
      <c r="ORO635" s="983"/>
      <c r="ORP635" s="983"/>
      <c r="ORQ635" s="983"/>
      <c r="ORR635" s="983"/>
      <c r="ORS635" s="983"/>
      <c r="ORT635" s="983"/>
      <c r="ORU635" s="983"/>
      <c r="ORV635" s="983"/>
      <c r="ORW635" s="983"/>
      <c r="ORX635" s="983"/>
      <c r="ORY635" s="983"/>
      <c r="ORZ635" s="983"/>
      <c r="OSA635" s="984"/>
      <c r="OSB635" s="982"/>
      <c r="OSC635" s="983"/>
      <c r="OSD635" s="983"/>
      <c r="OSE635" s="983"/>
      <c r="OSF635" s="983"/>
      <c r="OSG635" s="983"/>
      <c r="OSH635" s="983"/>
      <c r="OSI635" s="983"/>
      <c r="OSJ635" s="983"/>
      <c r="OSK635" s="983"/>
      <c r="OSL635" s="983"/>
      <c r="OSM635" s="983"/>
      <c r="OSN635" s="983"/>
      <c r="OSO635" s="983"/>
      <c r="OSP635" s="984"/>
      <c r="OSQ635" s="982"/>
      <c r="OSR635" s="983"/>
      <c r="OSS635" s="983"/>
      <c r="OST635" s="983"/>
      <c r="OSU635" s="983"/>
      <c r="OSV635" s="983"/>
      <c r="OSW635" s="983"/>
      <c r="OSX635" s="983"/>
      <c r="OSY635" s="983"/>
      <c r="OSZ635" s="983"/>
      <c r="OTA635" s="983"/>
      <c r="OTB635" s="983"/>
      <c r="OTC635" s="983"/>
      <c r="OTD635" s="983"/>
      <c r="OTE635" s="984"/>
      <c r="OTF635" s="982"/>
      <c r="OTG635" s="983"/>
      <c r="OTH635" s="983"/>
      <c r="OTI635" s="983"/>
      <c r="OTJ635" s="983"/>
      <c r="OTK635" s="983"/>
      <c r="OTL635" s="983"/>
      <c r="OTM635" s="983"/>
      <c r="OTN635" s="983"/>
      <c r="OTO635" s="983"/>
      <c r="OTP635" s="983"/>
      <c r="OTQ635" s="983"/>
      <c r="OTR635" s="983"/>
      <c r="OTS635" s="983"/>
      <c r="OTT635" s="984"/>
      <c r="OTU635" s="982"/>
      <c r="OTV635" s="983"/>
      <c r="OTW635" s="983"/>
      <c r="OTX635" s="983"/>
      <c r="OTY635" s="983"/>
      <c r="OTZ635" s="983"/>
      <c r="OUA635" s="983"/>
      <c r="OUB635" s="983"/>
      <c r="OUC635" s="983"/>
      <c r="OUD635" s="983"/>
      <c r="OUE635" s="983"/>
      <c r="OUF635" s="983"/>
      <c r="OUG635" s="983"/>
      <c r="OUH635" s="983"/>
      <c r="OUI635" s="984"/>
      <c r="OUJ635" s="982"/>
      <c r="OUK635" s="983"/>
      <c r="OUL635" s="983"/>
      <c r="OUM635" s="983"/>
      <c r="OUN635" s="983"/>
      <c r="OUO635" s="983"/>
      <c r="OUP635" s="983"/>
      <c r="OUQ635" s="983"/>
      <c r="OUR635" s="983"/>
      <c r="OUS635" s="983"/>
      <c r="OUT635" s="983"/>
      <c r="OUU635" s="983"/>
      <c r="OUV635" s="983"/>
      <c r="OUW635" s="983"/>
      <c r="OUX635" s="984"/>
      <c r="OUY635" s="982"/>
      <c r="OUZ635" s="983"/>
      <c r="OVA635" s="983"/>
      <c r="OVB635" s="983"/>
      <c r="OVC635" s="983"/>
      <c r="OVD635" s="983"/>
      <c r="OVE635" s="983"/>
      <c r="OVF635" s="983"/>
      <c r="OVG635" s="983"/>
      <c r="OVH635" s="983"/>
      <c r="OVI635" s="983"/>
      <c r="OVJ635" s="983"/>
      <c r="OVK635" s="983"/>
      <c r="OVL635" s="983"/>
      <c r="OVM635" s="984"/>
      <c r="OVN635" s="982"/>
      <c r="OVO635" s="983"/>
      <c r="OVP635" s="983"/>
      <c r="OVQ635" s="983"/>
      <c r="OVR635" s="983"/>
      <c r="OVS635" s="983"/>
      <c r="OVT635" s="983"/>
      <c r="OVU635" s="983"/>
      <c r="OVV635" s="983"/>
      <c r="OVW635" s="983"/>
      <c r="OVX635" s="983"/>
      <c r="OVY635" s="983"/>
      <c r="OVZ635" s="983"/>
      <c r="OWA635" s="983"/>
      <c r="OWB635" s="984"/>
      <c r="OWC635" s="982"/>
      <c r="OWD635" s="983"/>
      <c r="OWE635" s="983"/>
      <c r="OWF635" s="983"/>
      <c r="OWG635" s="983"/>
      <c r="OWH635" s="983"/>
      <c r="OWI635" s="983"/>
      <c r="OWJ635" s="983"/>
      <c r="OWK635" s="983"/>
      <c r="OWL635" s="983"/>
      <c r="OWM635" s="983"/>
      <c r="OWN635" s="983"/>
      <c r="OWO635" s="983"/>
      <c r="OWP635" s="983"/>
      <c r="OWQ635" s="984"/>
      <c r="OWR635" s="982"/>
      <c r="OWS635" s="983"/>
      <c r="OWT635" s="983"/>
      <c r="OWU635" s="983"/>
      <c r="OWV635" s="983"/>
      <c r="OWW635" s="983"/>
      <c r="OWX635" s="983"/>
      <c r="OWY635" s="983"/>
      <c r="OWZ635" s="983"/>
      <c r="OXA635" s="983"/>
      <c r="OXB635" s="983"/>
      <c r="OXC635" s="983"/>
      <c r="OXD635" s="983"/>
      <c r="OXE635" s="983"/>
      <c r="OXF635" s="984"/>
      <c r="OXG635" s="982"/>
      <c r="OXH635" s="983"/>
      <c r="OXI635" s="983"/>
      <c r="OXJ635" s="983"/>
      <c r="OXK635" s="983"/>
      <c r="OXL635" s="983"/>
      <c r="OXM635" s="983"/>
      <c r="OXN635" s="983"/>
      <c r="OXO635" s="983"/>
      <c r="OXP635" s="983"/>
      <c r="OXQ635" s="983"/>
      <c r="OXR635" s="983"/>
      <c r="OXS635" s="983"/>
      <c r="OXT635" s="983"/>
      <c r="OXU635" s="984"/>
      <c r="OXV635" s="982"/>
      <c r="OXW635" s="983"/>
      <c r="OXX635" s="983"/>
      <c r="OXY635" s="983"/>
      <c r="OXZ635" s="983"/>
      <c r="OYA635" s="983"/>
      <c r="OYB635" s="983"/>
      <c r="OYC635" s="983"/>
      <c r="OYD635" s="983"/>
      <c r="OYE635" s="983"/>
      <c r="OYF635" s="983"/>
      <c r="OYG635" s="983"/>
      <c r="OYH635" s="983"/>
      <c r="OYI635" s="983"/>
      <c r="OYJ635" s="984"/>
      <c r="OYK635" s="982"/>
      <c r="OYL635" s="983"/>
      <c r="OYM635" s="983"/>
      <c r="OYN635" s="983"/>
      <c r="OYO635" s="983"/>
      <c r="OYP635" s="983"/>
      <c r="OYQ635" s="983"/>
      <c r="OYR635" s="983"/>
      <c r="OYS635" s="983"/>
      <c r="OYT635" s="983"/>
      <c r="OYU635" s="983"/>
      <c r="OYV635" s="983"/>
      <c r="OYW635" s="983"/>
      <c r="OYX635" s="983"/>
      <c r="OYY635" s="984"/>
      <c r="OYZ635" s="982"/>
      <c r="OZA635" s="983"/>
      <c r="OZB635" s="983"/>
      <c r="OZC635" s="983"/>
      <c r="OZD635" s="983"/>
      <c r="OZE635" s="983"/>
      <c r="OZF635" s="983"/>
      <c r="OZG635" s="983"/>
      <c r="OZH635" s="983"/>
      <c r="OZI635" s="983"/>
      <c r="OZJ635" s="983"/>
      <c r="OZK635" s="983"/>
      <c r="OZL635" s="983"/>
      <c r="OZM635" s="983"/>
      <c r="OZN635" s="984"/>
      <c r="OZO635" s="982"/>
      <c r="OZP635" s="983"/>
      <c r="OZQ635" s="983"/>
      <c r="OZR635" s="983"/>
      <c r="OZS635" s="983"/>
      <c r="OZT635" s="983"/>
      <c r="OZU635" s="983"/>
      <c r="OZV635" s="983"/>
      <c r="OZW635" s="983"/>
      <c r="OZX635" s="983"/>
      <c r="OZY635" s="983"/>
      <c r="OZZ635" s="983"/>
      <c r="PAA635" s="983"/>
      <c r="PAB635" s="983"/>
      <c r="PAC635" s="984"/>
      <c r="PAD635" s="982"/>
      <c r="PAE635" s="983"/>
      <c r="PAF635" s="983"/>
      <c r="PAG635" s="983"/>
      <c r="PAH635" s="983"/>
      <c r="PAI635" s="983"/>
      <c r="PAJ635" s="983"/>
      <c r="PAK635" s="983"/>
      <c r="PAL635" s="983"/>
      <c r="PAM635" s="983"/>
      <c r="PAN635" s="983"/>
      <c r="PAO635" s="983"/>
      <c r="PAP635" s="983"/>
      <c r="PAQ635" s="983"/>
      <c r="PAR635" s="984"/>
      <c r="PAS635" s="982"/>
      <c r="PAT635" s="983"/>
      <c r="PAU635" s="983"/>
      <c r="PAV635" s="983"/>
      <c r="PAW635" s="983"/>
      <c r="PAX635" s="983"/>
      <c r="PAY635" s="983"/>
      <c r="PAZ635" s="983"/>
      <c r="PBA635" s="983"/>
      <c r="PBB635" s="983"/>
      <c r="PBC635" s="983"/>
      <c r="PBD635" s="983"/>
      <c r="PBE635" s="983"/>
      <c r="PBF635" s="983"/>
      <c r="PBG635" s="984"/>
      <c r="PBH635" s="982"/>
      <c r="PBI635" s="983"/>
      <c r="PBJ635" s="983"/>
      <c r="PBK635" s="983"/>
      <c r="PBL635" s="983"/>
      <c r="PBM635" s="983"/>
      <c r="PBN635" s="983"/>
      <c r="PBO635" s="983"/>
      <c r="PBP635" s="983"/>
      <c r="PBQ635" s="983"/>
      <c r="PBR635" s="983"/>
      <c r="PBS635" s="983"/>
      <c r="PBT635" s="983"/>
      <c r="PBU635" s="983"/>
      <c r="PBV635" s="984"/>
      <c r="PBW635" s="982"/>
      <c r="PBX635" s="983"/>
      <c r="PBY635" s="983"/>
      <c r="PBZ635" s="983"/>
      <c r="PCA635" s="983"/>
      <c r="PCB635" s="983"/>
      <c r="PCC635" s="983"/>
      <c r="PCD635" s="983"/>
      <c r="PCE635" s="983"/>
      <c r="PCF635" s="983"/>
      <c r="PCG635" s="983"/>
      <c r="PCH635" s="983"/>
      <c r="PCI635" s="983"/>
      <c r="PCJ635" s="983"/>
      <c r="PCK635" s="984"/>
      <c r="PCL635" s="982"/>
      <c r="PCM635" s="983"/>
      <c r="PCN635" s="983"/>
      <c r="PCO635" s="983"/>
      <c r="PCP635" s="983"/>
      <c r="PCQ635" s="983"/>
      <c r="PCR635" s="983"/>
      <c r="PCS635" s="983"/>
      <c r="PCT635" s="983"/>
      <c r="PCU635" s="983"/>
      <c r="PCV635" s="983"/>
      <c r="PCW635" s="983"/>
      <c r="PCX635" s="983"/>
      <c r="PCY635" s="983"/>
      <c r="PCZ635" s="984"/>
      <c r="PDA635" s="982"/>
      <c r="PDB635" s="983"/>
      <c r="PDC635" s="983"/>
      <c r="PDD635" s="983"/>
      <c r="PDE635" s="983"/>
      <c r="PDF635" s="983"/>
      <c r="PDG635" s="983"/>
      <c r="PDH635" s="983"/>
      <c r="PDI635" s="983"/>
      <c r="PDJ635" s="983"/>
      <c r="PDK635" s="983"/>
      <c r="PDL635" s="983"/>
      <c r="PDM635" s="983"/>
      <c r="PDN635" s="983"/>
      <c r="PDO635" s="984"/>
      <c r="PDP635" s="982"/>
      <c r="PDQ635" s="983"/>
      <c r="PDR635" s="983"/>
      <c r="PDS635" s="983"/>
      <c r="PDT635" s="983"/>
      <c r="PDU635" s="983"/>
      <c r="PDV635" s="983"/>
      <c r="PDW635" s="983"/>
      <c r="PDX635" s="983"/>
      <c r="PDY635" s="983"/>
      <c r="PDZ635" s="983"/>
      <c r="PEA635" s="983"/>
      <c r="PEB635" s="983"/>
      <c r="PEC635" s="983"/>
      <c r="PED635" s="984"/>
      <c r="PEE635" s="982"/>
      <c r="PEF635" s="983"/>
      <c r="PEG635" s="983"/>
      <c r="PEH635" s="983"/>
      <c r="PEI635" s="983"/>
      <c r="PEJ635" s="983"/>
      <c r="PEK635" s="983"/>
      <c r="PEL635" s="983"/>
      <c r="PEM635" s="983"/>
      <c r="PEN635" s="983"/>
      <c r="PEO635" s="983"/>
      <c r="PEP635" s="983"/>
      <c r="PEQ635" s="983"/>
      <c r="PER635" s="983"/>
      <c r="PES635" s="984"/>
      <c r="PET635" s="982"/>
      <c r="PEU635" s="983"/>
      <c r="PEV635" s="983"/>
      <c r="PEW635" s="983"/>
      <c r="PEX635" s="983"/>
      <c r="PEY635" s="983"/>
      <c r="PEZ635" s="983"/>
      <c r="PFA635" s="983"/>
      <c r="PFB635" s="983"/>
      <c r="PFC635" s="983"/>
      <c r="PFD635" s="983"/>
      <c r="PFE635" s="983"/>
      <c r="PFF635" s="983"/>
      <c r="PFG635" s="983"/>
      <c r="PFH635" s="984"/>
      <c r="PFI635" s="982"/>
      <c r="PFJ635" s="983"/>
      <c r="PFK635" s="983"/>
      <c r="PFL635" s="983"/>
      <c r="PFM635" s="983"/>
      <c r="PFN635" s="983"/>
      <c r="PFO635" s="983"/>
      <c r="PFP635" s="983"/>
      <c r="PFQ635" s="983"/>
      <c r="PFR635" s="983"/>
      <c r="PFS635" s="983"/>
      <c r="PFT635" s="983"/>
      <c r="PFU635" s="983"/>
      <c r="PFV635" s="983"/>
      <c r="PFW635" s="984"/>
      <c r="PFX635" s="982"/>
      <c r="PFY635" s="983"/>
      <c r="PFZ635" s="983"/>
      <c r="PGA635" s="983"/>
      <c r="PGB635" s="983"/>
      <c r="PGC635" s="983"/>
      <c r="PGD635" s="983"/>
      <c r="PGE635" s="983"/>
      <c r="PGF635" s="983"/>
      <c r="PGG635" s="983"/>
      <c r="PGH635" s="983"/>
      <c r="PGI635" s="983"/>
      <c r="PGJ635" s="983"/>
      <c r="PGK635" s="983"/>
      <c r="PGL635" s="984"/>
      <c r="PGM635" s="982"/>
      <c r="PGN635" s="983"/>
      <c r="PGO635" s="983"/>
      <c r="PGP635" s="983"/>
      <c r="PGQ635" s="983"/>
      <c r="PGR635" s="983"/>
      <c r="PGS635" s="983"/>
      <c r="PGT635" s="983"/>
      <c r="PGU635" s="983"/>
      <c r="PGV635" s="983"/>
      <c r="PGW635" s="983"/>
      <c r="PGX635" s="983"/>
      <c r="PGY635" s="983"/>
      <c r="PGZ635" s="983"/>
      <c r="PHA635" s="984"/>
      <c r="PHB635" s="982"/>
      <c r="PHC635" s="983"/>
      <c r="PHD635" s="983"/>
      <c r="PHE635" s="983"/>
      <c r="PHF635" s="983"/>
      <c r="PHG635" s="983"/>
      <c r="PHH635" s="983"/>
      <c r="PHI635" s="983"/>
      <c r="PHJ635" s="983"/>
      <c r="PHK635" s="983"/>
      <c r="PHL635" s="983"/>
      <c r="PHM635" s="983"/>
      <c r="PHN635" s="983"/>
      <c r="PHO635" s="983"/>
      <c r="PHP635" s="984"/>
      <c r="PHQ635" s="982"/>
      <c r="PHR635" s="983"/>
      <c r="PHS635" s="983"/>
      <c r="PHT635" s="983"/>
      <c r="PHU635" s="983"/>
      <c r="PHV635" s="983"/>
      <c r="PHW635" s="983"/>
      <c r="PHX635" s="983"/>
      <c r="PHY635" s="983"/>
      <c r="PHZ635" s="983"/>
      <c r="PIA635" s="983"/>
      <c r="PIB635" s="983"/>
      <c r="PIC635" s="983"/>
      <c r="PID635" s="983"/>
      <c r="PIE635" s="984"/>
      <c r="PIF635" s="982"/>
      <c r="PIG635" s="983"/>
      <c r="PIH635" s="983"/>
      <c r="PII635" s="983"/>
      <c r="PIJ635" s="983"/>
      <c r="PIK635" s="983"/>
      <c r="PIL635" s="983"/>
      <c r="PIM635" s="983"/>
      <c r="PIN635" s="983"/>
      <c r="PIO635" s="983"/>
      <c r="PIP635" s="983"/>
      <c r="PIQ635" s="983"/>
      <c r="PIR635" s="983"/>
      <c r="PIS635" s="983"/>
      <c r="PIT635" s="984"/>
      <c r="PIU635" s="982"/>
      <c r="PIV635" s="983"/>
      <c r="PIW635" s="983"/>
      <c r="PIX635" s="983"/>
      <c r="PIY635" s="983"/>
      <c r="PIZ635" s="983"/>
      <c r="PJA635" s="983"/>
      <c r="PJB635" s="983"/>
      <c r="PJC635" s="983"/>
      <c r="PJD635" s="983"/>
      <c r="PJE635" s="983"/>
      <c r="PJF635" s="983"/>
      <c r="PJG635" s="983"/>
      <c r="PJH635" s="983"/>
      <c r="PJI635" s="984"/>
      <c r="PJJ635" s="982"/>
      <c r="PJK635" s="983"/>
      <c r="PJL635" s="983"/>
      <c r="PJM635" s="983"/>
      <c r="PJN635" s="983"/>
      <c r="PJO635" s="983"/>
      <c r="PJP635" s="983"/>
      <c r="PJQ635" s="983"/>
      <c r="PJR635" s="983"/>
      <c r="PJS635" s="983"/>
      <c r="PJT635" s="983"/>
      <c r="PJU635" s="983"/>
      <c r="PJV635" s="983"/>
      <c r="PJW635" s="983"/>
      <c r="PJX635" s="984"/>
      <c r="PJY635" s="982"/>
      <c r="PJZ635" s="983"/>
      <c r="PKA635" s="983"/>
      <c r="PKB635" s="983"/>
      <c r="PKC635" s="983"/>
      <c r="PKD635" s="983"/>
      <c r="PKE635" s="983"/>
      <c r="PKF635" s="983"/>
      <c r="PKG635" s="983"/>
      <c r="PKH635" s="983"/>
      <c r="PKI635" s="983"/>
      <c r="PKJ635" s="983"/>
      <c r="PKK635" s="983"/>
      <c r="PKL635" s="983"/>
      <c r="PKM635" s="984"/>
      <c r="PKN635" s="982"/>
      <c r="PKO635" s="983"/>
      <c r="PKP635" s="983"/>
      <c r="PKQ635" s="983"/>
      <c r="PKR635" s="983"/>
      <c r="PKS635" s="983"/>
      <c r="PKT635" s="983"/>
      <c r="PKU635" s="983"/>
      <c r="PKV635" s="983"/>
      <c r="PKW635" s="983"/>
      <c r="PKX635" s="983"/>
      <c r="PKY635" s="983"/>
      <c r="PKZ635" s="983"/>
      <c r="PLA635" s="983"/>
      <c r="PLB635" s="984"/>
      <c r="PLC635" s="982"/>
      <c r="PLD635" s="983"/>
      <c r="PLE635" s="983"/>
      <c r="PLF635" s="983"/>
      <c r="PLG635" s="983"/>
      <c r="PLH635" s="983"/>
      <c r="PLI635" s="983"/>
      <c r="PLJ635" s="983"/>
      <c r="PLK635" s="983"/>
      <c r="PLL635" s="983"/>
      <c r="PLM635" s="983"/>
      <c r="PLN635" s="983"/>
      <c r="PLO635" s="983"/>
      <c r="PLP635" s="983"/>
      <c r="PLQ635" s="984"/>
      <c r="PLR635" s="982"/>
      <c r="PLS635" s="983"/>
      <c r="PLT635" s="983"/>
      <c r="PLU635" s="983"/>
      <c r="PLV635" s="983"/>
      <c r="PLW635" s="983"/>
      <c r="PLX635" s="983"/>
      <c r="PLY635" s="983"/>
      <c r="PLZ635" s="983"/>
      <c r="PMA635" s="983"/>
      <c r="PMB635" s="983"/>
      <c r="PMC635" s="983"/>
      <c r="PMD635" s="983"/>
      <c r="PME635" s="983"/>
      <c r="PMF635" s="984"/>
      <c r="PMG635" s="982"/>
      <c r="PMH635" s="983"/>
      <c r="PMI635" s="983"/>
      <c r="PMJ635" s="983"/>
      <c r="PMK635" s="983"/>
      <c r="PML635" s="983"/>
      <c r="PMM635" s="983"/>
      <c r="PMN635" s="983"/>
      <c r="PMO635" s="983"/>
      <c r="PMP635" s="983"/>
      <c r="PMQ635" s="983"/>
      <c r="PMR635" s="983"/>
      <c r="PMS635" s="983"/>
      <c r="PMT635" s="983"/>
      <c r="PMU635" s="984"/>
      <c r="PMV635" s="982"/>
      <c r="PMW635" s="983"/>
      <c r="PMX635" s="983"/>
      <c r="PMY635" s="983"/>
      <c r="PMZ635" s="983"/>
      <c r="PNA635" s="983"/>
      <c r="PNB635" s="983"/>
      <c r="PNC635" s="983"/>
      <c r="PND635" s="983"/>
      <c r="PNE635" s="983"/>
      <c r="PNF635" s="983"/>
      <c r="PNG635" s="983"/>
      <c r="PNH635" s="983"/>
      <c r="PNI635" s="983"/>
      <c r="PNJ635" s="984"/>
      <c r="PNK635" s="982"/>
      <c r="PNL635" s="983"/>
      <c r="PNM635" s="983"/>
      <c r="PNN635" s="983"/>
      <c r="PNO635" s="983"/>
      <c r="PNP635" s="983"/>
      <c r="PNQ635" s="983"/>
      <c r="PNR635" s="983"/>
      <c r="PNS635" s="983"/>
      <c r="PNT635" s="983"/>
      <c r="PNU635" s="983"/>
      <c r="PNV635" s="983"/>
      <c r="PNW635" s="983"/>
      <c r="PNX635" s="983"/>
      <c r="PNY635" s="984"/>
      <c r="PNZ635" s="982"/>
      <c r="POA635" s="983"/>
      <c r="POB635" s="983"/>
      <c r="POC635" s="983"/>
      <c r="POD635" s="983"/>
      <c r="POE635" s="983"/>
      <c r="POF635" s="983"/>
      <c r="POG635" s="983"/>
      <c r="POH635" s="983"/>
      <c r="POI635" s="983"/>
      <c r="POJ635" s="983"/>
      <c r="POK635" s="983"/>
      <c r="POL635" s="983"/>
      <c r="POM635" s="983"/>
      <c r="PON635" s="984"/>
      <c r="POO635" s="982"/>
      <c r="POP635" s="983"/>
      <c r="POQ635" s="983"/>
      <c r="POR635" s="983"/>
      <c r="POS635" s="983"/>
      <c r="POT635" s="983"/>
      <c r="POU635" s="983"/>
      <c r="POV635" s="983"/>
      <c r="POW635" s="983"/>
      <c r="POX635" s="983"/>
      <c r="POY635" s="983"/>
      <c r="POZ635" s="983"/>
      <c r="PPA635" s="983"/>
      <c r="PPB635" s="983"/>
      <c r="PPC635" s="984"/>
      <c r="PPD635" s="982"/>
      <c r="PPE635" s="983"/>
      <c r="PPF635" s="983"/>
      <c r="PPG635" s="983"/>
      <c r="PPH635" s="983"/>
      <c r="PPI635" s="983"/>
      <c r="PPJ635" s="983"/>
      <c r="PPK635" s="983"/>
      <c r="PPL635" s="983"/>
      <c r="PPM635" s="983"/>
      <c r="PPN635" s="983"/>
      <c r="PPO635" s="983"/>
      <c r="PPP635" s="983"/>
      <c r="PPQ635" s="983"/>
      <c r="PPR635" s="984"/>
      <c r="PPS635" s="982"/>
      <c r="PPT635" s="983"/>
      <c r="PPU635" s="983"/>
      <c r="PPV635" s="983"/>
      <c r="PPW635" s="983"/>
      <c r="PPX635" s="983"/>
      <c r="PPY635" s="983"/>
      <c r="PPZ635" s="983"/>
      <c r="PQA635" s="983"/>
      <c r="PQB635" s="983"/>
      <c r="PQC635" s="983"/>
      <c r="PQD635" s="983"/>
      <c r="PQE635" s="983"/>
      <c r="PQF635" s="983"/>
      <c r="PQG635" s="984"/>
      <c r="PQH635" s="982"/>
      <c r="PQI635" s="983"/>
      <c r="PQJ635" s="983"/>
      <c r="PQK635" s="983"/>
      <c r="PQL635" s="983"/>
      <c r="PQM635" s="983"/>
      <c r="PQN635" s="983"/>
      <c r="PQO635" s="983"/>
      <c r="PQP635" s="983"/>
      <c r="PQQ635" s="983"/>
      <c r="PQR635" s="983"/>
      <c r="PQS635" s="983"/>
      <c r="PQT635" s="983"/>
      <c r="PQU635" s="983"/>
      <c r="PQV635" s="984"/>
      <c r="PQW635" s="982"/>
      <c r="PQX635" s="983"/>
      <c r="PQY635" s="983"/>
      <c r="PQZ635" s="983"/>
      <c r="PRA635" s="983"/>
      <c r="PRB635" s="983"/>
      <c r="PRC635" s="983"/>
      <c r="PRD635" s="983"/>
      <c r="PRE635" s="983"/>
      <c r="PRF635" s="983"/>
      <c r="PRG635" s="983"/>
      <c r="PRH635" s="983"/>
      <c r="PRI635" s="983"/>
      <c r="PRJ635" s="983"/>
      <c r="PRK635" s="984"/>
      <c r="PRL635" s="982"/>
      <c r="PRM635" s="983"/>
      <c r="PRN635" s="983"/>
      <c r="PRO635" s="983"/>
      <c r="PRP635" s="983"/>
      <c r="PRQ635" s="983"/>
      <c r="PRR635" s="983"/>
      <c r="PRS635" s="983"/>
      <c r="PRT635" s="983"/>
      <c r="PRU635" s="983"/>
      <c r="PRV635" s="983"/>
      <c r="PRW635" s="983"/>
      <c r="PRX635" s="983"/>
      <c r="PRY635" s="983"/>
      <c r="PRZ635" s="984"/>
      <c r="PSA635" s="982"/>
      <c r="PSB635" s="983"/>
      <c r="PSC635" s="983"/>
      <c r="PSD635" s="983"/>
      <c r="PSE635" s="983"/>
      <c r="PSF635" s="983"/>
      <c r="PSG635" s="983"/>
      <c r="PSH635" s="983"/>
      <c r="PSI635" s="983"/>
      <c r="PSJ635" s="983"/>
      <c r="PSK635" s="983"/>
      <c r="PSL635" s="983"/>
      <c r="PSM635" s="983"/>
      <c r="PSN635" s="983"/>
      <c r="PSO635" s="984"/>
      <c r="PSP635" s="982"/>
      <c r="PSQ635" s="983"/>
      <c r="PSR635" s="983"/>
      <c r="PSS635" s="983"/>
      <c r="PST635" s="983"/>
      <c r="PSU635" s="983"/>
      <c r="PSV635" s="983"/>
      <c r="PSW635" s="983"/>
      <c r="PSX635" s="983"/>
      <c r="PSY635" s="983"/>
      <c r="PSZ635" s="983"/>
      <c r="PTA635" s="983"/>
      <c r="PTB635" s="983"/>
      <c r="PTC635" s="983"/>
      <c r="PTD635" s="984"/>
      <c r="PTE635" s="982"/>
      <c r="PTF635" s="983"/>
      <c r="PTG635" s="983"/>
      <c r="PTH635" s="983"/>
      <c r="PTI635" s="983"/>
      <c r="PTJ635" s="983"/>
      <c r="PTK635" s="983"/>
      <c r="PTL635" s="983"/>
      <c r="PTM635" s="983"/>
      <c r="PTN635" s="983"/>
      <c r="PTO635" s="983"/>
      <c r="PTP635" s="983"/>
      <c r="PTQ635" s="983"/>
      <c r="PTR635" s="983"/>
      <c r="PTS635" s="984"/>
      <c r="PTT635" s="982"/>
      <c r="PTU635" s="983"/>
      <c r="PTV635" s="983"/>
      <c r="PTW635" s="983"/>
      <c r="PTX635" s="983"/>
      <c r="PTY635" s="983"/>
      <c r="PTZ635" s="983"/>
      <c r="PUA635" s="983"/>
      <c r="PUB635" s="983"/>
      <c r="PUC635" s="983"/>
      <c r="PUD635" s="983"/>
      <c r="PUE635" s="983"/>
      <c r="PUF635" s="983"/>
      <c r="PUG635" s="983"/>
      <c r="PUH635" s="984"/>
      <c r="PUI635" s="982"/>
      <c r="PUJ635" s="983"/>
      <c r="PUK635" s="983"/>
      <c r="PUL635" s="983"/>
      <c r="PUM635" s="983"/>
      <c r="PUN635" s="983"/>
      <c r="PUO635" s="983"/>
      <c r="PUP635" s="983"/>
      <c r="PUQ635" s="983"/>
      <c r="PUR635" s="983"/>
      <c r="PUS635" s="983"/>
      <c r="PUT635" s="983"/>
      <c r="PUU635" s="983"/>
      <c r="PUV635" s="983"/>
      <c r="PUW635" s="984"/>
      <c r="PUX635" s="982"/>
      <c r="PUY635" s="983"/>
      <c r="PUZ635" s="983"/>
      <c r="PVA635" s="983"/>
      <c r="PVB635" s="983"/>
      <c r="PVC635" s="983"/>
      <c r="PVD635" s="983"/>
      <c r="PVE635" s="983"/>
      <c r="PVF635" s="983"/>
      <c r="PVG635" s="983"/>
      <c r="PVH635" s="983"/>
      <c r="PVI635" s="983"/>
      <c r="PVJ635" s="983"/>
      <c r="PVK635" s="983"/>
      <c r="PVL635" s="984"/>
      <c r="PVM635" s="982"/>
      <c r="PVN635" s="983"/>
      <c r="PVO635" s="983"/>
      <c r="PVP635" s="983"/>
      <c r="PVQ635" s="983"/>
      <c r="PVR635" s="983"/>
      <c r="PVS635" s="983"/>
      <c r="PVT635" s="983"/>
      <c r="PVU635" s="983"/>
      <c r="PVV635" s="983"/>
      <c r="PVW635" s="983"/>
      <c r="PVX635" s="983"/>
      <c r="PVY635" s="983"/>
      <c r="PVZ635" s="983"/>
      <c r="PWA635" s="984"/>
      <c r="PWB635" s="982"/>
      <c r="PWC635" s="983"/>
      <c r="PWD635" s="983"/>
      <c r="PWE635" s="983"/>
      <c r="PWF635" s="983"/>
      <c r="PWG635" s="983"/>
      <c r="PWH635" s="983"/>
      <c r="PWI635" s="983"/>
      <c r="PWJ635" s="983"/>
      <c r="PWK635" s="983"/>
      <c r="PWL635" s="983"/>
      <c r="PWM635" s="983"/>
      <c r="PWN635" s="983"/>
      <c r="PWO635" s="983"/>
      <c r="PWP635" s="984"/>
      <c r="PWQ635" s="982"/>
      <c r="PWR635" s="983"/>
      <c r="PWS635" s="983"/>
      <c r="PWT635" s="983"/>
      <c r="PWU635" s="983"/>
      <c r="PWV635" s="983"/>
      <c r="PWW635" s="983"/>
      <c r="PWX635" s="983"/>
      <c r="PWY635" s="983"/>
      <c r="PWZ635" s="983"/>
      <c r="PXA635" s="983"/>
      <c r="PXB635" s="983"/>
      <c r="PXC635" s="983"/>
      <c r="PXD635" s="983"/>
      <c r="PXE635" s="984"/>
      <c r="PXF635" s="982"/>
      <c r="PXG635" s="983"/>
      <c r="PXH635" s="983"/>
      <c r="PXI635" s="983"/>
      <c r="PXJ635" s="983"/>
      <c r="PXK635" s="983"/>
      <c r="PXL635" s="983"/>
      <c r="PXM635" s="983"/>
      <c r="PXN635" s="983"/>
      <c r="PXO635" s="983"/>
      <c r="PXP635" s="983"/>
      <c r="PXQ635" s="983"/>
      <c r="PXR635" s="983"/>
      <c r="PXS635" s="983"/>
      <c r="PXT635" s="984"/>
      <c r="PXU635" s="982"/>
      <c r="PXV635" s="983"/>
      <c r="PXW635" s="983"/>
      <c r="PXX635" s="983"/>
      <c r="PXY635" s="983"/>
      <c r="PXZ635" s="983"/>
      <c r="PYA635" s="983"/>
      <c r="PYB635" s="983"/>
      <c r="PYC635" s="983"/>
      <c r="PYD635" s="983"/>
      <c r="PYE635" s="983"/>
      <c r="PYF635" s="983"/>
      <c r="PYG635" s="983"/>
      <c r="PYH635" s="983"/>
      <c r="PYI635" s="984"/>
      <c r="PYJ635" s="982"/>
      <c r="PYK635" s="983"/>
      <c r="PYL635" s="983"/>
      <c r="PYM635" s="983"/>
      <c r="PYN635" s="983"/>
      <c r="PYO635" s="983"/>
      <c r="PYP635" s="983"/>
      <c r="PYQ635" s="983"/>
      <c r="PYR635" s="983"/>
      <c r="PYS635" s="983"/>
      <c r="PYT635" s="983"/>
      <c r="PYU635" s="983"/>
      <c r="PYV635" s="983"/>
      <c r="PYW635" s="983"/>
      <c r="PYX635" s="984"/>
      <c r="PYY635" s="982"/>
      <c r="PYZ635" s="983"/>
      <c r="PZA635" s="983"/>
      <c r="PZB635" s="983"/>
      <c r="PZC635" s="983"/>
      <c r="PZD635" s="983"/>
      <c r="PZE635" s="983"/>
      <c r="PZF635" s="983"/>
      <c r="PZG635" s="983"/>
      <c r="PZH635" s="983"/>
      <c r="PZI635" s="983"/>
      <c r="PZJ635" s="983"/>
      <c r="PZK635" s="983"/>
      <c r="PZL635" s="983"/>
      <c r="PZM635" s="984"/>
      <c r="PZN635" s="982"/>
      <c r="PZO635" s="983"/>
      <c r="PZP635" s="983"/>
      <c r="PZQ635" s="983"/>
      <c r="PZR635" s="983"/>
      <c r="PZS635" s="983"/>
      <c r="PZT635" s="983"/>
      <c r="PZU635" s="983"/>
      <c r="PZV635" s="983"/>
      <c r="PZW635" s="983"/>
      <c r="PZX635" s="983"/>
      <c r="PZY635" s="983"/>
      <c r="PZZ635" s="983"/>
      <c r="QAA635" s="983"/>
      <c r="QAB635" s="984"/>
      <c r="QAC635" s="982"/>
      <c r="QAD635" s="983"/>
      <c r="QAE635" s="983"/>
      <c r="QAF635" s="983"/>
      <c r="QAG635" s="983"/>
      <c r="QAH635" s="983"/>
      <c r="QAI635" s="983"/>
      <c r="QAJ635" s="983"/>
      <c r="QAK635" s="983"/>
      <c r="QAL635" s="983"/>
      <c r="QAM635" s="983"/>
      <c r="QAN635" s="983"/>
      <c r="QAO635" s="983"/>
      <c r="QAP635" s="983"/>
      <c r="QAQ635" s="984"/>
      <c r="QAR635" s="982"/>
      <c r="QAS635" s="983"/>
      <c r="QAT635" s="983"/>
      <c r="QAU635" s="983"/>
      <c r="QAV635" s="983"/>
      <c r="QAW635" s="983"/>
      <c r="QAX635" s="983"/>
      <c r="QAY635" s="983"/>
      <c r="QAZ635" s="983"/>
      <c r="QBA635" s="983"/>
      <c r="QBB635" s="983"/>
      <c r="QBC635" s="983"/>
      <c r="QBD635" s="983"/>
      <c r="QBE635" s="983"/>
      <c r="QBF635" s="984"/>
      <c r="QBG635" s="982"/>
      <c r="QBH635" s="983"/>
      <c r="QBI635" s="983"/>
      <c r="QBJ635" s="983"/>
      <c r="QBK635" s="983"/>
      <c r="QBL635" s="983"/>
      <c r="QBM635" s="983"/>
      <c r="QBN635" s="983"/>
      <c r="QBO635" s="983"/>
      <c r="QBP635" s="983"/>
      <c r="QBQ635" s="983"/>
      <c r="QBR635" s="983"/>
      <c r="QBS635" s="983"/>
      <c r="QBT635" s="983"/>
      <c r="QBU635" s="984"/>
      <c r="QBV635" s="982"/>
      <c r="QBW635" s="983"/>
      <c r="QBX635" s="983"/>
      <c r="QBY635" s="983"/>
      <c r="QBZ635" s="983"/>
      <c r="QCA635" s="983"/>
      <c r="QCB635" s="983"/>
      <c r="QCC635" s="983"/>
      <c r="QCD635" s="983"/>
      <c r="QCE635" s="983"/>
      <c r="QCF635" s="983"/>
      <c r="QCG635" s="983"/>
      <c r="QCH635" s="983"/>
      <c r="QCI635" s="983"/>
      <c r="QCJ635" s="984"/>
      <c r="QCK635" s="982"/>
      <c r="QCL635" s="983"/>
      <c r="QCM635" s="983"/>
      <c r="QCN635" s="983"/>
      <c r="QCO635" s="983"/>
      <c r="QCP635" s="983"/>
      <c r="QCQ635" s="983"/>
      <c r="QCR635" s="983"/>
      <c r="QCS635" s="983"/>
      <c r="QCT635" s="983"/>
      <c r="QCU635" s="983"/>
      <c r="QCV635" s="983"/>
      <c r="QCW635" s="983"/>
      <c r="QCX635" s="983"/>
      <c r="QCY635" s="984"/>
      <c r="QCZ635" s="982"/>
      <c r="QDA635" s="983"/>
      <c r="QDB635" s="983"/>
      <c r="QDC635" s="983"/>
      <c r="QDD635" s="983"/>
      <c r="QDE635" s="983"/>
      <c r="QDF635" s="983"/>
      <c r="QDG635" s="983"/>
      <c r="QDH635" s="983"/>
      <c r="QDI635" s="983"/>
      <c r="QDJ635" s="983"/>
      <c r="QDK635" s="983"/>
      <c r="QDL635" s="983"/>
      <c r="QDM635" s="983"/>
      <c r="QDN635" s="984"/>
      <c r="QDO635" s="982"/>
      <c r="QDP635" s="983"/>
      <c r="QDQ635" s="983"/>
      <c r="QDR635" s="983"/>
      <c r="QDS635" s="983"/>
      <c r="QDT635" s="983"/>
      <c r="QDU635" s="983"/>
      <c r="QDV635" s="983"/>
      <c r="QDW635" s="983"/>
      <c r="QDX635" s="983"/>
      <c r="QDY635" s="983"/>
      <c r="QDZ635" s="983"/>
      <c r="QEA635" s="983"/>
      <c r="QEB635" s="983"/>
      <c r="QEC635" s="984"/>
      <c r="QED635" s="982"/>
      <c r="QEE635" s="983"/>
      <c r="QEF635" s="983"/>
      <c r="QEG635" s="983"/>
      <c r="QEH635" s="983"/>
      <c r="QEI635" s="983"/>
      <c r="QEJ635" s="983"/>
      <c r="QEK635" s="983"/>
      <c r="QEL635" s="983"/>
      <c r="QEM635" s="983"/>
      <c r="QEN635" s="983"/>
      <c r="QEO635" s="983"/>
      <c r="QEP635" s="983"/>
      <c r="QEQ635" s="983"/>
      <c r="QER635" s="984"/>
      <c r="QES635" s="982"/>
      <c r="QET635" s="983"/>
      <c r="QEU635" s="983"/>
      <c r="QEV635" s="983"/>
      <c r="QEW635" s="983"/>
      <c r="QEX635" s="983"/>
      <c r="QEY635" s="983"/>
      <c r="QEZ635" s="983"/>
      <c r="QFA635" s="983"/>
      <c r="QFB635" s="983"/>
      <c r="QFC635" s="983"/>
      <c r="QFD635" s="983"/>
      <c r="QFE635" s="983"/>
      <c r="QFF635" s="983"/>
      <c r="QFG635" s="984"/>
      <c r="QFH635" s="982"/>
      <c r="QFI635" s="983"/>
      <c r="QFJ635" s="983"/>
      <c r="QFK635" s="983"/>
      <c r="QFL635" s="983"/>
      <c r="QFM635" s="983"/>
      <c r="QFN635" s="983"/>
      <c r="QFO635" s="983"/>
      <c r="QFP635" s="983"/>
      <c r="QFQ635" s="983"/>
      <c r="QFR635" s="983"/>
      <c r="QFS635" s="983"/>
      <c r="QFT635" s="983"/>
      <c r="QFU635" s="983"/>
      <c r="QFV635" s="984"/>
      <c r="QFW635" s="982"/>
      <c r="QFX635" s="983"/>
      <c r="QFY635" s="983"/>
      <c r="QFZ635" s="983"/>
      <c r="QGA635" s="983"/>
      <c r="QGB635" s="983"/>
      <c r="QGC635" s="983"/>
      <c r="QGD635" s="983"/>
      <c r="QGE635" s="983"/>
      <c r="QGF635" s="983"/>
      <c r="QGG635" s="983"/>
      <c r="QGH635" s="983"/>
      <c r="QGI635" s="983"/>
      <c r="QGJ635" s="983"/>
      <c r="QGK635" s="984"/>
      <c r="QGL635" s="982"/>
      <c r="QGM635" s="983"/>
      <c r="QGN635" s="983"/>
      <c r="QGO635" s="983"/>
      <c r="QGP635" s="983"/>
      <c r="QGQ635" s="983"/>
      <c r="QGR635" s="983"/>
      <c r="QGS635" s="983"/>
      <c r="QGT635" s="983"/>
      <c r="QGU635" s="983"/>
      <c r="QGV635" s="983"/>
      <c r="QGW635" s="983"/>
      <c r="QGX635" s="983"/>
      <c r="QGY635" s="983"/>
      <c r="QGZ635" s="984"/>
      <c r="QHA635" s="982"/>
      <c r="QHB635" s="983"/>
      <c r="QHC635" s="983"/>
      <c r="QHD635" s="983"/>
      <c r="QHE635" s="983"/>
      <c r="QHF635" s="983"/>
      <c r="QHG635" s="983"/>
      <c r="QHH635" s="983"/>
      <c r="QHI635" s="983"/>
      <c r="QHJ635" s="983"/>
      <c r="QHK635" s="983"/>
      <c r="QHL635" s="983"/>
      <c r="QHM635" s="983"/>
      <c r="QHN635" s="983"/>
      <c r="QHO635" s="984"/>
      <c r="QHP635" s="982"/>
      <c r="QHQ635" s="983"/>
      <c r="QHR635" s="983"/>
      <c r="QHS635" s="983"/>
      <c r="QHT635" s="983"/>
      <c r="QHU635" s="983"/>
      <c r="QHV635" s="983"/>
      <c r="QHW635" s="983"/>
      <c r="QHX635" s="983"/>
      <c r="QHY635" s="983"/>
      <c r="QHZ635" s="983"/>
      <c r="QIA635" s="983"/>
      <c r="QIB635" s="983"/>
      <c r="QIC635" s="983"/>
      <c r="QID635" s="984"/>
      <c r="QIE635" s="982"/>
      <c r="QIF635" s="983"/>
      <c r="QIG635" s="983"/>
      <c r="QIH635" s="983"/>
      <c r="QII635" s="983"/>
      <c r="QIJ635" s="983"/>
      <c r="QIK635" s="983"/>
      <c r="QIL635" s="983"/>
      <c r="QIM635" s="983"/>
      <c r="QIN635" s="983"/>
      <c r="QIO635" s="983"/>
      <c r="QIP635" s="983"/>
      <c r="QIQ635" s="983"/>
      <c r="QIR635" s="983"/>
      <c r="QIS635" s="984"/>
      <c r="QIT635" s="982"/>
      <c r="QIU635" s="983"/>
      <c r="QIV635" s="983"/>
      <c r="QIW635" s="983"/>
      <c r="QIX635" s="983"/>
      <c r="QIY635" s="983"/>
      <c r="QIZ635" s="983"/>
      <c r="QJA635" s="983"/>
      <c r="QJB635" s="983"/>
      <c r="QJC635" s="983"/>
      <c r="QJD635" s="983"/>
      <c r="QJE635" s="983"/>
      <c r="QJF635" s="983"/>
      <c r="QJG635" s="983"/>
      <c r="QJH635" s="984"/>
      <c r="QJI635" s="982"/>
      <c r="QJJ635" s="983"/>
      <c r="QJK635" s="983"/>
      <c r="QJL635" s="983"/>
      <c r="QJM635" s="983"/>
      <c r="QJN635" s="983"/>
      <c r="QJO635" s="983"/>
      <c r="QJP635" s="983"/>
      <c r="QJQ635" s="983"/>
      <c r="QJR635" s="983"/>
      <c r="QJS635" s="983"/>
      <c r="QJT635" s="983"/>
      <c r="QJU635" s="983"/>
      <c r="QJV635" s="983"/>
      <c r="QJW635" s="984"/>
      <c r="QJX635" s="982"/>
      <c r="QJY635" s="983"/>
      <c r="QJZ635" s="983"/>
      <c r="QKA635" s="983"/>
      <c r="QKB635" s="983"/>
      <c r="QKC635" s="983"/>
      <c r="QKD635" s="983"/>
      <c r="QKE635" s="983"/>
      <c r="QKF635" s="983"/>
      <c r="QKG635" s="983"/>
      <c r="QKH635" s="983"/>
      <c r="QKI635" s="983"/>
      <c r="QKJ635" s="983"/>
      <c r="QKK635" s="983"/>
      <c r="QKL635" s="984"/>
      <c r="QKM635" s="982"/>
      <c r="QKN635" s="983"/>
      <c r="QKO635" s="983"/>
      <c r="QKP635" s="983"/>
      <c r="QKQ635" s="983"/>
      <c r="QKR635" s="983"/>
      <c r="QKS635" s="983"/>
      <c r="QKT635" s="983"/>
      <c r="QKU635" s="983"/>
      <c r="QKV635" s="983"/>
      <c r="QKW635" s="983"/>
      <c r="QKX635" s="983"/>
      <c r="QKY635" s="983"/>
      <c r="QKZ635" s="983"/>
      <c r="QLA635" s="984"/>
      <c r="QLB635" s="982"/>
      <c r="QLC635" s="983"/>
      <c r="QLD635" s="983"/>
      <c r="QLE635" s="983"/>
      <c r="QLF635" s="983"/>
      <c r="QLG635" s="983"/>
      <c r="QLH635" s="983"/>
      <c r="QLI635" s="983"/>
      <c r="QLJ635" s="983"/>
      <c r="QLK635" s="983"/>
      <c r="QLL635" s="983"/>
      <c r="QLM635" s="983"/>
      <c r="QLN635" s="983"/>
      <c r="QLO635" s="983"/>
      <c r="QLP635" s="984"/>
      <c r="QLQ635" s="982"/>
      <c r="QLR635" s="983"/>
      <c r="QLS635" s="983"/>
      <c r="QLT635" s="983"/>
      <c r="QLU635" s="983"/>
      <c r="QLV635" s="983"/>
      <c r="QLW635" s="983"/>
      <c r="QLX635" s="983"/>
      <c r="QLY635" s="983"/>
      <c r="QLZ635" s="983"/>
      <c r="QMA635" s="983"/>
      <c r="QMB635" s="983"/>
      <c r="QMC635" s="983"/>
      <c r="QMD635" s="983"/>
      <c r="QME635" s="984"/>
      <c r="QMF635" s="982"/>
      <c r="QMG635" s="983"/>
      <c r="QMH635" s="983"/>
      <c r="QMI635" s="983"/>
      <c r="QMJ635" s="983"/>
      <c r="QMK635" s="983"/>
      <c r="QML635" s="983"/>
      <c r="QMM635" s="983"/>
      <c r="QMN635" s="983"/>
      <c r="QMO635" s="983"/>
      <c r="QMP635" s="983"/>
      <c r="QMQ635" s="983"/>
      <c r="QMR635" s="983"/>
      <c r="QMS635" s="983"/>
      <c r="QMT635" s="984"/>
      <c r="QMU635" s="982"/>
      <c r="QMV635" s="983"/>
      <c r="QMW635" s="983"/>
      <c r="QMX635" s="983"/>
      <c r="QMY635" s="983"/>
      <c r="QMZ635" s="983"/>
      <c r="QNA635" s="983"/>
      <c r="QNB635" s="983"/>
      <c r="QNC635" s="983"/>
      <c r="QND635" s="983"/>
      <c r="QNE635" s="983"/>
      <c r="QNF635" s="983"/>
      <c r="QNG635" s="983"/>
      <c r="QNH635" s="983"/>
      <c r="QNI635" s="984"/>
      <c r="QNJ635" s="982"/>
      <c r="QNK635" s="983"/>
      <c r="QNL635" s="983"/>
      <c r="QNM635" s="983"/>
      <c r="QNN635" s="983"/>
      <c r="QNO635" s="983"/>
      <c r="QNP635" s="983"/>
      <c r="QNQ635" s="983"/>
      <c r="QNR635" s="983"/>
      <c r="QNS635" s="983"/>
      <c r="QNT635" s="983"/>
      <c r="QNU635" s="983"/>
      <c r="QNV635" s="983"/>
      <c r="QNW635" s="983"/>
      <c r="QNX635" s="984"/>
      <c r="QNY635" s="982"/>
      <c r="QNZ635" s="983"/>
      <c r="QOA635" s="983"/>
      <c r="QOB635" s="983"/>
      <c r="QOC635" s="983"/>
      <c r="QOD635" s="983"/>
      <c r="QOE635" s="983"/>
      <c r="QOF635" s="983"/>
      <c r="QOG635" s="983"/>
      <c r="QOH635" s="983"/>
      <c r="QOI635" s="983"/>
      <c r="QOJ635" s="983"/>
      <c r="QOK635" s="983"/>
      <c r="QOL635" s="983"/>
      <c r="QOM635" s="984"/>
      <c r="QON635" s="982"/>
      <c r="QOO635" s="983"/>
      <c r="QOP635" s="983"/>
      <c r="QOQ635" s="983"/>
      <c r="QOR635" s="983"/>
      <c r="QOS635" s="983"/>
      <c r="QOT635" s="983"/>
      <c r="QOU635" s="983"/>
      <c r="QOV635" s="983"/>
      <c r="QOW635" s="983"/>
      <c r="QOX635" s="983"/>
      <c r="QOY635" s="983"/>
      <c r="QOZ635" s="983"/>
      <c r="QPA635" s="983"/>
      <c r="QPB635" s="984"/>
      <c r="QPC635" s="982"/>
      <c r="QPD635" s="983"/>
      <c r="QPE635" s="983"/>
      <c r="QPF635" s="983"/>
      <c r="QPG635" s="983"/>
      <c r="QPH635" s="983"/>
      <c r="QPI635" s="983"/>
      <c r="QPJ635" s="983"/>
      <c r="QPK635" s="983"/>
      <c r="QPL635" s="983"/>
      <c r="QPM635" s="983"/>
      <c r="QPN635" s="983"/>
      <c r="QPO635" s="983"/>
      <c r="QPP635" s="983"/>
      <c r="QPQ635" s="984"/>
      <c r="QPR635" s="982"/>
      <c r="QPS635" s="983"/>
      <c r="QPT635" s="983"/>
      <c r="QPU635" s="983"/>
      <c r="QPV635" s="983"/>
      <c r="QPW635" s="983"/>
      <c r="QPX635" s="983"/>
      <c r="QPY635" s="983"/>
      <c r="QPZ635" s="983"/>
      <c r="QQA635" s="983"/>
      <c r="QQB635" s="983"/>
      <c r="QQC635" s="983"/>
      <c r="QQD635" s="983"/>
      <c r="QQE635" s="983"/>
      <c r="QQF635" s="984"/>
      <c r="QQG635" s="982"/>
      <c r="QQH635" s="983"/>
      <c r="QQI635" s="983"/>
      <c r="QQJ635" s="983"/>
      <c r="QQK635" s="983"/>
      <c r="QQL635" s="983"/>
      <c r="QQM635" s="983"/>
      <c r="QQN635" s="983"/>
      <c r="QQO635" s="983"/>
      <c r="QQP635" s="983"/>
      <c r="QQQ635" s="983"/>
      <c r="QQR635" s="983"/>
      <c r="QQS635" s="983"/>
      <c r="QQT635" s="983"/>
      <c r="QQU635" s="984"/>
      <c r="QQV635" s="982"/>
      <c r="QQW635" s="983"/>
      <c r="QQX635" s="983"/>
      <c r="QQY635" s="983"/>
      <c r="QQZ635" s="983"/>
      <c r="QRA635" s="983"/>
      <c r="QRB635" s="983"/>
      <c r="QRC635" s="983"/>
      <c r="QRD635" s="983"/>
      <c r="QRE635" s="983"/>
      <c r="QRF635" s="983"/>
      <c r="QRG635" s="983"/>
      <c r="QRH635" s="983"/>
      <c r="QRI635" s="983"/>
      <c r="QRJ635" s="984"/>
      <c r="QRK635" s="982"/>
      <c r="QRL635" s="983"/>
      <c r="QRM635" s="983"/>
      <c r="QRN635" s="983"/>
      <c r="QRO635" s="983"/>
      <c r="QRP635" s="983"/>
      <c r="QRQ635" s="983"/>
      <c r="QRR635" s="983"/>
      <c r="QRS635" s="983"/>
      <c r="QRT635" s="983"/>
      <c r="QRU635" s="983"/>
      <c r="QRV635" s="983"/>
      <c r="QRW635" s="983"/>
      <c r="QRX635" s="983"/>
      <c r="QRY635" s="984"/>
      <c r="QRZ635" s="982"/>
      <c r="QSA635" s="983"/>
      <c r="QSB635" s="983"/>
      <c r="QSC635" s="983"/>
      <c r="QSD635" s="983"/>
      <c r="QSE635" s="983"/>
      <c r="QSF635" s="983"/>
      <c r="QSG635" s="983"/>
      <c r="QSH635" s="983"/>
      <c r="QSI635" s="983"/>
      <c r="QSJ635" s="983"/>
      <c r="QSK635" s="983"/>
      <c r="QSL635" s="983"/>
      <c r="QSM635" s="983"/>
      <c r="QSN635" s="984"/>
      <c r="QSO635" s="982"/>
      <c r="QSP635" s="983"/>
      <c r="QSQ635" s="983"/>
      <c r="QSR635" s="983"/>
      <c r="QSS635" s="983"/>
      <c r="QST635" s="983"/>
      <c r="QSU635" s="983"/>
      <c r="QSV635" s="983"/>
      <c r="QSW635" s="983"/>
      <c r="QSX635" s="983"/>
      <c r="QSY635" s="983"/>
      <c r="QSZ635" s="983"/>
      <c r="QTA635" s="983"/>
      <c r="QTB635" s="983"/>
      <c r="QTC635" s="984"/>
      <c r="QTD635" s="982"/>
      <c r="QTE635" s="983"/>
      <c r="QTF635" s="983"/>
      <c r="QTG635" s="983"/>
      <c r="QTH635" s="983"/>
      <c r="QTI635" s="983"/>
      <c r="QTJ635" s="983"/>
      <c r="QTK635" s="983"/>
      <c r="QTL635" s="983"/>
      <c r="QTM635" s="983"/>
      <c r="QTN635" s="983"/>
      <c r="QTO635" s="983"/>
      <c r="QTP635" s="983"/>
      <c r="QTQ635" s="983"/>
      <c r="QTR635" s="984"/>
      <c r="QTS635" s="982"/>
      <c r="QTT635" s="983"/>
      <c r="QTU635" s="983"/>
      <c r="QTV635" s="983"/>
      <c r="QTW635" s="983"/>
      <c r="QTX635" s="983"/>
      <c r="QTY635" s="983"/>
      <c r="QTZ635" s="983"/>
      <c r="QUA635" s="983"/>
      <c r="QUB635" s="983"/>
      <c r="QUC635" s="983"/>
      <c r="QUD635" s="983"/>
      <c r="QUE635" s="983"/>
      <c r="QUF635" s="983"/>
      <c r="QUG635" s="984"/>
      <c r="QUH635" s="982"/>
      <c r="QUI635" s="983"/>
      <c r="QUJ635" s="983"/>
      <c r="QUK635" s="983"/>
      <c r="QUL635" s="983"/>
      <c r="QUM635" s="983"/>
      <c r="QUN635" s="983"/>
      <c r="QUO635" s="983"/>
      <c r="QUP635" s="983"/>
      <c r="QUQ635" s="983"/>
      <c r="QUR635" s="983"/>
      <c r="QUS635" s="983"/>
      <c r="QUT635" s="983"/>
      <c r="QUU635" s="983"/>
      <c r="QUV635" s="984"/>
      <c r="QUW635" s="982"/>
      <c r="QUX635" s="983"/>
      <c r="QUY635" s="983"/>
      <c r="QUZ635" s="983"/>
      <c r="QVA635" s="983"/>
      <c r="QVB635" s="983"/>
      <c r="QVC635" s="983"/>
      <c r="QVD635" s="983"/>
      <c r="QVE635" s="983"/>
      <c r="QVF635" s="983"/>
      <c r="QVG635" s="983"/>
      <c r="QVH635" s="983"/>
      <c r="QVI635" s="983"/>
      <c r="QVJ635" s="983"/>
      <c r="QVK635" s="984"/>
      <c r="QVL635" s="982"/>
      <c r="QVM635" s="983"/>
      <c r="QVN635" s="983"/>
      <c r="QVO635" s="983"/>
      <c r="QVP635" s="983"/>
      <c r="QVQ635" s="983"/>
      <c r="QVR635" s="983"/>
      <c r="QVS635" s="983"/>
      <c r="QVT635" s="983"/>
      <c r="QVU635" s="983"/>
      <c r="QVV635" s="983"/>
      <c r="QVW635" s="983"/>
      <c r="QVX635" s="983"/>
      <c r="QVY635" s="983"/>
      <c r="QVZ635" s="984"/>
      <c r="QWA635" s="982"/>
      <c r="QWB635" s="983"/>
      <c r="QWC635" s="983"/>
      <c r="QWD635" s="983"/>
      <c r="QWE635" s="983"/>
      <c r="QWF635" s="983"/>
      <c r="QWG635" s="983"/>
      <c r="QWH635" s="983"/>
      <c r="QWI635" s="983"/>
      <c r="QWJ635" s="983"/>
      <c r="QWK635" s="983"/>
      <c r="QWL635" s="983"/>
      <c r="QWM635" s="983"/>
      <c r="QWN635" s="983"/>
      <c r="QWO635" s="984"/>
      <c r="QWP635" s="982"/>
      <c r="QWQ635" s="983"/>
      <c r="QWR635" s="983"/>
      <c r="QWS635" s="983"/>
      <c r="QWT635" s="983"/>
      <c r="QWU635" s="983"/>
      <c r="QWV635" s="983"/>
      <c r="QWW635" s="983"/>
      <c r="QWX635" s="983"/>
      <c r="QWY635" s="983"/>
      <c r="QWZ635" s="983"/>
      <c r="QXA635" s="983"/>
      <c r="QXB635" s="983"/>
      <c r="QXC635" s="983"/>
      <c r="QXD635" s="984"/>
      <c r="QXE635" s="982"/>
      <c r="QXF635" s="983"/>
      <c r="QXG635" s="983"/>
      <c r="QXH635" s="983"/>
      <c r="QXI635" s="983"/>
      <c r="QXJ635" s="983"/>
      <c r="QXK635" s="983"/>
      <c r="QXL635" s="983"/>
      <c r="QXM635" s="983"/>
      <c r="QXN635" s="983"/>
      <c r="QXO635" s="983"/>
      <c r="QXP635" s="983"/>
      <c r="QXQ635" s="983"/>
      <c r="QXR635" s="983"/>
      <c r="QXS635" s="984"/>
      <c r="QXT635" s="982"/>
      <c r="QXU635" s="983"/>
      <c r="QXV635" s="983"/>
      <c r="QXW635" s="983"/>
      <c r="QXX635" s="983"/>
      <c r="QXY635" s="983"/>
      <c r="QXZ635" s="983"/>
      <c r="QYA635" s="983"/>
      <c r="QYB635" s="983"/>
      <c r="QYC635" s="983"/>
      <c r="QYD635" s="983"/>
      <c r="QYE635" s="983"/>
      <c r="QYF635" s="983"/>
      <c r="QYG635" s="983"/>
      <c r="QYH635" s="984"/>
      <c r="QYI635" s="982"/>
      <c r="QYJ635" s="983"/>
      <c r="QYK635" s="983"/>
      <c r="QYL635" s="983"/>
      <c r="QYM635" s="983"/>
      <c r="QYN635" s="983"/>
      <c r="QYO635" s="983"/>
      <c r="QYP635" s="983"/>
      <c r="QYQ635" s="983"/>
      <c r="QYR635" s="983"/>
      <c r="QYS635" s="983"/>
      <c r="QYT635" s="983"/>
      <c r="QYU635" s="983"/>
      <c r="QYV635" s="983"/>
      <c r="QYW635" s="984"/>
      <c r="QYX635" s="982"/>
      <c r="QYY635" s="983"/>
      <c r="QYZ635" s="983"/>
      <c r="QZA635" s="983"/>
      <c r="QZB635" s="983"/>
      <c r="QZC635" s="983"/>
      <c r="QZD635" s="983"/>
      <c r="QZE635" s="983"/>
      <c r="QZF635" s="983"/>
      <c r="QZG635" s="983"/>
      <c r="QZH635" s="983"/>
      <c r="QZI635" s="983"/>
      <c r="QZJ635" s="983"/>
      <c r="QZK635" s="983"/>
      <c r="QZL635" s="984"/>
      <c r="QZM635" s="982"/>
      <c r="QZN635" s="983"/>
      <c r="QZO635" s="983"/>
      <c r="QZP635" s="983"/>
      <c r="QZQ635" s="983"/>
      <c r="QZR635" s="983"/>
      <c r="QZS635" s="983"/>
      <c r="QZT635" s="983"/>
      <c r="QZU635" s="983"/>
      <c r="QZV635" s="983"/>
      <c r="QZW635" s="983"/>
      <c r="QZX635" s="983"/>
      <c r="QZY635" s="983"/>
      <c r="QZZ635" s="983"/>
      <c r="RAA635" s="984"/>
      <c r="RAB635" s="982"/>
      <c r="RAC635" s="983"/>
      <c r="RAD635" s="983"/>
      <c r="RAE635" s="983"/>
      <c r="RAF635" s="983"/>
      <c r="RAG635" s="983"/>
      <c r="RAH635" s="983"/>
      <c r="RAI635" s="983"/>
      <c r="RAJ635" s="983"/>
      <c r="RAK635" s="983"/>
      <c r="RAL635" s="983"/>
      <c r="RAM635" s="983"/>
      <c r="RAN635" s="983"/>
      <c r="RAO635" s="983"/>
      <c r="RAP635" s="984"/>
      <c r="RAQ635" s="982"/>
      <c r="RAR635" s="983"/>
      <c r="RAS635" s="983"/>
      <c r="RAT635" s="983"/>
      <c r="RAU635" s="983"/>
      <c r="RAV635" s="983"/>
      <c r="RAW635" s="983"/>
      <c r="RAX635" s="983"/>
      <c r="RAY635" s="983"/>
      <c r="RAZ635" s="983"/>
      <c r="RBA635" s="983"/>
      <c r="RBB635" s="983"/>
      <c r="RBC635" s="983"/>
      <c r="RBD635" s="983"/>
      <c r="RBE635" s="984"/>
      <c r="RBF635" s="982"/>
      <c r="RBG635" s="983"/>
      <c r="RBH635" s="983"/>
      <c r="RBI635" s="983"/>
      <c r="RBJ635" s="983"/>
      <c r="RBK635" s="983"/>
      <c r="RBL635" s="983"/>
      <c r="RBM635" s="983"/>
      <c r="RBN635" s="983"/>
      <c r="RBO635" s="983"/>
      <c r="RBP635" s="983"/>
      <c r="RBQ635" s="983"/>
      <c r="RBR635" s="983"/>
      <c r="RBS635" s="983"/>
      <c r="RBT635" s="984"/>
      <c r="RBU635" s="982"/>
      <c r="RBV635" s="983"/>
      <c r="RBW635" s="983"/>
      <c r="RBX635" s="983"/>
      <c r="RBY635" s="983"/>
      <c r="RBZ635" s="983"/>
      <c r="RCA635" s="983"/>
      <c r="RCB635" s="983"/>
      <c r="RCC635" s="983"/>
      <c r="RCD635" s="983"/>
      <c r="RCE635" s="983"/>
      <c r="RCF635" s="983"/>
      <c r="RCG635" s="983"/>
      <c r="RCH635" s="983"/>
      <c r="RCI635" s="984"/>
      <c r="RCJ635" s="982"/>
      <c r="RCK635" s="983"/>
      <c r="RCL635" s="983"/>
      <c r="RCM635" s="983"/>
      <c r="RCN635" s="983"/>
      <c r="RCO635" s="983"/>
      <c r="RCP635" s="983"/>
      <c r="RCQ635" s="983"/>
      <c r="RCR635" s="983"/>
      <c r="RCS635" s="983"/>
      <c r="RCT635" s="983"/>
      <c r="RCU635" s="983"/>
      <c r="RCV635" s="983"/>
      <c r="RCW635" s="983"/>
      <c r="RCX635" s="984"/>
      <c r="RCY635" s="982"/>
      <c r="RCZ635" s="983"/>
      <c r="RDA635" s="983"/>
      <c r="RDB635" s="983"/>
      <c r="RDC635" s="983"/>
      <c r="RDD635" s="983"/>
      <c r="RDE635" s="983"/>
      <c r="RDF635" s="983"/>
      <c r="RDG635" s="983"/>
      <c r="RDH635" s="983"/>
      <c r="RDI635" s="983"/>
      <c r="RDJ635" s="983"/>
      <c r="RDK635" s="983"/>
      <c r="RDL635" s="983"/>
      <c r="RDM635" s="984"/>
      <c r="RDN635" s="982"/>
      <c r="RDO635" s="983"/>
      <c r="RDP635" s="983"/>
      <c r="RDQ635" s="983"/>
      <c r="RDR635" s="983"/>
      <c r="RDS635" s="983"/>
      <c r="RDT635" s="983"/>
      <c r="RDU635" s="983"/>
      <c r="RDV635" s="983"/>
      <c r="RDW635" s="983"/>
      <c r="RDX635" s="983"/>
      <c r="RDY635" s="983"/>
      <c r="RDZ635" s="983"/>
      <c r="REA635" s="983"/>
      <c r="REB635" s="984"/>
      <c r="REC635" s="982"/>
      <c r="RED635" s="983"/>
      <c r="REE635" s="983"/>
      <c r="REF635" s="983"/>
      <c r="REG635" s="983"/>
      <c r="REH635" s="983"/>
      <c r="REI635" s="983"/>
      <c r="REJ635" s="983"/>
      <c r="REK635" s="983"/>
      <c r="REL635" s="983"/>
      <c r="REM635" s="983"/>
      <c r="REN635" s="983"/>
      <c r="REO635" s="983"/>
      <c r="REP635" s="983"/>
      <c r="REQ635" s="984"/>
      <c r="RER635" s="982"/>
      <c r="RES635" s="983"/>
      <c r="RET635" s="983"/>
      <c r="REU635" s="983"/>
      <c r="REV635" s="983"/>
      <c r="REW635" s="983"/>
      <c r="REX635" s="983"/>
      <c r="REY635" s="983"/>
      <c r="REZ635" s="983"/>
      <c r="RFA635" s="983"/>
      <c r="RFB635" s="983"/>
      <c r="RFC635" s="983"/>
      <c r="RFD635" s="983"/>
      <c r="RFE635" s="983"/>
      <c r="RFF635" s="984"/>
      <c r="RFG635" s="982"/>
      <c r="RFH635" s="983"/>
      <c r="RFI635" s="983"/>
      <c r="RFJ635" s="983"/>
      <c r="RFK635" s="983"/>
      <c r="RFL635" s="983"/>
      <c r="RFM635" s="983"/>
      <c r="RFN635" s="983"/>
      <c r="RFO635" s="983"/>
      <c r="RFP635" s="983"/>
      <c r="RFQ635" s="983"/>
      <c r="RFR635" s="983"/>
      <c r="RFS635" s="983"/>
      <c r="RFT635" s="983"/>
      <c r="RFU635" s="984"/>
      <c r="RFV635" s="982"/>
      <c r="RFW635" s="983"/>
      <c r="RFX635" s="983"/>
      <c r="RFY635" s="983"/>
      <c r="RFZ635" s="983"/>
      <c r="RGA635" s="983"/>
      <c r="RGB635" s="983"/>
      <c r="RGC635" s="983"/>
      <c r="RGD635" s="983"/>
      <c r="RGE635" s="983"/>
      <c r="RGF635" s="983"/>
      <c r="RGG635" s="983"/>
      <c r="RGH635" s="983"/>
      <c r="RGI635" s="983"/>
      <c r="RGJ635" s="984"/>
      <c r="RGK635" s="982"/>
      <c r="RGL635" s="983"/>
      <c r="RGM635" s="983"/>
      <c r="RGN635" s="983"/>
      <c r="RGO635" s="983"/>
      <c r="RGP635" s="983"/>
      <c r="RGQ635" s="983"/>
      <c r="RGR635" s="983"/>
      <c r="RGS635" s="983"/>
      <c r="RGT635" s="983"/>
      <c r="RGU635" s="983"/>
      <c r="RGV635" s="983"/>
      <c r="RGW635" s="983"/>
      <c r="RGX635" s="983"/>
      <c r="RGY635" s="984"/>
      <c r="RGZ635" s="982"/>
      <c r="RHA635" s="983"/>
      <c r="RHB635" s="983"/>
      <c r="RHC635" s="983"/>
      <c r="RHD635" s="983"/>
      <c r="RHE635" s="983"/>
      <c r="RHF635" s="983"/>
      <c r="RHG635" s="983"/>
      <c r="RHH635" s="983"/>
      <c r="RHI635" s="983"/>
      <c r="RHJ635" s="983"/>
      <c r="RHK635" s="983"/>
      <c r="RHL635" s="983"/>
      <c r="RHM635" s="983"/>
      <c r="RHN635" s="984"/>
      <c r="RHO635" s="982"/>
      <c r="RHP635" s="983"/>
      <c r="RHQ635" s="983"/>
      <c r="RHR635" s="983"/>
      <c r="RHS635" s="983"/>
      <c r="RHT635" s="983"/>
      <c r="RHU635" s="983"/>
      <c r="RHV635" s="983"/>
      <c r="RHW635" s="983"/>
      <c r="RHX635" s="983"/>
      <c r="RHY635" s="983"/>
      <c r="RHZ635" s="983"/>
      <c r="RIA635" s="983"/>
      <c r="RIB635" s="983"/>
      <c r="RIC635" s="984"/>
      <c r="RID635" s="982"/>
      <c r="RIE635" s="983"/>
      <c r="RIF635" s="983"/>
      <c r="RIG635" s="983"/>
      <c r="RIH635" s="983"/>
      <c r="RII635" s="983"/>
      <c r="RIJ635" s="983"/>
      <c r="RIK635" s="983"/>
      <c r="RIL635" s="983"/>
      <c r="RIM635" s="983"/>
      <c r="RIN635" s="983"/>
      <c r="RIO635" s="983"/>
      <c r="RIP635" s="983"/>
      <c r="RIQ635" s="983"/>
      <c r="RIR635" s="984"/>
      <c r="RIS635" s="982"/>
      <c r="RIT635" s="983"/>
      <c r="RIU635" s="983"/>
      <c r="RIV635" s="983"/>
      <c r="RIW635" s="983"/>
      <c r="RIX635" s="983"/>
      <c r="RIY635" s="983"/>
      <c r="RIZ635" s="983"/>
      <c r="RJA635" s="983"/>
      <c r="RJB635" s="983"/>
      <c r="RJC635" s="983"/>
      <c r="RJD635" s="983"/>
      <c r="RJE635" s="983"/>
      <c r="RJF635" s="983"/>
      <c r="RJG635" s="984"/>
      <c r="RJH635" s="982"/>
      <c r="RJI635" s="983"/>
      <c r="RJJ635" s="983"/>
      <c r="RJK635" s="983"/>
      <c r="RJL635" s="983"/>
      <c r="RJM635" s="983"/>
      <c r="RJN635" s="983"/>
      <c r="RJO635" s="983"/>
      <c r="RJP635" s="983"/>
      <c r="RJQ635" s="983"/>
      <c r="RJR635" s="983"/>
      <c r="RJS635" s="983"/>
      <c r="RJT635" s="983"/>
      <c r="RJU635" s="983"/>
      <c r="RJV635" s="984"/>
      <c r="RJW635" s="982"/>
      <c r="RJX635" s="983"/>
      <c r="RJY635" s="983"/>
      <c r="RJZ635" s="983"/>
      <c r="RKA635" s="983"/>
      <c r="RKB635" s="983"/>
      <c r="RKC635" s="983"/>
      <c r="RKD635" s="983"/>
      <c r="RKE635" s="983"/>
      <c r="RKF635" s="983"/>
      <c r="RKG635" s="983"/>
      <c r="RKH635" s="983"/>
      <c r="RKI635" s="983"/>
      <c r="RKJ635" s="983"/>
      <c r="RKK635" s="984"/>
      <c r="RKL635" s="982"/>
      <c r="RKM635" s="983"/>
      <c r="RKN635" s="983"/>
      <c r="RKO635" s="983"/>
      <c r="RKP635" s="983"/>
      <c r="RKQ635" s="983"/>
      <c r="RKR635" s="983"/>
      <c r="RKS635" s="983"/>
      <c r="RKT635" s="983"/>
      <c r="RKU635" s="983"/>
      <c r="RKV635" s="983"/>
      <c r="RKW635" s="983"/>
      <c r="RKX635" s="983"/>
      <c r="RKY635" s="983"/>
      <c r="RKZ635" s="984"/>
      <c r="RLA635" s="982"/>
      <c r="RLB635" s="983"/>
      <c r="RLC635" s="983"/>
      <c r="RLD635" s="983"/>
      <c r="RLE635" s="983"/>
      <c r="RLF635" s="983"/>
      <c r="RLG635" s="983"/>
      <c r="RLH635" s="983"/>
      <c r="RLI635" s="983"/>
      <c r="RLJ635" s="983"/>
      <c r="RLK635" s="983"/>
      <c r="RLL635" s="983"/>
      <c r="RLM635" s="983"/>
      <c r="RLN635" s="983"/>
      <c r="RLO635" s="984"/>
      <c r="RLP635" s="982"/>
      <c r="RLQ635" s="983"/>
      <c r="RLR635" s="983"/>
      <c r="RLS635" s="983"/>
      <c r="RLT635" s="983"/>
      <c r="RLU635" s="983"/>
      <c r="RLV635" s="983"/>
      <c r="RLW635" s="983"/>
      <c r="RLX635" s="983"/>
      <c r="RLY635" s="983"/>
      <c r="RLZ635" s="983"/>
      <c r="RMA635" s="983"/>
      <c r="RMB635" s="983"/>
      <c r="RMC635" s="983"/>
      <c r="RMD635" s="984"/>
      <c r="RME635" s="982"/>
      <c r="RMF635" s="983"/>
      <c r="RMG635" s="983"/>
      <c r="RMH635" s="983"/>
      <c r="RMI635" s="983"/>
      <c r="RMJ635" s="983"/>
      <c r="RMK635" s="983"/>
      <c r="RML635" s="983"/>
      <c r="RMM635" s="983"/>
      <c r="RMN635" s="983"/>
      <c r="RMO635" s="983"/>
      <c r="RMP635" s="983"/>
      <c r="RMQ635" s="983"/>
      <c r="RMR635" s="983"/>
      <c r="RMS635" s="984"/>
      <c r="RMT635" s="982"/>
      <c r="RMU635" s="983"/>
      <c r="RMV635" s="983"/>
      <c r="RMW635" s="983"/>
      <c r="RMX635" s="983"/>
      <c r="RMY635" s="983"/>
      <c r="RMZ635" s="983"/>
      <c r="RNA635" s="983"/>
      <c r="RNB635" s="983"/>
      <c r="RNC635" s="983"/>
      <c r="RND635" s="983"/>
      <c r="RNE635" s="983"/>
      <c r="RNF635" s="983"/>
      <c r="RNG635" s="983"/>
      <c r="RNH635" s="984"/>
      <c r="RNI635" s="982"/>
      <c r="RNJ635" s="983"/>
      <c r="RNK635" s="983"/>
      <c r="RNL635" s="983"/>
      <c r="RNM635" s="983"/>
      <c r="RNN635" s="983"/>
      <c r="RNO635" s="983"/>
      <c r="RNP635" s="983"/>
      <c r="RNQ635" s="983"/>
      <c r="RNR635" s="983"/>
      <c r="RNS635" s="983"/>
      <c r="RNT635" s="983"/>
      <c r="RNU635" s="983"/>
      <c r="RNV635" s="983"/>
      <c r="RNW635" s="984"/>
      <c r="RNX635" s="982"/>
      <c r="RNY635" s="983"/>
      <c r="RNZ635" s="983"/>
      <c r="ROA635" s="983"/>
      <c r="ROB635" s="983"/>
      <c r="ROC635" s="983"/>
      <c r="ROD635" s="983"/>
      <c r="ROE635" s="983"/>
      <c r="ROF635" s="983"/>
      <c r="ROG635" s="983"/>
      <c r="ROH635" s="983"/>
      <c r="ROI635" s="983"/>
      <c r="ROJ635" s="983"/>
      <c r="ROK635" s="983"/>
      <c r="ROL635" s="984"/>
      <c r="ROM635" s="982"/>
      <c r="RON635" s="983"/>
      <c r="ROO635" s="983"/>
      <c r="ROP635" s="983"/>
      <c r="ROQ635" s="983"/>
      <c r="ROR635" s="983"/>
      <c r="ROS635" s="983"/>
      <c r="ROT635" s="983"/>
      <c r="ROU635" s="983"/>
      <c r="ROV635" s="983"/>
      <c r="ROW635" s="983"/>
      <c r="ROX635" s="983"/>
      <c r="ROY635" s="983"/>
      <c r="ROZ635" s="983"/>
      <c r="RPA635" s="984"/>
      <c r="RPB635" s="982"/>
      <c r="RPC635" s="983"/>
      <c r="RPD635" s="983"/>
      <c r="RPE635" s="983"/>
      <c r="RPF635" s="983"/>
      <c r="RPG635" s="983"/>
      <c r="RPH635" s="983"/>
      <c r="RPI635" s="983"/>
      <c r="RPJ635" s="983"/>
      <c r="RPK635" s="983"/>
      <c r="RPL635" s="983"/>
      <c r="RPM635" s="983"/>
      <c r="RPN635" s="983"/>
      <c r="RPO635" s="983"/>
      <c r="RPP635" s="984"/>
      <c r="RPQ635" s="982"/>
      <c r="RPR635" s="983"/>
      <c r="RPS635" s="983"/>
      <c r="RPT635" s="983"/>
      <c r="RPU635" s="983"/>
      <c r="RPV635" s="983"/>
      <c r="RPW635" s="983"/>
      <c r="RPX635" s="983"/>
      <c r="RPY635" s="983"/>
      <c r="RPZ635" s="983"/>
      <c r="RQA635" s="983"/>
      <c r="RQB635" s="983"/>
      <c r="RQC635" s="983"/>
      <c r="RQD635" s="983"/>
      <c r="RQE635" s="984"/>
      <c r="RQF635" s="982"/>
      <c r="RQG635" s="983"/>
      <c r="RQH635" s="983"/>
      <c r="RQI635" s="983"/>
      <c r="RQJ635" s="983"/>
      <c r="RQK635" s="983"/>
      <c r="RQL635" s="983"/>
      <c r="RQM635" s="983"/>
      <c r="RQN635" s="983"/>
      <c r="RQO635" s="983"/>
      <c r="RQP635" s="983"/>
      <c r="RQQ635" s="983"/>
      <c r="RQR635" s="983"/>
      <c r="RQS635" s="983"/>
      <c r="RQT635" s="984"/>
      <c r="RQU635" s="982"/>
      <c r="RQV635" s="983"/>
      <c r="RQW635" s="983"/>
      <c r="RQX635" s="983"/>
      <c r="RQY635" s="983"/>
      <c r="RQZ635" s="983"/>
      <c r="RRA635" s="983"/>
      <c r="RRB635" s="983"/>
      <c r="RRC635" s="983"/>
      <c r="RRD635" s="983"/>
      <c r="RRE635" s="983"/>
      <c r="RRF635" s="983"/>
      <c r="RRG635" s="983"/>
      <c r="RRH635" s="983"/>
      <c r="RRI635" s="984"/>
      <c r="RRJ635" s="982"/>
      <c r="RRK635" s="983"/>
      <c r="RRL635" s="983"/>
      <c r="RRM635" s="983"/>
      <c r="RRN635" s="983"/>
      <c r="RRO635" s="983"/>
      <c r="RRP635" s="983"/>
      <c r="RRQ635" s="983"/>
      <c r="RRR635" s="983"/>
      <c r="RRS635" s="983"/>
      <c r="RRT635" s="983"/>
      <c r="RRU635" s="983"/>
      <c r="RRV635" s="983"/>
      <c r="RRW635" s="983"/>
      <c r="RRX635" s="984"/>
      <c r="RRY635" s="982"/>
      <c r="RRZ635" s="983"/>
      <c r="RSA635" s="983"/>
      <c r="RSB635" s="983"/>
      <c r="RSC635" s="983"/>
      <c r="RSD635" s="983"/>
      <c r="RSE635" s="983"/>
      <c r="RSF635" s="983"/>
      <c r="RSG635" s="983"/>
      <c r="RSH635" s="983"/>
      <c r="RSI635" s="983"/>
      <c r="RSJ635" s="983"/>
      <c r="RSK635" s="983"/>
      <c r="RSL635" s="983"/>
      <c r="RSM635" s="984"/>
      <c r="RSN635" s="982"/>
      <c r="RSO635" s="983"/>
      <c r="RSP635" s="983"/>
      <c r="RSQ635" s="983"/>
      <c r="RSR635" s="983"/>
      <c r="RSS635" s="983"/>
      <c r="RST635" s="983"/>
      <c r="RSU635" s="983"/>
      <c r="RSV635" s="983"/>
      <c r="RSW635" s="983"/>
      <c r="RSX635" s="983"/>
      <c r="RSY635" s="983"/>
      <c r="RSZ635" s="983"/>
      <c r="RTA635" s="983"/>
      <c r="RTB635" s="984"/>
      <c r="RTC635" s="982"/>
      <c r="RTD635" s="983"/>
      <c r="RTE635" s="983"/>
      <c r="RTF635" s="983"/>
      <c r="RTG635" s="983"/>
      <c r="RTH635" s="983"/>
      <c r="RTI635" s="983"/>
      <c r="RTJ635" s="983"/>
      <c r="RTK635" s="983"/>
      <c r="RTL635" s="983"/>
      <c r="RTM635" s="983"/>
      <c r="RTN635" s="983"/>
      <c r="RTO635" s="983"/>
      <c r="RTP635" s="983"/>
      <c r="RTQ635" s="984"/>
      <c r="RTR635" s="982"/>
      <c r="RTS635" s="983"/>
      <c r="RTT635" s="983"/>
      <c r="RTU635" s="983"/>
      <c r="RTV635" s="983"/>
      <c r="RTW635" s="983"/>
      <c r="RTX635" s="983"/>
      <c r="RTY635" s="983"/>
      <c r="RTZ635" s="983"/>
      <c r="RUA635" s="983"/>
      <c r="RUB635" s="983"/>
      <c r="RUC635" s="983"/>
      <c r="RUD635" s="983"/>
      <c r="RUE635" s="983"/>
      <c r="RUF635" s="984"/>
      <c r="RUG635" s="982"/>
      <c r="RUH635" s="983"/>
      <c r="RUI635" s="983"/>
      <c r="RUJ635" s="983"/>
      <c r="RUK635" s="983"/>
      <c r="RUL635" s="983"/>
      <c r="RUM635" s="983"/>
      <c r="RUN635" s="983"/>
      <c r="RUO635" s="983"/>
      <c r="RUP635" s="983"/>
      <c r="RUQ635" s="983"/>
      <c r="RUR635" s="983"/>
      <c r="RUS635" s="983"/>
      <c r="RUT635" s="983"/>
      <c r="RUU635" s="984"/>
      <c r="RUV635" s="982"/>
      <c r="RUW635" s="983"/>
      <c r="RUX635" s="983"/>
      <c r="RUY635" s="983"/>
      <c r="RUZ635" s="983"/>
      <c r="RVA635" s="983"/>
      <c r="RVB635" s="983"/>
      <c r="RVC635" s="983"/>
      <c r="RVD635" s="983"/>
      <c r="RVE635" s="983"/>
      <c r="RVF635" s="983"/>
      <c r="RVG635" s="983"/>
      <c r="RVH635" s="983"/>
      <c r="RVI635" s="983"/>
      <c r="RVJ635" s="984"/>
      <c r="RVK635" s="982"/>
      <c r="RVL635" s="983"/>
      <c r="RVM635" s="983"/>
      <c r="RVN635" s="983"/>
      <c r="RVO635" s="983"/>
      <c r="RVP635" s="983"/>
      <c r="RVQ635" s="983"/>
      <c r="RVR635" s="983"/>
      <c r="RVS635" s="983"/>
      <c r="RVT635" s="983"/>
      <c r="RVU635" s="983"/>
      <c r="RVV635" s="983"/>
      <c r="RVW635" s="983"/>
      <c r="RVX635" s="983"/>
      <c r="RVY635" s="984"/>
      <c r="RVZ635" s="982"/>
      <c r="RWA635" s="983"/>
      <c r="RWB635" s="983"/>
      <c r="RWC635" s="983"/>
      <c r="RWD635" s="983"/>
      <c r="RWE635" s="983"/>
      <c r="RWF635" s="983"/>
      <c r="RWG635" s="983"/>
      <c r="RWH635" s="983"/>
      <c r="RWI635" s="983"/>
      <c r="RWJ635" s="983"/>
      <c r="RWK635" s="983"/>
      <c r="RWL635" s="983"/>
      <c r="RWM635" s="983"/>
      <c r="RWN635" s="984"/>
      <c r="RWO635" s="982"/>
      <c r="RWP635" s="983"/>
      <c r="RWQ635" s="983"/>
      <c r="RWR635" s="983"/>
      <c r="RWS635" s="983"/>
      <c r="RWT635" s="983"/>
      <c r="RWU635" s="983"/>
      <c r="RWV635" s="983"/>
      <c r="RWW635" s="983"/>
      <c r="RWX635" s="983"/>
      <c r="RWY635" s="983"/>
      <c r="RWZ635" s="983"/>
      <c r="RXA635" s="983"/>
      <c r="RXB635" s="983"/>
      <c r="RXC635" s="984"/>
      <c r="RXD635" s="982"/>
      <c r="RXE635" s="983"/>
      <c r="RXF635" s="983"/>
      <c r="RXG635" s="983"/>
      <c r="RXH635" s="983"/>
      <c r="RXI635" s="983"/>
      <c r="RXJ635" s="983"/>
      <c r="RXK635" s="983"/>
      <c r="RXL635" s="983"/>
      <c r="RXM635" s="983"/>
      <c r="RXN635" s="983"/>
      <c r="RXO635" s="983"/>
      <c r="RXP635" s="983"/>
      <c r="RXQ635" s="983"/>
      <c r="RXR635" s="984"/>
      <c r="RXS635" s="982"/>
      <c r="RXT635" s="983"/>
      <c r="RXU635" s="983"/>
      <c r="RXV635" s="983"/>
      <c r="RXW635" s="983"/>
      <c r="RXX635" s="983"/>
      <c r="RXY635" s="983"/>
      <c r="RXZ635" s="983"/>
      <c r="RYA635" s="983"/>
      <c r="RYB635" s="983"/>
      <c r="RYC635" s="983"/>
      <c r="RYD635" s="983"/>
      <c r="RYE635" s="983"/>
      <c r="RYF635" s="983"/>
      <c r="RYG635" s="984"/>
      <c r="RYH635" s="982"/>
      <c r="RYI635" s="983"/>
      <c r="RYJ635" s="983"/>
      <c r="RYK635" s="983"/>
      <c r="RYL635" s="983"/>
      <c r="RYM635" s="983"/>
      <c r="RYN635" s="983"/>
      <c r="RYO635" s="983"/>
      <c r="RYP635" s="983"/>
      <c r="RYQ635" s="983"/>
      <c r="RYR635" s="983"/>
      <c r="RYS635" s="983"/>
      <c r="RYT635" s="983"/>
      <c r="RYU635" s="983"/>
      <c r="RYV635" s="984"/>
      <c r="RYW635" s="982"/>
      <c r="RYX635" s="983"/>
      <c r="RYY635" s="983"/>
      <c r="RYZ635" s="983"/>
      <c r="RZA635" s="983"/>
      <c r="RZB635" s="983"/>
      <c r="RZC635" s="983"/>
      <c r="RZD635" s="983"/>
      <c r="RZE635" s="983"/>
      <c r="RZF635" s="983"/>
      <c r="RZG635" s="983"/>
      <c r="RZH635" s="983"/>
      <c r="RZI635" s="983"/>
      <c r="RZJ635" s="983"/>
      <c r="RZK635" s="984"/>
      <c r="RZL635" s="982"/>
      <c r="RZM635" s="983"/>
      <c r="RZN635" s="983"/>
      <c r="RZO635" s="983"/>
      <c r="RZP635" s="983"/>
      <c r="RZQ635" s="983"/>
      <c r="RZR635" s="983"/>
      <c r="RZS635" s="983"/>
      <c r="RZT635" s="983"/>
      <c r="RZU635" s="983"/>
      <c r="RZV635" s="983"/>
      <c r="RZW635" s="983"/>
      <c r="RZX635" s="983"/>
      <c r="RZY635" s="983"/>
      <c r="RZZ635" s="984"/>
      <c r="SAA635" s="982"/>
      <c r="SAB635" s="983"/>
      <c r="SAC635" s="983"/>
      <c r="SAD635" s="983"/>
      <c r="SAE635" s="983"/>
      <c r="SAF635" s="983"/>
      <c r="SAG635" s="983"/>
      <c r="SAH635" s="983"/>
      <c r="SAI635" s="983"/>
      <c r="SAJ635" s="983"/>
      <c r="SAK635" s="983"/>
      <c r="SAL635" s="983"/>
      <c r="SAM635" s="983"/>
      <c r="SAN635" s="983"/>
      <c r="SAO635" s="984"/>
      <c r="SAP635" s="982"/>
      <c r="SAQ635" s="983"/>
      <c r="SAR635" s="983"/>
      <c r="SAS635" s="983"/>
      <c r="SAT635" s="983"/>
      <c r="SAU635" s="983"/>
      <c r="SAV635" s="983"/>
      <c r="SAW635" s="983"/>
      <c r="SAX635" s="983"/>
      <c r="SAY635" s="983"/>
      <c r="SAZ635" s="983"/>
      <c r="SBA635" s="983"/>
      <c r="SBB635" s="983"/>
      <c r="SBC635" s="983"/>
      <c r="SBD635" s="984"/>
      <c r="SBE635" s="982"/>
      <c r="SBF635" s="983"/>
      <c r="SBG635" s="983"/>
      <c r="SBH635" s="983"/>
      <c r="SBI635" s="983"/>
      <c r="SBJ635" s="983"/>
      <c r="SBK635" s="983"/>
      <c r="SBL635" s="983"/>
      <c r="SBM635" s="983"/>
      <c r="SBN635" s="983"/>
      <c r="SBO635" s="983"/>
      <c r="SBP635" s="983"/>
      <c r="SBQ635" s="983"/>
      <c r="SBR635" s="983"/>
      <c r="SBS635" s="984"/>
      <c r="SBT635" s="982"/>
      <c r="SBU635" s="983"/>
      <c r="SBV635" s="983"/>
      <c r="SBW635" s="983"/>
      <c r="SBX635" s="983"/>
      <c r="SBY635" s="983"/>
      <c r="SBZ635" s="983"/>
      <c r="SCA635" s="983"/>
      <c r="SCB635" s="983"/>
      <c r="SCC635" s="983"/>
      <c r="SCD635" s="983"/>
      <c r="SCE635" s="983"/>
      <c r="SCF635" s="983"/>
      <c r="SCG635" s="983"/>
      <c r="SCH635" s="984"/>
      <c r="SCI635" s="982"/>
      <c r="SCJ635" s="983"/>
      <c r="SCK635" s="983"/>
      <c r="SCL635" s="983"/>
      <c r="SCM635" s="983"/>
      <c r="SCN635" s="983"/>
      <c r="SCO635" s="983"/>
      <c r="SCP635" s="983"/>
      <c r="SCQ635" s="983"/>
      <c r="SCR635" s="983"/>
      <c r="SCS635" s="983"/>
      <c r="SCT635" s="983"/>
      <c r="SCU635" s="983"/>
      <c r="SCV635" s="983"/>
      <c r="SCW635" s="984"/>
      <c r="SCX635" s="982"/>
      <c r="SCY635" s="983"/>
      <c r="SCZ635" s="983"/>
      <c r="SDA635" s="983"/>
      <c r="SDB635" s="983"/>
      <c r="SDC635" s="983"/>
      <c r="SDD635" s="983"/>
      <c r="SDE635" s="983"/>
      <c r="SDF635" s="983"/>
      <c r="SDG635" s="983"/>
      <c r="SDH635" s="983"/>
      <c r="SDI635" s="983"/>
      <c r="SDJ635" s="983"/>
      <c r="SDK635" s="983"/>
      <c r="SDL635" s="984"/>
      <c r="SDM635" s="982"/>
      <c r="SDN635" s="983"/>
      <c r="SDO635" s="983"/>
      <c r="SDP635" s="983"/>
      <c r="SDQ635" s="983"/>
      <c r="SDR635" s="983"/>
      <c r="SDS635" s="983"/>
      <c r="SDT635" s="983"/>
      <c r="SDU635" s="983"/>
      <c r="SDV635" s="983"/>
      <c r="SDW635" s="983"/>
      <c r="SDX635" s="983"/>
      <c r="SDY635" s="983"/>
      <c r="SDZ635" s="983"/>
      <c r="SEA635" s="984"/>
      <c r="SEB635" s="982"/>
      <c r="SEC635" s="983"/>
      <c r="SED635" s="983"/>
      <c r="SEE635" s="983"/>
      <c r="SEF635" s="983"/>
      <c r="SEG635" s="983"/>
      <c r="SEH635" s="983"/>
      <c r="SEI635" s="983"/>
      <c r="SEJ635" s="983"/>
      <c r="SEK635" s="983"/>
      <c r="SEL635" s="983"/>
      <c r="SEM635" s="983"/>
      <c r="SEN635" s="983"/>
      <c r="SEO635" s="983"/>
      <c r="SEP635" s="984"/>
      <c r="SEQ635" s="982"/>
      <c r="SER635" s="983"/>
      <c r="SES635" s="983"/>
      <c r="SET635" s="983"/>
      <c r="SEU635" s="983"/>
      <c r="SEV635" s="983"/>
      <c r="SEW635" s="983"/>
      <c r="SEX635" s="983"/>
      <c r="SEY635" s="983"/>
      <c r="SEZ635" s="983"/>
      <c r="SFA635" s="983"/>
      <c r="SFB635" s="983"/>
      <c r="SFC635" s="983"/>
      <c r="SFD635" s="983"/>
      <c r="SFE635" s="984"/>
      <c r="SFF635" s="982"/>
      <c r="SFG635" s="983"/>
      <c r="SFH635" s="983"/>
      <c r="SFI635" s="983"/>
      <c r="SFJ635" s="983"/>
      <c r="SFK635" s="983"/>
      <c r="SFL635" s="983"/>
      <c r="SFM635" s="983"/>
      <c r="SFN635" s="983"/>
      <c r="SFO635" s="983"/>
      <c r="SFP635" s="983"/>
      <c r="SFQ635" s="983"/>
      <c r="SFR635" s="983"/>
      <c r="SFS635" s="983"/>
      <c r="SFT635" s="984"/>
      <c r="SFU635" s="982"/>
      <c r="SFV635" s="983"/>
      <c r="SFW635" s="983"/>
      <c r="SFX635" s="983"/>
      <c r="SFY635" s="983"/>
      <c r="SFZ635" s="983"/>
      <c r="SGA635" s="983"/>
      <c r="SGB635" s="983"/>
      <c r="SGC635" s="983"/>
      <c r="SGD635" s="983"/>
      <c r="SGE635" s="983"/>
      <c r="SGF635" s="983"/>
      <c r="SGG635" s="983"/>
      <c r="SGH635" s="983"/>
      <c r="SGI635" s="984"/>
      <c r="SGJ635" s="982"/>
      <c r="SGK635" s="983"/>
      <c r="SGL635" s="983"/>
      <c r="SGM635" s="983"/>
      <c r="SGN635" s="983"/>
      <c r="SGO635" s="983"/>
      <c r="SGP635" s="983"/>
      <c r="SGQ635" s="983"/>
      <c r="SGR635" s="983"/>
      <c r="SGS635" s="983"/>
      <c r="SGT635" s="983"/>
      <c r="SGU635" s="983"/>
      <c r="SGV635" s="983"/>
      <c r="SGW635" s="983"/>
      <c r="SGX635" s="984"/>
      <c r="SGY635" s="982"/>
      <c r="SGZ635" s="983"/>
      <c r="SHA635" s="983"/>
      <c r="SHB635" s="983"/>
      <c r="SHC635" s="983"/>
      <c r="SHD635" s="983"/>
      <c r="SHE635" s="983"/>
      <c r="SHF635" s="983"/>
      <c r="SHG635" s="983"/>
      <c r="SHH635" s="983"/>
      <c r="SHI635" s="983"/>
      <c r="SHJ635" s="983"/>
      <c r="SHK635" s="983"/>
      <c r="SHL635" s="983"/>
      <c r="SHM635" s="984"/>
      <c r="SHN635" s="982"/>
      <c r="SHO635" s="983"/>
      <c r="SHP635" s="983"/>
      <c r="SHQ635" s="983"/>
      <c r="SHR635" s="983"/>
      <c r="SHS635" s="983"/>
      <c r="SHT635" s="983"/>
      <c r="SHU635" s="983"/>
      <c r="SHV635" s="983"/>
      <c r="SHW635" s="983"/>
      <c r="SHX635" s="983"/>
      <c r="SHY635" s="983"/>
      <c r="SHZ635" s="983"/>
      <c r="SIA635" s="983"/>
      <c r="SIB635" s="984"/>
      <c r="SIC635" s="982"/>
      <c r="SID635" s="983"/>
      <c r="SIE635" s="983"/>
      <c r="SIF635" s="983"/>
      <c r="SIG635" s="983"/>
      <c r="SIH635" s="983"/>
      <c r="SII635" s="983"/>
      <c r="SIJ635" s="983"/>
      <c r="SIK635" s="983"/>
      <c r="SIL635" s="983"/>
      <c r="SIM635" s="983"/>
      <c r="SIN635" s="983"/>
      <c r="SIO635" s="983"/>
      <c r="SIP635" s="983"/>
      <c r="SIQ635" s="984"/>
      <c r="SIR635" s="982"/>
      <c r="SIS635" s="983"/>
      <c r="SIT635" s="983"/>
      <c r="SIU635" s="983"/>
      <c r="SIV635" s="983"/>
      <c r="SIW635" s="983"/>
      <c r="SIX635" s="983"/>
      <c r="SIY635" s="983"/>
      <c r="SIZ635" s="983"/>
      <c r="SJA635" s="983"/>
      <c r="SJB635" s="983"/>
      <c r="SJC635" s="983"/>
      <c r="SJD635" s="983"/>
      <c r="SJE635" s="983"/>
      <c r="SJF635" s="984"/>
      <c r="SJG635" s="982"/>
      <c r="SJH635" s="983"/>
      <c r="SJI635" s="983"/>
      <c r="SJJ635" s="983"/>
      <c r="SJK635" s="983"/>
      <c r="SJL635" s="983"/>
      <c r="SJM635" s="983"/>
      <c r="SJN635" s="983"/>
      <c r="SJO635" s="983"/>
      <c r="SJP635" s="983"/>
      <c r="SJQ635" s="983"/>
      <c r="SJR635" s="983"/>
      <c r="SJS635" s="983"/>
      <c r="SJT635" s="983"/>
      <c r="SJU635" s="984"/>
      <c r="SJV635" s="982"/>
      <c r="SJW635" s="983"/>
      <c r="SJX635" s="983"/>
      <c r="SJY635" s="983"/>
      <c r="SJZ635" s="983"/>
      <c r="SKA635" s="983"/>
      <c r="SKB635" s="983"/>
      <c r="SKC635" s="983"/>
      <c r="SKD635" s="983"/>
      <c r="SKE635" s="983"/>
      <c r="SKF635" s="983"/>
      <c r="SKG635" s="983"/>
      <c r="SKH635" s="983"/>
      <c r="SKI635" s="983"/>
      <c r="SKJ635" s="984"/>
      <c r="SKK635" s="982"/>
      <c r="SKL635" s="983"/>
      <c r="SKM635" s="983"/>
      <c r="SKN635" s="983"/>
      <c r="SKO635" s="983"/>
      <c r="SKP635" s="983"/>
      <c r="SKQ635" s="983"/>
      <c r="SKR635" s="983"/>
      <c r="SKS635" s="983"/>
      <c r="SKT635" s="983"/>
      <c r="SKU635" s="983"/>
      <c r="SKV635" s="983"/>
      <c r="SKW635" s="983"/>
      <c r="SKX635" s="983"/>
      <c r="SKY635" s="984"/>
      <c r="SKZ635" s="982"/>
      <c r="SLA635" s="983"/>
      <c r="SLB635" s="983"/>
      <c r="SLC635" s="983"/>
      <c r="SLD635" s="983"/>
      <c r="SLE635" s="983"/>
      <c r="SLF635" s="983"/>
      <c r="SLG635" s="983"/>
      <c r="SLH635" s="983"/>
      <c r="SLI635" s="983"/>
      <c r="SLJ635" s="983"/>
      <c r="SLK635" s="983"/>
      <c r="SLL635" s="983"/>
      <c r="SLM635" s="983"/>
      <c r="SLN635" s="984"/>
      <c r="SLO635" s="982"/>
      <c r="SLP635" s="983"/>
      <c r="SLQ635" s="983"/>
      <c r="SLR635" s="983"/>
      <c r="SLS635" s="983"/>
      <c r="SLT635" s="983"/>
      <c r="SLU635" s="983"/>
      <c r="SLV635" s="983"/>
      <c r="SLW635" s="983"/>
      <c r="SLX635" s="983"/>
      <c r="SLY635" s="983"/>
      <c r="SLZ635" s="983"/>
      <c r="SMA635" s="983"/>
      <c r="SMB635" s="983"/>
      <c r="SMC635" s="984"/>
      <c r="SMD635" s="982"/>
      <c r="SME635" s="983"/>
      <c r="SMF635" s="983"/>
      <c r="SMG635" s="983"/>
      <c r="SMH635" s="983"/>
      <c r="SMI635" s="983"/>
      <c r="SMJ635" s="983"/>
      <c r="SMK635" s="983"/>
      <c r="SML635" s="983"/>
      <c r="SMM635" s="983"/>
      <c r="SMN635" s="983"/>
      <c r="SMO635" s="983"/>
      <c r="SMP635" s="983"/>
      <c r="SMQ635" s="983"/>
      <c r="SMR635" s="984"/>
      <c r="SMS635" s="982"/>
      <c r="SMT635" s="983"/>
      <c r="SMU635" s="983"/>
      <c r="SMV635" s="983"/>
      <c r="SMW635" s="983"/>
      <c r="SMX635" s="983"/>
      <c r="SMY635" s="983"/>
      <c r="SMZ635" s="983"/>
      <c r="SNA635" s="983"/>
      <c r="SNB635" s="983"/>
      <c r="SNC635" s="983"/>
      <c r="SND635" s="983"/>
      <c r="SNE635" s="983"/>
      <c r="SNF635" s="983"/>
      <c r="SNG635" s="984"/>
      <c r="SNH635" s="982"/>
      <c r="SNI635" s="983"/>
      <c r="SNJ635" s="983"/>
      <c r="SNK635" s="983"/>
      <c r="SNL635" s="983"/>
      <c r="SNM635" s="983"/>
      <c r="SNN635" s="983"/>
      <c r="SNO635" s="983"/>
      <c r="SNP635" s="983"/>
      <c r="SNQ635" s="983"/>
      <c r="SNR635" s="983"/>
      <c r="SNS635" s="983"/>
      <c r="SNT635" s="983"/>
      <c r="SNU635" s="983"/>
      <c r="SNV635" s="984"/>
      <c r="SNW635" s="982"/>
      <c r="SNX635" s="983"/>
      <c r="SNY635" s="983"/>
      <c r="SNZ635" s="983"/>
      <c r="SOA635" s="983"/>
      <c r="SOB635" s="983"/>
      <c r="SOC635" s="983"/>
      <c r="SOD635" s="983"/>
      <c r="SOE635" s="983"/>
      <c r="SOF635" s="983"/>
      <c r="SOG635" s="983"/>
      <c r="SOH635" s="983"/>
      <c r="SOI635" s="983"/>
      <c r="SOJ635" s="983"/>
      <c r="SOK635" s="984"/>
      <c r="SOL635" s="982"/>
      <c r="SOM635" s="983"/>
      <c r="SON635" s="983"/>
      <c r="SOO635" s="983"/>
      <c r="SOP635" s="983"/>
      <c r="SOQ635" s="983"/>
      <c r="SOR635" s="983"/>
      <c r="SOS635" s="983"/>
      <c r="SOT635" s="983"/>
      <c r="SOU635" s="983"/>
      <c r="SOV635" s="983"/>
      <c r="SOW635" s="983"/>
      <c r="SOX635" s="983"/>
      <c r="SOY635" s="983"/>
      <c r="SOZ635" s="984"/>
      <c r="SPA635" s="982"/>
      <c r="SPB635" s="983"/>
      <c r="SPC635" s="983"/>
      <c r="SPD635" s="983"/>
      <c r="SPE635" s="983"/>
      <c r="SPF635" s="983"/>
      <c r="SPG635" s="983"/>
      <c r="SPH635" s="983"/>
      <c r="SPI635" s="983"/>
      <c r="SPJ635" s="983"/>
      <c r="SPK635" s="983"/>
      <c r="SPL635" s="983"/>
      <c r="SPM635" s="983"/>
      <c r="SPN635" s="983"/>
      <c r="SPO635" s="984"/>
      <c r="SPP635" s="982"/>
      <c r="SPQ635" s="983"/>
      <c r="SPR635" s="983"/>
      <c r="SPS635" s="983"/>
      <c r="SPT635" s="983"/>
      <c r="SPU635" s="983"/>
      <c r="SPV635" s="983"/>
      <c r="SPW635" s="983"/>
      <c r="SPX635" s="983"/>
      <c r="SPY635" s="983"/>
      <c r="SPZ635" s="983"/>
      <c r="SQA635" s="983"/>
      <c r="SQB635" s="983"/>
      <c r="SQC635" s="983"/>
      <c r="SQD635" s="984"/>
      <c r="SQE635" s="982"/>
      <c r="SQF635" s="983"/>
      <c r="SQG635" s="983"/>
      <c r="SQH635" s="983"/>
      <c r="SQI635" s="983"/>
      <c r="SQJ635" s="983"/>
      <c r="SQK635" s="983"/>
      <c r="SQL635" s="983"/>
      <c r="SQM635" s="983"/>
      <c r="SQN635" s="983"/>
      <c r="SQO635" s="983"/>
      <c r="SQP635" s="983"/>
      <c r="SQQ635" s="983"/>
      <c r="SQR635" s="983"/>
      <c r="SQS635" s="984"/>
      <c r="SQT635" s="982"/>
      <c r="SQU635" s="983"/>
      <c r="SQV635" s="983"/>
      <c r="SQW635" s="983"/>
      <c r="SQX635" s="983"/>
      <c r="SQY635" s="983"/>
      <c r="SQZ635" s="983"/>
      <c r="SRA635" s="983"/>
      <c r="SRB635" s="983"/>
      <c r="SRC635" s="983"/>
      <c r="SRD635" s="983"/>
      <c r="SRE635" s="983"/>
      <c r="SRF635" s="983"/>
      <c r="SRG635" s="983"/>
      <c r="SRH635" s="984"/>
      <c r="SRI635" s="982"/>
      <c r="SRJ635" s="983"/>
      <c r="SRK635" s="983"/>
      <c r="SRL635" s="983"/>
      <c r="SRM635" s="983"/>
      <c r="SRN635" s="983"/>
      <c r="SRO635" s="983"/>
      <c r="SRP635" s="983"/>
      <c r="SRQ635" s="983"/>
      <c r="SRR635" s="983"/>
      <c r="SRS635" s="983"/>
      <c r="SRT635" s="983"/>
      <c r="SRU635" s="983"/>
      <c r="SRV635" s="983"/>
      <c r="SRW635" s="984"/>
      <c r="SRX635" s="982"/>
      <c r="SRY635" s="983"/>
      <c r="SRZ635" s="983"/>
      <c r="SSA635" s="983"/>
      <c r="SSB635" s="983"/>
      <c r="SSC635" s="983"/>
      <c r="SSD635" s="983"/>
      <c r="SSE635" s="983"/>
      <c r="SSF635" s="983"/>
      <c r="SSG635" s="983"/>
      <c r="SSH635" s="983"/>
      <c r="SSI635" s="983"/>
      <c r="SSJ635" s="983"/>
      <c r="SSK635" s="983"/>
      <c r="SSL635" s="984"/>
      <c r="SSM635" s="982"/>
      <c r="SSN635" s="983"/>
      <c r="SSO635" s="983"/>
      <c r="SSP635" s="983"/>
      <c r="SSQ635" s="983"/>
      <c r="SSR635" s="983"/>
      <c r="SSS635" s="983"/>
      <c r="SST635" s="983"/>
      <c r="SSU635" s="983"/>
      <c r="SSV635" s="983"/>
      <c r="SSW635" s="983"/>
      <c r="SSX635" s="983"/>
      <c r="SSY635" s="983"/>
      <c r="SSZ635" s="983"/>
      <c r="STA635" s="984"/>
      <c r="STB635" s="982"/>
      <c r="STC635" s="983"/>
      <c r="STD635" s="983"/>
      <c r="STE635" s="983"/>
      <c r="STF635" s="983"/>
      <c r="STG635" s="983"/>
      <c r="STH635" s="983"/>
      <c r="STI635" s="983"/>
      <c r="STJ635" s="983"/>
      <c r="STK635" s="983"/>
      <c r="STL635" s="983"/>
      <c r="STM635" s="983"/>
      <c r="STN635" s="983"/>
      <c r="STO635" s="983"/>
      <c r="STP635" s="984"/>
      <c r="STQ635" s="982"/>
      <c r="STR635" s="983"/>
      <c r="STS635" s="983"/>
      <c r="STT635" s="983"/>
      <c r="STU635" s="983"/>
      <c r="STV635" s="983"/>
      <c r="STW635" s="983"/>
      <c r="STX635" s="983"/>
      <c r="STY635" s="983"/>
      <c r="STZ635" s="983"/>
      <c r="SUA635" s="983"/>
      <c r="SUB635" s="983"/>
      <c r="SUC635" s="983"/>
      <c r="SUD635" s="983"/>
      <c r="SUE635" s="984"/>
      <c r="SUF635" s="982"/>
      <c r="SUG635" s="983"/>
      <c r="SUH635" s="983"/>
      <c r="SUI635" s="983"/>
      <c r="SUJ635" s="983"/>
      <c r="SUK635" s="983"/>
      <c r="SUL635" s="983"/>
      <c r="SUM635" s="983"/>
      <c r="SUN635" s="983"/>
      <c r="SUO635" s="983"/>
      <c r="SUP635" s="983"/>
      <c r="SUQ635" s="983"/>
      <c r="SUR635" s="983"/>
      <c r="SUS635" s="983"/>
      <c r="SUT635" s="984"/>
      <c r="SUU635" s="982"/>
      <c r="SUV635" s="983"/>
      <c r="SUW635" s="983"/>
      <c r="SUX635" s="983"/>
      <c r="SUY635" s="983"/>
      <c r="SUZ635" s="983"/>
      <c r="SVA635" s="983"/>
      <c r="SVB635" s="983"/>
      <c r="SVC635" s="983"/>
      <c r="SVD635" s="983"/>
      <c r="SVE635" s="983"/>
      <c r="SVF635" s="983"/>
      <c r="SVG635" s="983"/>
      <c r="SVH635" s="983"/>
      <c r="SVI635" s="984"/>
      <c r="SVJ635" s="982"/>
      <c r="SVK635" s="983"/>
      <c r="SVL635" s="983"/>
      <c r="SVM635" s="983"/>
      <c r="SVN635" s="983"/>
      <c r="SVO635" s="983"/>
      <c r="SVP635" s="983"/>
      <c r="SVQ635" s="983"/>
      <c r="SVR635" s="983"/>
      <c r="SVS635" s="983"/>
      <c r="SVT635" s="983"/>
      <c r="SVU635" s="983"/>
      <c r="SVV635" s="983"/>
      <c r="SVW635" s="983"/>
      <c r="SVX635" s="984"/>
      <c r="SVY635" s="982"/>
      <c r="SVZ635" s="983"/>
      <c r="SWA635" s="983"/>
      <c r="SWB635" s="983"/>
      <c r="SWC635" s="983"/>
      <c r="SWD635" s="983"/>
      <c r="SWE635" s="983"/>
      <c r="SWF635" s="983"/>
      <c r="SWG635" s="983"/>
      <c r="SWH635" s="983"/>
      <c r="SWI635" s="983"/>
      <c r="SWJ635" s="983"/>
      <c r="SWK635" s="983"/>
      <c r="SWL635" s="983"/>
      <c r="SWM635" s="984"/>
      <c r="SWN635" s="982"/>
      <c r="SWO635" s="983"/>
      <c r="SWP635" s="983"/>
      <c r="SWQ635" s="983"/>
      <c r="SWR635" s="983"/>
      <c r="SWS635" s="983"/>
      <c r="SWT635" s="983"/>
      <c r="SWU635" s="983"/>
      <c r="SWV635" s="983"/>
      <c r="SWW635" s="983"/>
      <c r="SWX635" s="983"/>
      <c r="SWY635" s="983"/>
      <c r="SWZ635" s="983"/>
      <c r="SXA635" s="983"/>
      <c r="SXB635" s="984"/>
      <c r="SXC635" s="982"/>
      <c r="SXD635" s="983"/>
      <c r="SXE635" s="983"/>
      <c r="SXF635" s="983"/>
      <c r="SXG635" s="983"/>
      <c r="SXH635" s="983"/>
      <c r="SXI635" s="983"/>
      <c r="SXJ635" s="983"/>
      <c r="SXK635" s="983"/>
      <c r="SXL635" s="983"/>
      <c r="SXM635" s="983"/>
      <c r="SXN635" s="983"/>
      <c r="SXO635" s="983"/>
      <c r="SXP635" s="983"/>
      <c r="SXQ635" s="984"/>
      <c r="SXR635" s="982"/>
      <c r="SXS635" s="983"/>
      <c r="SXT635" s="983"/>
      <c r="SXU635" s="983"/>
      <c r="SXV635" s="983"/>
      <c r="SXW635" s="983"/>
      <c r="SXX635" s="983"/>
      <c r="SXY635" s="983"/>
      <c r="SXZ635" s="983"/>
      <c r="SYA635" s="983"/>
      <c r="SYB635" s="983"/>
      <c r="SYC635" s="983"/>
      <c r="SYD635" s="983"/>
      <c r="SYE635" s="983"/>
      <c r="SYF635" s="984"/>
      <c r="SYG635" s="982"/>
      <c r="SYH635" s="983"/>
      <c r="SYI635" s="983"/>
      <c r="SYJ635" s="983"/>
      <c r="SYK635" s="983"/>
      <c r="SYL635" s="983"/>
      <c r="SYM635" s="983"/>
      <c r="SYN635" s="983"/>
      <c r="SYO635" s="983"/>
      <c r="SYP635" s="983"/>
      <c r="SYQ635" s="983"/>
      <c r="SYR635" s="983"/>
      <c r="SYS635" s="983"/>
      <c r="SYT635" s="983"/>
      <c r="SYU635" s="984"/>
      <c r="SYV635" s="982"/>
      <c r="SYW635" s="983"/>
      <c r="SYX635" s="983"/>
      <c r="SYY635" s="983"/>
      <c r="SYZ635" s="983"/>
      <c r="SZA635" s="983"/>
      <c r="SZB635" s="983"/>
      <c r="SZC635" s="983"/>
      <c r="SZD635" s="983"/>
      <c r="SZE635" s="983"/>
      <c r="SZF635" s="983"/>
      <c r="SZG635" s="983"/>
      <c r="SZH635" s="983"/>
      <c r="SZI635" s="983"/>
      <c r="SZJ635" s="984"/>
      <c r="SZK635" s="982"/>
      <c r="SZL635" s="983"/>
      <c r="SZM635" s="983"/>
      <c r="SZN635" s="983"/>
      <c r="SZO635" s="983"/>
      <c r="SZP635" s="983"/>
      <c r="SZQ635" s="983"/>
      <c r="SZR635" s="983"/>
      <c r="SZS635" s="983"/>
      <c r="SZT635" s="983"/>
      <c r="SZU635" s="983"/>
      <c r="SZV635" s="983"/>
      <c r="SZW635" s="983"/>
      <c r="SZX635" s="983"/>
      <c r="SZY635" s="984"/>
      <c r="SZZ635" s="982"/>
      <c r="TAA635" s="983"/>
      <c r="TAB635" s="983"/>
      <c r="TAC635" s="983"/>
      <c r="TAD635" s="983"/>
      <c r="TAE635" s="983"/>
      <c r="TAF635" s="983"/>
      <c r="TAG635" s="983"/>
      <c r="TAH635" s="983"/>
      <c r="TAI635" s="983"/>
      <c r="TAJ635" s="983"/>
      <c r="TAK635" s="983"/>
      <c r="TAL635" s="983"/>
      <c r="TAM635" s="983"/>
      <c r="TAN635" s="984"/>
      <c r="TAO635" s="982"/>
      <c r="TAP635" s="983"/>
      <c r="TAQ635" s="983"/>
      <c r="TAR635" s="983"/>
      <c r="TAS635" s="983"/>
      <c r="TAT635" s="983"/>
      <c r="TAU635" s="983"/>
      <c r="TAV635" s="983"/>
      <c r="TAW635" s="983"/>
      <c r="TAX635" s="983"/>
      <c r="TAY635" s="983"/>
      <c r="TAZ635" s="983"/>
      <c r="TBA635" s="983"/>
      <c r="TBB635" s="983"/>
      <c r="TBC635" s="984"/>
      <c r="TBD635" s="982"/>
      <c r="TBE635" s="983"/>
      <c r="TBF635" s="983"/>
      <c r="TBG635" s="983"/>
      <c r="TBH635" s="983"/>
      <c r="TBI635" s="983"/>
      <c r="TBJ635" s="983"/>
      <c r="TBK635" s="983"/>
      <c r="TBL635" s="983"/>
      <c r="TBM635" s="983"/>
      <c r="TBN635" s="983"/>
      <c r="TBO635" s="983"/>
      <c r="TBP635" s="983"/>
      <c r="TBQ635" s="983"/>
      <c r="TBR635" s="984"/>
      <c r="TBS635" s="982"/>
      <c r="TBT635" s="983"/>
      <c r="TBU635" s="983"/>
      <c r="TBV635" s="983"/>
      <c r="TBW635" s="983"/>
      <c r="TBX635" s="983"/>
      <c r="TBY635" s="983"/>
      <c r="TBZ635" s="983"/>
      <c r="TCA635" s="983"/>
      <c r="TCB635" s="983"/>
      <c r="TCC635" s="983"/>
      <c r="TCD635" s="983"/>
      <c r="TCE635" s="983"/>
      <c r="TCF635" s="983"/>
      <c r="TCG635" s="984"/>
      <c r="TCH635" s="982"/>
      <c r="TCI635" s="983"/>
      <c r="TCJ635" s="983"/>
      <c r="TCK635" s="983"/>
      <c r="TCL635" s="983"/>
      <c r="TCM635" s="983"/>
      <c r="TCN635" s="983"/>
      <c r="TCO635" s="983"/>
      <c r="TCP635" s="983"/>
      <c r="TCQ635" s="983"/>
      <c r="TCR635" s="983"/>
      <c r="TCS635" s="983"/>
      <c r="TCT635" s="983"/>
      <c r="TCU635" s="983"/>
      <c r="TCV635" s="984"/>
      <c r="TCW635" s="982"/>
      <c r="TCX635" s="983"/>
      <c r="TCY635" s="983"/>
      <c r="TCZ635" s="983"/>
      <c r="TDA635" s="983"/>
      <c r="TDB635" s="983"/>
      <c r="TDC635" s="983"/>
      <c r="TDD635" s="983"/>
      <c r="TDE635" s="983"/>
      <c r="TDF635" s="983"/>
      <c r="TDG635" s="983"/>
      <c r="TDH635" s="983"/>
      <c r="TDI635" s="983"/>
      <c r="TDJ635" s="983"/>
      <c r="TDK635" s="984"/>
      <c r="TDL635" s="982"/>
      <c r="TDM635" s="983"/>
      <c r="TDN635" s="983"/>
      <c r="TDO635" s="983"/>
      <c r="TDP635" s="983"/>
      <c r="TDQ635" s="983"/>
      <c r="TDR635" s="983"/>
      <c r="TDS635" s="983"/>
      <c r="TDT635" s="983"/>
      <c r="TDU635" s="983"/>
      <c r="TDV635" s="983"/>
      <c r="TDW635" s="983"/>
      <c r="TDX635" s="983"/>
      <c r="TDY635" s="983"/>
      <c r="TDZ635" s="984"/>
      <c r="TEA635" s="982"/>
      <c r="TEB635" s="983"/>
      <c r="TEC635" s="983"/>
      <c r="TED635" s="983"/>
      <c r="TEE635" s="983"/>
      <c r="TEF635" s="983"/>
      <c r="TEG635" s="983"/>
      <c r="TEH635" s="983"/>
      <c r="TEI635" s="983"/>
      <c r="TEJ635" s="983"/>
      <c r="TEK635" s="983"/>
      <c r="TEL635" s="983"/>
      <c r="TEM635" s="983"/>
      <c r="TEN635" s="983"/>
      <c r="TEO635" s="984"/>
      <c r="TEP635" s="982"/>
      <c r="TEQ635" s="983"/>
      <c r="TER635" s="983"/>
      <c r="TES635" s="983"/>
      <c r="TET635" s="983"/>
      <c r="TEU635" s="983"/>
      <c r="TEV635" s="983"/>
      <c r="TEW635" s="983"/>
      <c r="TEX635" s="983"/>
      <c r="TEY635" s="983"/>
      <c r="TEZ635" s="983"/>
      <c r="TFA635" s="983"/>
      <c r="TFB635" s="983"/>
      <c r="TFC635" s="983"/>
      <c r="TFD635" s="984"/>
      <c r="TFE635" s="982"/>
      <c r="TFF635" s="983"/>
      <c r="TFG635" s="983"/>
      <c r="TFH635" s="983"/>
      <c r="TFI635" s="983"/>
      <c r="TFJ635" s="983"/>
      <c r="TFK635" s="983"/>
      <c r="TFL635" s="983"/>
      <c r="TFM635" s="983"/>
      <c r="TFN635" s="983"/>
      <c r="TFO635" s="983"/>
      <c r="TFP635" s="983"/>
      <c r="TFQ635" s="983"/>
      <c r="TFR635" s="983"/>
      <c r="TFS635" s="984"/>
      <c r="TFT635" s="982"/>
      <c r="TFU635" s="983"/>
      <c r="TFV635" s="983"/>
      <c r="TFW635" s="983"/>
      <c r="TFX635" s="983"/>
      <c r="TFY635" s="983"/>
      <c r="TFZ635" s="983"/>
      <c r="TGA635" s="983"/>
      <c r="TGB635" s="983"/>
      <c r="TGC635" s="983"/>
      <c r="TGD635" s="983"/>
      <c r="TGE635" s="983"/>
      <c r="TGF635" s="983"/>
      <c r="TGG635" s="983"/>
      <c r="TGH635" s="984"/>
      <c r="TGI635" s="982"/>
      <c r="TGJ635" s="983"/>
      <c r="TGK635" s="983"/>
      <c r="TGL635" s="983"/>
      <c r="TGM635" s="983"/>
      <c r="TGN635" s="983"/>
      <c r="TGO635" s="983"/>
      <c r="TGP635" s="983"/>
      <c r="TGQ635" s="983"/>
      <c r="TGR635" s="983"/>
      <c r="TGS635" s="983"/>
      <c r="TGT635" s="983"/>
      <c r="TGU635" s="983"/>
      <c r="TGV635" s="983"/>
      <c r="TGW635" s="984"/>
      <c r="TGX635" s="982"/>
      <c r="TGY635" s="983"/>
      <c r="TGZ635" s="983"/>
      <c r="THA635" s="983"/>
      <c r="THB635" s="983"/>
      <c r="THC635" s="983"/>
      <c r="THD635" s="983"/>
      <c r="THE635" s="983"/>
      <c r="THF635" s="983"/>
      <c r="THG635" s="983"/>
      <c r="THH635" s="983"/>
      <c r="THI635" s="983"/>
      <c r="THJ635" s="983"/>
      <c r="THK635" s="983"/>
      <c r="THL635" s="984"/>
      <c r="THM635" s="982"/>
      <c r="THN635" s="983"/>
      <c r="THO635" s="983"/>
      <c r="THP635" s="983"/>
      <c r="THQ635" s="983"/>
      <c r="THR635" s="983"/>
      <c r="THS635" s="983"/>
      <c r="THT635" s="983"/>
      <c r="THU635" s="983"/>
      <c r="THV635" s="983"/>
      <c r="THW635" s="983"/>
      <c r="THX635" s="983"/>
      <c r="THY635" s="983"/>
      <c r="THZ635" s="983"/>
      <c r="TIA635" s="984"/>
      <c r="TIB635" s="982"/>
      <c r="TIC635" s="983"/>
      <c r="TID635" s="983"/>
      <c r="TIE635" s="983"/>
      <c r="TIF635" s="983"/>
      <c r="TIG635" s="983"/>
      <c r="TIH635" s="983"/>
      <c r="TII635" s="983"/>
      <c r="TIJ635" s="983"/>
      <c r="TIK635" s="983"/>
      <c r="TIL635" s="983"/>
      <c r="TIM635" s="983"/>
      <c r="TIN635" s="983"/>
      <c r="TIO635" s="983"/>
      <c r="TIP635" s="984"/>
      <c r="TIQ635" s="982"/>
      <c r="TIR635" s="983"/>
      <c r="TIS635" s="983"/>
      <c r="TIT635" s="983"/>
      <c r="TIU635" s="983"/>
      <c r="TIV635" s="983"/>
      <c r="TIW635" s="983"/>
      <c r="TIX635" s="983"/>
      <c r="TIY635" s="983"/>
      <c r="TIZ635" s="983"/>
      <c r="TJA635" s="983"/>
      <c r="TJB635" s="983"/>
      <c r="TJC635" s="983"/>
      <c r="TJD635" s="983"/>
      <c r="TJE635" s="984"/>
      <c r="TJF635" s="982"/>
      <c r="TJG635" s="983"/>
      <c r="TJH635" s="983"/>
      <c r="TJI635" s="983"/>
      <c r="TJJ635" s="983"/>
      <c r="TJK635" s="983"/>
      <c r="TJL635" s="983"/>
      <c r="TJM635" s="983"/>
      <c r="TJN635" s="983"/>
      <c r="TJO635" s="983"/>
      <c r="TJP635" s="983"/>
      <c r="TJQ635" s="983"/>
      <c r="TJR635" s="983"/>
      <c r="TJS635" s="983"/>
      <c r="TJT635" s="984"/>
      <c r="TJU635" s="982"/>
      <c r="TJV635" s="983"/>
      <c r="TJW635" s="983"/>
      <c r="TJX635" s="983"/>
      <c r="TJY635" s="983"/>
      <c r="TJZ635" s="983"/>
      <c r="TKA635" s="983"/>
      <c r="TKB635" s="983"/>
      <c r="TKC635" s="983"/>
      <c r="TKD635" s="983"/>
      <c r="TKE635" s="983"/>
      <c r="TKF635" s="983"/>
      <c r="TKG635" s="983"/>
      <c r="TKH635" s="983"/>
      <c r="TKI635" s="984"/>
      <c r="TKJ635" s="982"/>
      <c r="TKK635" s="983"/>
      <c r="TKL635" s="983"/>
      <c r="TKM635" s="983"/>
      <c r="TKN635" s="983"/>
      <c r="TKO635" s="983"/>
      <c r="TKP635" s="983"/>
      <c r="TKQ635" s="983"/>
      <c r="TKR635" s="983"/>
      <c r="TKS635" s="983"/>
      <c r="TKT635" s="983"/>
      <c r="TKU635" s="983"/>
      <c r="TKV635" s="983"/>
      <c r="TKW635" s="983"/>
      <c r="TKX635" s="984"/>
      <c r="TKY635" s="982"/>
      <c r="TKZ635" s="983"/>
      <c r="TLA635" s="983"/>
      <c r="TLB635" s="983"/>
      <c r="TLC635" s="983"/>
      <c r="TLD635" s="983"/>
      <c r="TLE635" s="983"/>
      <c r="TLF635" s="983"/>
      <c r="TLG635" s="983"/>
      <c r="TLH635" s="983"/>
      <c r="TLI635" s="983"/>
      <c r="TLJ635" s="983"/>
      <c r="TLK635" s="983"/>
      <c r="TLL635" s="983"/>
      <c r="TLM635" s="984"/>
      <c r="TLN635" s="982"/>
      <c r="TLO635" s="983"/>
      <c r="TLP635" s="983"/>
      <c r="TLQ635" s="983"/>
      <c r="TLR635" s="983"/>
      <c r="TLS635" s="983"/>
      <c r="TLT635" s="983"/>
      <c r="TLU635" s="983"/>
      <c r="TLV635" s="983"/>
      <c r="TLW635" s="983"/>
      <c r="TLX635" s="983"/>
      <c r="TLY635" s="983"/>
      <c r="TLZ635" s="983"/>
      <c r="TMA635" s="983"/>
      <c r="TMB635" s="984"/>
      <c r="TMC635" s="982"/>
      <c r="TMD635" s="983"/>
      <c r="TME635" s="983"/>
      <c r="TMF635" s="983"/>
      <c r="TMG635" s="983"/>
      <c r="TMH635" s="983"/>
      <c r="TMI635" s="983"/>
      <c r="TMJ635" s="983"/>
      <c r="TMK635" s="983"/>
      <c r="TML635" s="983"/>
      <c r="TMM635" s="983"/>
      <c r="TMN635" s="983"/>
      <c r="TMO635" s="983"/>
      <c r="TMP635" s="983"/>
      <c r="TMQ635" s="984"/>
      <c r="TMR635" s="982"/>
      <c r="TMS635" s="983"/>
      <c r="TMT635" s="983"/>
      <c r="TMU635" s="983"/>
      <c r="TMV635" s="983"/>
      <c r="TMW635" s="983"/>
      <c r="TMX635" s="983"/>
      <c r="TMY635" s="983"/>
      <c r="TMZ635" s="983"/>
      <c r="TNA635" s="983"/>
      <c r="TNB635" s="983"/>
      <c r="TNC635" s="983"/>
      <c r="TND635" s="983"/>
      <c r="TNE635" s="983"/>
      <c r="TNF635" s="984"/>
      <c r="TNG635" s="982"/>
      <c r="TNH635" s="983"/>
      <c r="TNI635" s="983"/>
      <c r="TNJ635" s="983"/>
      <c r="TNK635" s="983"/>
      <c r="TNL635" s="983"/>
      <c r="TNM635" s="983"/>
      <c r="TNN635" s="983"/>
      <c r="TNO635" s="983"/>
      <c r="TNP635" s="983"/>
      <c r="TNQ635" s="983"/>
      <c r="TNR635" s="983"/>
      <c r="TNS635" s="983"/>
      <c r="TNT635" s="983"/>
      <c r="TNU635" s="984"/>
      <c r="TNV635" s="982"/>
      <c r="TNW635" s="983"/>
      <c r="TNX635" s="983"/>
      <c r="TNY635" s="983"/>
      <c r="TNZ635" s="983"/>
      <c r="TOA635" s="983"/>
      <c r="TOB635" s="983"/>
      <c r="TOC635" s="983"/>
      <c r="TOD635" s="983"/>
      <c r="TOE635" s="983"/>
      <c r="TOF635" s="983"/>
      <c r="TOG635" s="983"/>
      <c r="TOH635" s="983"/>
      <c r="TOI635" s="983"/>
      <c r="TOJ635" s="984"/>
      <c r="TOK635" s="982"/>
      <c r="TOL635" s="983"/>
      <c r="TOM635" s="983"/>
      <c r="TON635" s="983"/>
      <c r="TOO635" s="983"/>
      <c r="TOP635" s="983"/>
      <c r="TOQ635" s="983"/>
      <c r="TOR635" s="983"/>
      <c r="TOS635" s="983"/>
      <c r="TOT635" s="983"/>
      <c r="TOU635" s="983"/>
      <c r="TOV635" s="983"/>
      <c r="TOW635" s="983"/>
      <c r="TOX635" s="983"/>
      <c r="TOY635" s="984"/>
      <c r="TOZ635" s="982"/>
      <c r="TPA635" s="983"/>
      <c r="TPB635" s="983"/>
      <c r="TPC635" s="983"/>
      <c r="TPD635" s="983"/>
      <c r="TPE635" s="983"/>
      <c r="TPF635" s="983"/>
      <c r="TPG635" s="983"/>
      <c r="TPH635" s="983"/>
      <c r="TPI635" s="983"/>
      <c r="TPJ635" s="983"/>
      <c r="TPK635" s="983"/>
      <c r="TPL635" s="983"/>
      <c r="TPM635" s="983"/>
      <c r="TPN635" s="984"/>
      <c r="TPO635" s="982"/>
      <c r="TPP635" s="983"/>
      <c r="TPQ635" s="983"/>
      <c r="TPR635" s="983"/>
      <c r="TPS635" s="983"/>
      <c r="TPT635" s="983"/>
      <c r="TPU635" s="983"/>
      <c r="TPV635" s="983"/>
      <c r="TPW635" s="983"/>
      <c r="TPX635" s="983"/>
      <c r="TPY635" s="983"/>
      <c r="TPZ635" s="983"/>
      <c r="TQA635" s="983"/>
      <c r="TQB635" s="983"/>
      <c r="TQC635" s="984"/>
      <c r="TQD635" s="982"/>
      <c r="TQE635" s="983"/>
      <c r="TQF635" s="983"/>
      <c r="TQG635" s="983"/>
      <c r="TQH635" s="983"/>
      <c r="TQI635" s="983"/>
      <c r="TQJ635" s="983"/>
      <c r="TQK635" s="983"/>
      <c r="TQL635" s="983"/>
      <c r="TQM635" s="983"/>
      <c r="TQN635" s="983"/>
      <c r="TQO635" s="983"/>
      <c r="TQP635" s="983"/>
      <c r="TQQ635" s="983"/>
      <c r="TQR635" s="984"/>
      <c r="TQS635" s="982"/>
      <c r="TQT635" s="983"/>
      <c r="TQU635" s="983"/>
      <c r="TQV635" s="983"/>
      <c r="TQW635" s="983"/>
      <c r="TQX635" s="983"/>
      <c r="TQY635" s="983"/>
      <c r="TQZ635" s="983"/>
      <c r="TRA635" s="983"/>
      <c r="TRB635" s="983"/>
      <c r="TRC635" s="983"/>
      <c r="TRD635" s="983"/>
      <c r="TRE635" s="983"/>
      <c r="TRF635" s="983"/>
      <c r="TRG635" s="984"/>
      <c r="TRH635" s="982"/>
      <c r="TRI635" s="983"/>
      <c r="TRJ635" s="983"/>
      <c r="TRK635" s="983"/>
      <c r="TRL635" s="983"/>
      <c r="TRM635" s="983"/>
      <c r="TRN635" s="983"/>
      <c r="TRO635" s="983"/>
      <c r="TRP635" s="983"/>
      <c r="TRQ635" s="983"/>
      <c r="TRR635" s="983"/>
      <c r="TRS635" s="983"/>
      <c r="TRT635" s="983"/>
      <c r="TRU635" s="983"/>
      <c r="TRV635" s="984"/>
      <c r="TRW635" s="982"/>
      <c r="TRX635" s="983"/>
      <c r="TRY635" s="983"/>
      <c r="TRZ635" s="983"/>
      <c r="TSA635" s="983"/>
      <c r="TSB635" s="983"/>
      <c r="TSC635" s="983"/>
      <c r="TSD635" s="983"/>
      <c r="TSE635" s="983"/>
      <c r="TSF635" s="983"/>
      <c r="TSG635" s="983"/>
      <c r="TSH635" s="983"/>
      <c r="TSI635" s="983"/>
      <c r="TSJ635" s="983"/>
      <c r="TSK635" s="984"/>
      <c r="TSL635" s="982"/>
      <c r="TSM635" s="983"/>
      <c r="TSN635" s="983"/>
      <c r="TSO635" s="983"/>
      <c r="TSP635" s="983"/>
      <c r="TSQ635" s="983"/>
      <c r="TSR635" s="983"/>
      <c r="TSS635" s="983"/>
      <c r="TST635" s="983"/>
      <c r="TSU635" s="983"/>
      <c r="TSV635" s="983"/>
      <c r="TSW635" s="983"/>
      <c r="TSX635" s="983"/>
      <c r="TSY635" s="983"/>
      <c r="TSZ635" s="984"/>
      <c r="TTA635" s="982"/>
      <c r="TTB635" s="983"/>
      <c r="TTC635" s="983"/>
      <c r="TTD635" s="983"/>
      <c r="TTE635" s="983"/>
      <c r="TTF635" s="983"/>
      <c r="TTG635" s="983"/>
      <c r="TTH635" s="983"/>
      <c r="TTI635" s="983"/>
      <c r="TTJ635" s="983"/>
      <c r="TTK635" s="983"/>
      <c r="TTL635" s="983"/>
      <c r="TTM635" s="983"/>
      <c r="TTN635" s="983"/>
      <c r="TTO635" s="984"/>
      <c r="TTP635" s="982"/>
      <c r="TTQ635" s="983"/>
      <c r="TTR635" s="983"/>
      <c r="TTS635" s="983"/>
      <c r="TTT635" s="983"/>
      <c r="TTU635" s="983"/>
      <c r="TTV635" s="983"/>
      <c r="TTW635" s="983"/>
      <c r="TTX635" s="983"/>
      <c r="TTY635" s="983"/>
      <c r="TTZ635" s="983"/>
      <c r="TUA635" s="983"/>
      <c r="TUB635" s="983"/>
      <c r="TUC635" s="983"/>
      <c r="TUD635" s="984"/>
      <c r="TUE635" s="982"/>
      <c r="TUF635" s="983"/>
      <c r="TUG635" s="983"/>
      <c r="TUH635" s="983"/>
      <c r="TUI635" s="983"/>
      <c r="TUJ635" s="983"/>
      <c r="TUK635" s="983"/>
      <c r="TUL635" s="983"/>
      <c r="TUM635" s="983"/>
      <c r="TUN635" s="983"/>
      <c r="TUO635" s="983"/>
      <c r="TUP635" s="983"/>
      <c r="TUQ635" s="983"/>
      <c r="TUR635" s="983"/>
      <c r="TUS635" s="984"/>
      <c r="TUT635" s="982"/>
      <c r="TUU635" s="983"/>
      <c r="TUV635" s="983"/>
      <c r="TUW635" s="983"/>
      <c r="TUX635" s="983"/>
      <c r="TUY635" s="983"/>
      <c r="TUZ635" s="983"/>
      <c r="TVA635" s="983"/>
      <c r="TVB635" s="983"/>
      <c r="TVC635" s="983"/>
      <c r="TVD635" s="983"/>
      <c r="TVE635" s="983"/>
      <c r="TVF635" s="983"/>
      <c r="TVG635" s="983"/>
      <c r="TVH635" s="984"/>
      <c r="TVI635" s="982"/>
      <c r="TVJ635" s="983"/>
      <c r="TVK635" s="983"/>
      <c r="TVL635" s="983"/>
      <c r="TVM635" s="983"/>
      <c r="TVN635" s="983"/>
      <c r="TVO635" s="983"/>
      <c r="TVP635" s="983"/>
      <c r="TVQ635" s="983"/>
      <c r="TVR635" s="983"/>
      <c r="TVS635" s="983"/>
      <c r="TVT635" s="983"/>
      <c r="TVU635" s="983"/>
      <c r="TVV635" s="983"/>
      <c r="TVW635" s="984"/>
      <c r="TVX635" s="982"/>
      <c r="TVY635" s="983"/>
      <c r="TVZ635" s="983"/>
      <c r="TWA635" s="983"/>
      <c r="TWB635" s="983"/>
      <c r="TWC635" s="983"/>
      <c r="TWD635" s="983"/>
      <c r="TWE635" s="983"/>
      <c r="TWF635" s="983"/>
      <c r="TWG635" s="983"/>
      <c r="TWH635" s="983"/>
      <c r="TWI635" s="983"/>
      <c r="TWJ635" s="983"/>
      <c r="TWK635" s="983"/>
      <c r="TWL635" s="984"/>
      <c r="TWM635" s="982"/>
      <c r="TWN635" s="983"/>
      <c r="TWO635" s="983"/>
      <c r="TWP635" s="983"/>
      <c r="TWQ635" s="983"/>
      <c r="TWR635" s="983"/>
      <c r="TWS635" s="983"/>
      <c r="TWT635" s="983"/>
      <c r="TWU635" s="983"/>
      <c r="TWV635" s="983"/>
      <c r="TWW635" s="983"/>
      <c r="TWX635" s="983"/>
      <c r="TWY635" s="983"/>
      <c r="TWZ635" s="983"/>
      <c r="TXA635" s="984"/>
      <c r="TXB635" s="982"/>
      <c r="TXC635" s="983"/>
      <c r="TXD635" s="983"/>
      <c r="TXE635" s="983"/>
      <c r="TXF635" s="983"/>
      <c r="TXG635" s="983"/>
      <c r="TXH635" s="983"/>
      <c r="TXI635" s="983"/>
      <c r="TXJ635" s="983"/>
      <c r="TXK635" s="983"/>
      <c r="TXL635" s="983"/>
      <c r="TXM635" s="983"/>
      <c r="TXN635" s="983"/>
      <c r="TXO635" s="983"/>
      <c r="TXP635" s="984"/>
      <c r="TXQ635" s="982"/>
      <c r="TXR635" s="983"/>
      <c r="TXS635" s="983"/>
      <c r="TXT635" s="983"/>
      <c r="TXU635" s="983"/>
      <c r="TXV635" s="983"/>
      <c r="TXW635" s="983"/>
      <c r="TXX635" s="983"/>
      <c r="TXY635" s="983"/>
      <c r="TXZ635" s="983"/>
      <c r="TYA635" s="983"/>
      <c r="TYB635" s="983"/>
      <c r="TYC635" s="983"/>
      <c r="TYD635" s="983"/>
      <c r="TYE635" s="984"/>
      <c r="TYF635" s="982"/>
      <c r="TYG635" s="983"/>
      <c r="TYH635" s="983"/>
      <c r="TYI635" s="983"/>
      <c r="TYJ635" s="983"/>
      <c r="TYK635" s="983"/>
      <c r="TYL635" s="983"/>
      <c r="TYM635" s="983"/>
      <c r="TYN635" s="983"/>
      <c r="TYO635" s="983"/>
      <c r="TYP635" s="983"/>
      <c r="TYQ635" s="983"/>
      <c r="TYR635" s="983"/>
      <c r="TYS635" s="983"/>
      <c r="TYT635" s="984"/>
      <c r="TYU635" s="982"/>
      <c r="TYV635" s="983"/>
      <c r="TYW635" s="983"/>
      <c r="TYX635" s="983"/>
      <c r="TYY635" s="983"/>
      <c r="TYZ635" s="983"/>
      <c r="TZA635" s="983"/>
      <c r="TZB635" s="983"/>
      <c r="TZC635" s="983"/>
      <c r="TZD635" s="983"/>
      <c r="TZE635" s="983"/>
      <c r="TZF635" s="983"/>
      <c r="TZG635" s="983"/>
      <c r="TZH635" s="983"/>
      <c r="TZI635" s="984"/>
      <c r="TZJ635" s="982"/>
      <c r="TZK635" s="983"/>
      <c r="TZL635" s="983"/>
      <c r="TZM635" s="983"/>
      <c r="TZN635" s="983"/>
      <c r="TZO635" s="983"/>
      <c r="TZP635" s="983"/>
      <c r="TZQ635" s="983"/>
      <c r="TZR635" s="983"/>
      <c r="TZS635" s="983"/>
      <c r="TZT635" s="983"/>
      <c r="TZU635" s="983"/>
      <c r="TZV635" s="983"/>
      <c r="TZW635" s="983"/>
      <c r="TZX635" s="984"/>
      <c r="TZY635" s="982"/>
      <c r="TZZ635" s="983"/>
      <c r="UAA635" s="983"/>
      <c r="UAB635" s="983"/>
      <c r="UAC635" s="983"/>
      <c r="UAD635" s="983"/>
      <c r="UAE635" s="983"/>
      <c r="UAF635" s="983"/>
      <c r="UAG635" s="983"/>
      <c r="UAH635" s="983"/>
      <c r="UAI635" s="983"/>
      <c r="UAJ635" s="983"/>
      <c r="UAK635" s="983"/>
      <c r="UAL635" s="983"/>
      <c r="UAM635" s="984"/>
      <c r="UAN635" s="982"/>
      <c r="UAO635" s="983"/>
      <c r="UAP635" s="983"/>
      <c r="UAQ635" s="983"/>
      <c r="UAR635" s="983"/>
      <c r="UAS635" s="983"/>
      <c r="UAT635" s="983"/>
      <c r="UAU635" s="983"/>
      <c r="UAV635" s="983"/>
      <c r="UAW635" s="983"/>
      <c r="UAX635" s="983"/>
      <c r="UAY635" s="983"/>
      <c r="UAZ635" s="983"/>
      <c r="UBA635" s="983"/>
      <c r="UBB635" s="984"/>
      <c r="UBC635" s="982"/>
      <c r="UBD635" s="983"/>
      <c r="UBE635" s="983"/>
      <c r="UBF635" s="983"/>
      <c r="UBG635" s="983"/>
      <c r="UBH635" s="983"/>
      <c r="UBI635" s="983"/>
      <c r="UBJ635" s="983"/>
      <c r="UBK635" s="983"/>
      <c r="UBL635" s="983"/>
      <c r="UBM635" s="983"/>
      <c r="UBN635" s="983"/>
      <c r="UBO635" s="983"/>
      <c r="UBP635" s="983"/>
      <c r="UBQ635" s="984"/>
      <c r="UBR635" s="982"/>
      <c r="UBS635" s="983"/>
      <c r="UBT635" s="983"/>
      <c r="UBU635" s="983"/>
      <c r="UBV635" s="983"/>
      <c r="UBW635" s="983"/>
      <c r="UBX635" s="983"/>
      <c r="UBY635" s="983"/>
      <c r="UBZ635" s="983"/>
      <c r="UCA635" s="983"/>
      <c r="UCB635" s="983"/>
      <c r="UCC635" s="983"/>
      <c r="UCD635" s="983"/>
      <c r="UCE635" s="983"/>
      <c r="UCF635" s="984"/>
      <c r="UCG635" s="982"/>
      <c r="UCH635" s="983"/>
      <c r="UCI635" s="983"/>
      <c r="UCJ635" s="983"/>
      <c r="UCK635" s="983"/>
      <c r="UCL635" s="983"/>
      <c r="UCM635" s="983"/>
      <c r="UCN635" s="983"/>
      <c r="UCO635" s="983"/>
      <c r="UCP635" s="983"/>
      <c r="UCQ635" s="983"/>
      <c r="UCR635" s="983"/>
      <c r="UCS635" s="983"/>
      <c r="UCT635" s="983"/>
      <c r="UCU635" s="984"/>
      <c r="UCV635" s="982"/>
      <c r="UCW635" s="983"/>
      <c r="UCX635" s="983"/>
      <c r="UCY635" s="983"/>
      <c r="UCZ635" s="983"/>
      <c r="UDA635" s="983"/>
      <c r="UDB635" s="983"/>
      <c r="UDC635" s="983"/>
      <c r="UDD635" s="983"/>
      <c r="UDE635" s="983"/>
      <c r="UDF635" s="983"/>
      <c r="UDG635" s="983"/>
      <c r="UDH635" s="983"/>
      <c r="UDI635" s="983"/>
      <c r="UDJ635" s="984"/>
      <c r="UDK635" s="982"/>
      <c r="UDL635" s="983"/>
      <c r="UDM635" s="983"/>
      <c r="UDN635" s="983"/>
      <c r="UDO635" s="983"/>
      <c r="UDP635" s="983"/>
      <c r="UDQ635" s="983"/>
      <c r="UDR635" s="983"/>
      <c r="UDS635" s="983"/>
      <c r="UDT635" s="983"/>
      <c r="UDU635" s="983"/>
      <c r="UDV635" s="983"/>
      <c r="UDW635" s="983"/>
      <c r="UDX635" s="983"/>
      <c r="UDY635" s="984"/>
      <c r="UDZ635" s="982"/>
      <c r="UEA635" s="983"/>
      <c r="UEB635" s="983"/>
      <c r="UEC635" s="983"/>
      <c r="UED635" s="983"/>
      <c r="UEE635" s="983"/>
      <c r="UEF635" s="983"/>
      <c r="UEG635" s="983"/>
      <c r="UEH635" s="983"/>
      <c r="UEI635" s="983"/>
      <c r="UEJ635" s="983"/>
      <c r="UEK635" s="983"/>
      <c r="UEL635" s="983"/>
      <c r="UEM635" s="983"/>
      <c r="UEN635" s="984"/>
      <c r="UEO635" s="982"/>
      <c r="UEP635" s="983"/>
      <c r="UEQ635" s="983"/>
      <c r="UER635" s="983"/>
      <c r="UES635" s="983"/>
      <c r="UET635" s="983"/>
      <c r="UEU635" s="983"/>
      <c r="UEV635" s="983"/>
      <c r="UEW635" s="983"/>
      <c r="UEX635" s="983"/>
      <c r="UEY635" s="983"/>
      <c r="UEZ635" s="983"/>
      <c r="UFA635" s="983"/>
      <c r="UFB635" s="983"/>
      <c r="UFC635" s="984"/>
      <c r="UFD635" s="982"/>
      <c r="UFE635" s="983"/>
      <c r="UFF635" s="983"/>
      <c r="UFG635" s="983"/>
      <c r="UFH635" s="983"/>
      <c r="UFI635" s="983"/>
      <c r="UFJ635" s="983"/>
      <c r="UFK635" s="983"/>
      <c r="UFL635" s="983"/>
      <c r="UFM635" s="983"/>
      <c r="UFN635" s="983"/>
      <c r="UFO635" s="983"/>
      <c r="UFP635" s="983"/>
      <c r="UFQ635" s="983"/>
      <c r="UFR635" s="984"/>
      <c r="UFS635" s="982"/>
      <c r="UFT635" s="983"/>
      <c r="UFU635" s="983"/>
      <c r="UFV635" s="983"/>
      <c r="UFW635" s="983"/>
      <c r="UFX635" s="983"/>
      <c r="UFY635" s="983"/>
      <c r="UFZ635" s="983"/>
      <c r="UGA635" s="983"/>
      <c r="UGB635" s="983"/>
      <c r="UGC635" s="983"/>
      <c r="UGD635" s="983"/>
      <c r="UGE635" s="983"/>
      <c r="UGF635" s="983"/>
      <c r="UGG635" s="984"/>
      <c r="UGH635" s="982"/>
      <c r="UGI635" s="983"/>
      <c r="UGJ635" s="983"/>
      <c r="UGK635" s="983"/>
      <c r="UGL635" s="983"/>
      <c r="UGM635" s="983"/>
      <c r="UGN635" s="983"/>
      <c r="UGO635" s="983"/>
      <c r="UGP635" s="983"/>
      <c r="UGQ635" s="983"/>
      <c r="UGR635" s="983"/>
      <c r="UGS635" s="983"/>
      <c r="UGT635" s="983"/>
      <c r="UGU635" s="983"/>
      <c r="UGV635" s="984"/>
      <c r="UGW635" s="982"/>
      <c r="UGX635" s="983"/>
      <c r="UGY635" s="983"/>
      <c r="UGZ635" s="983"/>
      <c r="UHA635" s="983"/>
      <c r="UHB635" s="983"/>
      <c r="UHC635" s="983"/>
      <c r="UHD635" s="983"/>
      <c r="UHE635" s="983"/>
      <c r="UHF635" s="983"/>
      <c r="UHG635" s="983"/>
      <c r="UHH635" s="983"/>
      <c r="UHI635" s="983"/>
      <c r="UHJ635" s="983"/>
      <c r="UHK635" s="984"/>
      <c r="UHL635" s="982"/>
      <c r="UHM635" s="983"/>
      <c r="UHN635" s="983"/>
      <c r="UHO635" s="983"/>
      <c r="UHP635" s="983"/>
      <c r="UHQ635" s="983"/>
      <c r="UHR635" s="983"/>
      <c r="UHS635" s="983"/>
      <c r="UHT635" s="983"/>
      <c r="UHU635" s="983"/>
      <c r="UHV635" s="983"/>
      <c r="UHW635" s="983"/>
      <c r="UHX635" s="983"/>
      <c r="UHY635" s="983"/>
      <c r="UHZ635" s="984"/>
      <c r="UIA635" s="982"/>
      <c r="UIB635" s="983"/>
      <c r="UIC635" s="983"/>
      <c r="UID635" s="983"/>
      <c r="UIE635" s="983"/>
      <c r="UIF635" s="983"/>
      <c r="UIG635" s="983"/>
      <c r="UIH635" s="983"/>
      <c r="UII635" s="983"/>
      <c r="UIJ635" s="983"/>
      <c r="UIK635" s="983"/>
      <c r="UIL635" s="983"/>
      <c r="UIM635" s="983"/>
      <c r="UIN635" s="983"/>
      <c r="UIO635" s="984"/>
      <c r="UIP635" s="982"/>
      <c r="UIQ635" s="983"/>
      <c r="UIR635" s="983"/>
      <c r="UIS635" s="983"/>
      <c r="UIT635" s="983"/>
      <c r="UIU635" s="983"/>
      <c r="UIV635" s="983"/>
      <c r="UIW635" s="983"/>
      <c r="UIX635" s="983"/>
      <c r="UIY635" s="983"/>
      <c r="UIZ635" s="983"/>
      <c r="UJA635" s="983"/>
      <c r="UJB635" s="983"/>
      <c r="UJC635" s="983"/>
      <c r="UJD635" s="984"/>
      <c r="UJE635" s="982"/>
      <c r="UJF635" s="983"/>
      <c r="UJG635" s="983"/>
      <c r="UJH635" s="983"/>
      <c r="UJI635" s="983"/>
      <c r="UJJ635" s="983"/>
      <c r="UJK635" s="983"/>
      <c r="UJL635" s="983"/>
      <c r="UJM635" s="983"/>
      <c r="UJN635" s="983"/>
      <c r="UJO635" s="983"/>
      <c r="UJP635" s="983"/>
      <c r="UJQ635" s="983"/>
      <c r="UJR635" s="983"/>
      <c r="UJS635" s="984"/>
      <c r="UJT635" s="982"/>
      <c r="UJU635" s="983"/>
      <c r="UJV635" s="983"/>
      <c r="UJW635" s="983"/>
      <c r="UJX635" s="983"/>
      <c r="UJY635" s="983"/>
      <c r="UJZ635" s="983"/>
      <c r="UKA635" s="983"/>
      <c r="UKB635" s="983"/>
      <c r="UKC635" s="983"/>
      <c r="UKD635" s="983"/>
      <c r="UKE635" s="983"/>
      <c r="UKF635" s="983"/>
      <c r="UKG635" s="983"/>
      <c r="UKH635" s="984"/>
      <c r="UKI635" s="982"/>
      <c r="UKJ635" s="983"/>
      <c r="UKK635" s="983"/>
      <c r="UKL635" s="983"/>
      <c r="UKM635" s="983"/>
      <c r="UKN635" s="983"/>
      <c r="UKO635" s="983"/>
      <c r="UKP635" s="983"/>
      <c r="UKQ635" s="983"/>
      <c r="UKR635" s="983"/>
      <c r="UKS635" s="983"/>
      <c r="UKT635" s="983"/>
      <c r="UKU635" s="983"/>
      <c r="UKV635" s="983"/>
      <c r="UKW635" s="984"/>
      <c r="UKX635" s="982"/>
      <c r="UKY635" s="983"/>
      <c r="UKZ635" s="983"/>
      <c r="ULA635" s="983"/>
      <c r="ULB635" s="983"/>
      <c r="ULC635" s="983"/>
      <c r="ULD635" s="983"/>
      <c r="ULE635" s="983"/>
      <c r="ULF635" s="983"/>
      <c r="ULG635" s="983"/>
      <c r="ULH635" s="983"/>
      <c r="ULI635" s="983"/>
      <c r="ULJ635" s="983"/>
      <c r="ULK635" s="983"/>
      <c r="ULL635" s="984"/>
      <c r="ULM635" s="982"/>
      <c r="ULN635" s="983"/>
      <c r="ULO635" s="983"/>
      <c r="ULP635" s="983"/>
      <c r="ULQ635" s="983"/>
      <c r="ULR635" s="983"/>
      <c r="ULS635" s="983"/>
      <c r="ULT635" s="983"/>
      <c r="ULU635" s="983"/>
      <c r="ULV635" s="983"/>
      <c r="ULW635" s="983"/>
      <c r="ULX635" s="983"/>
      <c r="ULY635" s="983"/>
      <c r="ULZ635" s="983"/>
      <c r="UMA635" s="984"/>
      <c r="UMB635" s="982"/>
      <c r="UMC635" s="983"/>
      <c r="UMD635" s="983"/>
      <c r="UME635" s="983"/>
      <c r="UMF635" s="983"/>
      <c r="UMG635" s="983"/>
      <c r="UMH635" s="983"/>
      <c r="UMI635" s="983"/>
      <c r="UMJ635" s="983"/>
      <c r="UMK635" s="983"/>
      <c r="UML635" s="983"/>
      <c r="UMM635" s="983"/>
      <c r="UMN635" s="983"/>
      <c r="UMO635" s="983"/>
      <c r="UMP635" s="984"/>
      <c r="UMQ635" s="982"/>
      <c r="UMR635" s="983"/>
      <c r="UMS635" s="983"/>
      <c r="UMT635" s="983"/>
      <c r="UMU635" s="983"/>
      <c r="UMV635" s="983"/>
      <c r="UMW635" s="983"/>
      <c r="UMX635" s="983"/>
      <c r="UMY635" s="983"/>
      <c r="UMZ635" s="983"/>
      <c r="UNA635" s="983"/>
      <c r="UNB635" s="983"/>
      <c r="UNC635" s="983"/>
      <c r="UND635" s="983"/>
      <c r="UNE635" s="984"/>
      <c r="UNF635" s="982"/>
      <c r="UNG635" s="983"/>
      <c r="UNH635" s="983"/>
      <c r="UNI635" s="983"/>
      <c r="UNJ635" s="983"/>
      <c r="UNK635" s="983"/>
      <c r="UNL635" s="983"/>
      <c r="UNM635" s="983"/>
      <c r="UNN635" s="983"/>
      <c r="UNO635" s="983"/>
      <c r="UNP635" s="983"/>
      <c r="UNQ635" s="983"/>
      <c r="UNR635" s="983"/>
      <c r="UNS635" s="983"/>
      <c r="UNT635" s="984"/>
      <c r="UNU635" s="982"/>
      <c r="UNV635" s="983"/>
      <c r="UNW635" s="983"/>
      <c r="UNX635" s="983"/>
      <c r="UNY635" s="983"/>
      <c r="UNZ635" s="983"/>
      <c r="UOA635" s="983"/>
      <c r="UOB635" s="983"/>
      <c r="UOC635" s="983"/>
      <c r="UOD635" s="983"/>
      <c r="UOE635" s="983"/>
      <c r="UOF635" s="983"/>
      <c r="UOG635" s="983"/>
      <c r="UOH635" s="983"/>
      <c r="UOI635" s="984"/>
      <c r="UOJ635" s="982"/>
      <c r="UOK635" s="983"/>
      <c r="UOL635" s="983"/>
      <c r="UOM635" s="983"/>
      <c r="UON635" s="983"/>
      <c r="UOO635" s="983"/>
      <c r="UOP635" s="983"/>
      <c r="UOQ635" s="983"/>
      <c r="UOR635" s="983"/>
      <c r="UOS635" s="983"/>
      <c r="UOT635" s="983"/>
      <c r="UOU635" s="983"/>
      <c r="UOV635" s="983"/>
      <c r="UOW635" s="983"/>
      <c r="UOX635" s="984"/>
      <c r="UOY635" s="982"/>
      <c r="UOZ635" s="983"/>
      <c r="UPA635" s="983"/>
      <c r="UPB635" s="983"/>
      <c r="UPC635" s="983"/>
      <c r="UPD635" s="983"/>
      <c r="UPE635" s="983"/>
      <c r="UPF635" s="983"/>
      <c r="UPG635" s="983"/>
      <c r="UPH635" s="983"/>
      <c r="UPI635" s="983"/>
      <c r="UPJ635" s="983"/>
      <c r="UPK635" s="983"/>
      <c r="UPL635" s="983"/>
      <c r="UPM635" s="984"/>
      <c r="UPN635" s="982"/>
      <c r="UPO635" s="983"/>
      <c r="UPP635" s="983"/>
      <c r="UPQ635" s="983"/>
      <c r="UPR635" s="983"/>
      <c r="UPS635" s="983"/>
      <c r="UPT635" s="983"/>
      <c r="UPU635" s="983"/>
      <c r="UPV635" s="983"/>
      <c r="UPW635" s="983"/>
      <c r="UPX635" s="983"/>
      <c r="UPY635" s="983"/>
      <c r="UPZ635" s="983"/>
      <c r="UQA635" s="983"/>
      <c r="UQB635" s="984"/>
      <c r="UQC635" s="982"/>
      <c r="UQD635" s="983"/>
      <c r="UQE635" s="983"/>
      <c r="UQF635" s="983"/>
      <c r="UQG635" s="983"/>
      <c r="UQH635" s="983"/>
      <c r="UQI635" s="983"/>
      <c r="UQJ635" s="983"/>
      <c r="UQK635" s="983"/>
      <c r="UQL635" s="983"/>
      <c r="UQM635" s="983"/>
      <c r="UQN635" s="983"/>
      <c r="UQO635" s="983"/>
      <c r="UQP635" s="983"/>
      <c r="UQQ635" s="984"/>
      <c r="UQR635" s="982"/>
      <c r="UQS635" s="983"/>
      <c r="UQT635" s="983"/>
      <c r="UQU635" s="983"/>
      <c r="UQV635" s="983"/>
      <c r="UQW635" s="983"/>
      <c r="UQX635" s="983"/>
      <c r="UQY635" s="983"/>
      <c r="UQZ635" s="983"/>
      <c r="URA635" s="983"/>
      <c r="URB635" s="983"/>
      <c r="URC635" s="983"/>
      <c r="URD635" s="983"/>
      <c r="URE635" s="983"/>
      <c r="URF635" s="984"/>
      <c r="URG635" s="982"/>
      <c r="URH635" s="983"/>
      <c r="URI635" s="983"/>
      <c r="URJ635" s="983"/>
      <c r="URK635" s="983"/>
      <c r="URL635" s="983"/>
      <c r="URM635" s="983"/>
      <c r="URN635" s="983"/>
      <c r="URO635" s="983"/>
      <c r="URP635" s="983"/>
      <c r="URQ635" s="983"/>
      <c r="URR635" s="983"/>
      <c r="URS635" s="983"/>
      <c r="URT635" s="983"/>
      <c r="URU635" s="984"/>
      <c r="URV635" s="982"/>
      <c r="URW635" s="983"/>
      <c r="URX635" s="983"/>
      <c r="URY635" s="983"/>
      <c r="URZ635" s="983"/>
      <c r="USA635" s="983"/>
      <c r="USB635" s="983"/>
      <c r="USC635" s="983"/>
      <c r="USD635" s="983"/>
      <c r="USE635" s="983"/>
      <c r="USF635" s="983"/>
      <c r="USG635" s="983"/>
      <c r="USH635" s="983"/>
      <c r="USI635" s="983"/>
      <c r="USJ635" s="984"/>
      <c r="USK635" s="982"/>
      <c r="USL635" s="983"/>
      <c r="USM635" s="983"/>
      <c r="USN635" s="983"/>
      <c r="USO635" s="983"/>
      <c r="USP635" s="983"/>
      <c r="USQ635" s="983"/>
      <c r="USR635" s="983"/>
      <c r="USS635" s="983"/>
      <c r="UST635" s="983"/>
      <c r="USU635" s="983"/>
      <c r="USV635" s="983"/>
      <c r="USW635" s="983"/>
      <c r="USX635" s="983"/>
      <c r="USY635" s="984"/>
      <c r="USZ635" s="982"/>
      <c r="UTA635" s="983"/>
      <c r="UTB635" s="983"/>
      <c r="UTC635" s="983"/>
      <c r="UTD635" s="983"/>
      <c r="UTE635" s="983"/>
      <c r="UTF635" s="983"/>
      <c r="UTG635" s="983"/>
      <c r="UTH635" s="983"/>
      <c r="UTI635" s="983"/>
      <c r="UTJ635" s="983"/>
      <c r="UTK635" s="983"/>
      <c r="UTL635" s="983"/>
      <c r="UTM635" s="983"/>
      <c r="UTN635" s="984"/>
      <c r="UTO635" s="982"/>
      <c r="UTP635" s="983"/>
      <c r="UTQ635" s="983"/>
      <c r="UTR635" s="983"/>
      <c r="UTS635" s="983"/>
      <c r="UTT635" s="983"/>
      <c r="UTU635" s="983"/>
      <c r="UTV635" s="983"/>
      <c r="UTW635" s="983"/>
      <c r="UTX635" s="983"/>
      <c r="UTY635" s="983"/>
      <c r="UTZ635" s="983"/>
      <c r="UUA635" s="983"/>
      <c r="UUB635" s="983"/>
      <c r="UUC635" s="984"/>
      <c r="UUD635" s="982"/>
      <c r="UUE635" s="983"/>
      <c r="UUF635" s="983"/>
      <c r="UUG635" s="983"/>
      <c r="UUH635" s="983"/>
      <c r="UUI635" s="983"/>
      <c r="UUJ635" s="983"/>
      <c r="UUK635" s="983"/>
      <c r="UUL635" s="983"/>
      <c r="UUM635" s="983"/>
      <c r="UUN635" s="983"/>
      <c r="UUO635" s="983"/>
      <c r="UUP635" s="983"/>
      <c r="UUQ635" s="983"/>
      <c r="UUR635" s="984"/>
      <c r="UUS635" s="982"/>
      <c r="UUT635" s="983"/>
      <c r="UUU635" s="983"/>
      <c r="UUV635" s="983"/>
      <c r="UUW635" s="983"/>
      <c r="UUX635" s="983"/>
      <c r="UUY635" s="983"/>
      <c r="UUZ635" s="983"/>
      <c r="UVA635" s="983"/>
      <c r="UVB635" s="983"/>
      <c r="UVC635" s="983"/>
      <c r="UVD635" s="983"/>
      <c r="UVE635" s="983"/>
      <c r="UVF635" s="983"/>
      <c r="UVG635" s="984"/>
      <c r="UVH635" s="982"/>
      <c r="UVI635" s="983"/>
      <c r="UVJ635" s="983"/>
      <c r="UVK635" s="983"/>
      <c r="UVL635" s="983"/>
      <c r="UVM635" s="983"/>
      <c r="UVN635" s="983"/>
      <c r="UVO635" s="983"/>
      <c r="UVP635" s="983"/>
      <c r="UVQ635" s="983"/>
      <c r="UVR635" s="983"/>
      <c r="UVS635" s="983"/>
      <c r="UVT635" s="983"/>
      <c r="UVU635" s="983"/>
      <c r="UVV635" s="984"/>
      <c r="UVW635" s="982"/>
      <c r="UVX635" s="983"/>
      <c r="UVY635" s="983"/>
      <c r="UVZ635" s="983"/>
      <c r="UWA635" s="983"/>
      <c r="UWB635" s="983"/>
      <c r="UWC635" s="983"/>
      <c r="UWD635" s="983"/>
      <c r="UWE635" s="983"/>
      <c r="UWF635" s="983"/>
      <c r="UWG635" s="983"/>
      <c r="UWH635" s="983"/>
      <c r="UWI635" s="983"/>
      <c r="UWJ635" s="983"/>
      <c r="UWK635" s="984"/>
      <c r="UWL635" s="982"/>
      <c r="UWM635" s="983"/>
      <c r="UWN635" s="983"/>
      <c r="UWO635" s="983"/>
      <c r="UWP635" s="983"/>
      <c r="UWQ635" s="983"/>
      <c r="UWR635" s="983"/>
      <c r="UWS635" s="983"/>
      <c r="UWT635" s="983"/>
      <c r="UWU635" s="983"/>
      <c r="UWV635" s="983"/>
      <c r="UWW635" s="983"/>
      <c r="UWX635" s="983"/>
      <c r="UWY635" s="983"/>
      <c r="UWZ635" s="984"/>
      <c r="UXA635" s="982"/>
      <c r="UXB635" s="983"/>
      <c r="UXC635" s="983"/>
      <c r="UXD635" s="983"/>
      <c r="UXE635" s="983"/>
      <c r="UXF635" s="983"/>
      <c r="UXG635" s="983"/>
      <c r="UXH635" s="983"/>
      <c r="UXI635" s="983"/>
      <c r="UXJ635" s="983"/>
      <c r="UXK635" s="983"/>
      <c r="UXL635" s="983"/>
      <c r="UXM635" s="983"/>
      <c r="UXN635" s="983"/>
      <c r="UXO635" s="984"/>
      <c r="UXP635" s="982"/>
      <c r="UXQ635" s="983"/>
      <c r="UXR635" s="983"/>
      <c r="UXS635" s="983"/>
      <c r="UXT635" s="983"/>
      <c r="UXU635" s="983"/>
      <c r="UXV635" s="983"/>
      <c r="UXW635" s="983"/>
      <c r="UXX635" s="983"/>
      <c r="UXY635" s="983"/>
      <c r="UXZ635" s="983"/>
      <c r="UYA635" s="983"/>
      <c r="UYB635" s="983"/>
      <c r="UYC635" s="983"/>
      <c r="UYD635" s="984"/>
      <c r="UYE635" s="982"/>
      <c r="UYF635" s="983"/>
      <c r="UYG635" s="983"/>
      <c r="UYH635" s="983"/>
      <c r="UYI635" s="983"/>
      <c r="UYJ635" s="983"/>
      <c r="UYK635" s="983"/>
      <c r="UYL635" s="983"/>
      <c r="UYM635" s="983"/>
      <c r="UYN635" s="983"/>
      <c r="UYO635" s="983"/>
      <c r="UYP635" s="983"/>
      <c r="UYQ635" s="983"/>
      <c r="UYR635" s="983"/>
      <c r="UYS635" s="984"/>
      <c r="UYT635" s="982"/>
      <c r="UYU635" s="983"/>
      <c r="UYV635" s="983"/>
      <c r="UYW635" s="983"/>
      <c r="UYX635" s="983"/>
      <c r="UYY635" s="983"/>
      <c r="UYZ635" s="983"/>
      <c r="UZA635" s="983"/>
      <c r="UZB635" s="983"/>
      <c r="UZC635" s="983"/>
      <c r="UZD635" s="983"/>
      <c r="UZE635" s="983"/>
      <c r="UZF635" s="983"/>
      <c r="UZG635" s="983"/>
      <c r="UZH635" s="984"/>
      <c r="UZI635" s="982"/>
      <c r="UZJ635" s="983"/>
      <c r="UZK635" s="983"/>
      <c r="UZL635" s="983"/>
      <c r="UZM635" s="983"/>
      <c r="UZN635" s="983"/>
      <c r="UZO635" s="983"/>
      <c r="UZP635" s="983"/>
      <c r="UZQ635" s="983"/>
      <c r="UZR635" s="983"/>
      <c r="UZS635" s="983"/>
      <c r="UZT635" s="983"/>
      <c r="UZU635" s="983"/>
      <c r="UZV635" s="983"/>
      <c r="UZW635" s="984"/>
      <c r="UZX635" s="982"/>
      <c r="UZY635" s="983"/>
      <c r="UZZ635" s="983"/>
      <c r="VAA635" s="983"/>
      <c r="VAB635" s="983"/>
      <c r="VAC635" s="983"/>
      <c r="VAD635" s="983"/>
      <c r="VAE635" s="983"/>
      <c r="VAF635" s="983"/>
      <c r="VAG635" s="983"/>
      <c r="VAH635" s="983"/>
      <c r="VAI635" s="983"/>
      <c r="VAJ635" s="983"/>
      <c r="VAK635" s="983"/>
      <c r="VAL635" s="984"/>
      <c r="VAM635" s="982"/>
      <c r="VAN635" s="983"/>
      <c r="VAO635" s="983"/>
      <c r="VAP635" s="983"/>
      <c r="VAQ635" s="983"/>
      <c r="VAR635" s="983"/>
      <c r="VAS635" s="983"/>
      <c r="VAT635" s="983"/>
      <c r="VAU635" s="983"/>
      <c r="VAV635" s="983"/>
      <c r="VAW635" s="983"/>
      <c r="VAX635" s="983"/>
      <c r="VAY635" s="983"/>
      <c r="VAZ635" s="983"/>
      <c r="VBA635" s="984"/>
      <c r="VBB635" s="982"/>
      <c r="VBC635" s="983"/>
      <c r="VBD635" s="983"/>
      <c r="VBE635" s="983"/>
      <c r="VBF635" s="983"/>
      <c r="VBG635" s="983"/>
      <c r="VBH635" s="983"/>
      <c r="VBI635" s="983"/>
      <c r="VBJ635" s="983"/>
      <c r="VBK635" s="983"/>
      <c r="VBL635" s="983"/>
      <c r="VBM635" s="983"/>
      <c r="VBN635" s="983"/>
      <c r="VBO635" s="983"/>
      <c r="VBP635" s="984"/>
      <c r="VBQ635" s="982"/>
      <c r="VBR635" s="983"/>
      <c r="VBS635" s="983"/>
      <c r="VBT635" s="983"/>
      <c r="VBU635" s="983"/>
      <c r="VBV635" s="983"/>
      <c r="VBW635" s="983"/>
      <c r="VBX635" s="983"/>
      <c r="VBY635" s="983"/>
      <c r="VBZ635" s="983"/>
      <c r="VCA635" s="983"/>
      <c r="VCB635" s="983"/>
      <c r="VCC635" s="983"/>
      <c r="VCD635" s="983"/>
      <c r="VCE635" s="984"/>
      <c r="VCF635" s="982"/>
      <c r="VCG635" s="983"/>
      <c r="VCH635" s="983"/>
      <c r="VCI635" s="983"/>
      <c r="VCJ635" s="983"/>
      <c r="VCK635" s="983"/>
      <c r="VCL635" s="983"/>
      <c r="VCM635" s="983"/>
      <c r="VCN635" s="983"/>
      <c r="VCO635" s="983"/>
      <c r="VCP635" s="983"/>
      <c r="VCQ635" s="983"/>
      <c r="VCR635" s="983"/>
      <c r="VCS635" s="983"/>
      <c r="VCT635" s="984"/>
      <c r="VCU635" s="982"/>
      <c r="VCV635" s="983"/>
      <c r="VCW635" s="983"/>
      <c r="VCX635" s="983"/>
      <c r="VCY635" s="983"/>
      <c r="VCZ635" s="983"/>
      <c r="VDA635" s="983"/>
      <c r="VDB635" s="983"/>
      <c r="VDC635" s="983"/>
      <c r="VDD635" s="983"/>
      <c r="VDE635" s="983"/>
      <c r="VDF635" s="983"/>
      <c r="VDG635" s="983"/>
      <c r="VDH635" s="983"/>
      <c r="VDI635" s="984"/>
      <c r="VDJ635" s="982"/>
      <c r="VDK635" s="983"/>
      <c r="VDL635" s="983"/>
      <c r="VDM635" s="983"/>
      <c r="VDN635" s="983"/>
      <c r="VDO635" s="983"/>
      <c r="VDP635" s="983"/>
      <c r="VDQ635" s="983"/>
      <c r="VDR635" s="983"/>
      <c r="VDS635" s="983"/>
      <c r="VDT635" s="983"/>
      <c r="VDU635" s="983"/>
      <c r="VDV635" s="983"/>
      <c r="VDW635" s="983"/>
      <c r="VDX635" s="984"/>
      <c r="VDY635" s="982"/>
      <c r="VDZ635" s="983"/>
      <c r="VEA635" s="983"/>
      <c r="VEB635" s="983"/>
      <c r="VEC635" s="983"/>
      <c r="VED635" s="983"/>
      <c r="VEE635" s="983"/>
      <c r="VEF635" s="983"/>
      <c r="VEG635" s="983"/>
      <c r="VEH635" s="983"/>
      <c r="VEI635" s="983"/>
      <c r="VEJ635" s="983"/>
      <c r="VEK635" s="983"/>
      <c r="VEL635" s="983"/>
      <c r="VEM635" s="984"/>
      <c r="VEN635" s="982"/>
      <c r="VEO635" s="983"/>
      <c r="VEP635" s="983"/>
      <c r="VEQ635" s="983"/>
      <c r="VER635" s="983"/>
      <c r="VES635" s="983"/>
      <c r="VET635" s="983"/>
      <c r="VEU635" s="983"/>
      <c r="VEV635" s="983"/>
      <c r="VEW635" s="983"/>
      <c r="VEX635" s="983"/>
      <c r="VEY635" s="983"/>
      <c r="VEZ635" s="983"/>
      <c r="VFA635" s="983"/>
      <c r="VFB635" s="984"/>
      <c r="VFC635" s="982"/>
      <c r="VFD635" s="983"/>
      <c r="VFE635" s="983"/>
      <c r="VFF635" s="983"/>
      <c r="VFG635" s="983"/>
      <c r="VFH635" s="983"/>
      <c r="VFI635" s="983"/>
      <c r="VFJ635" s="983"/>
      <c r="VFK635" s="983"/>
      <c r="VFL635" s="983"/>
      <c r="VFM635" s="983"/>
      <c r="VFN635" s="983"/>
      <c r="VFO635" s="983"/>
      <c r="VFP635" s="983"/>
      <c r="VFQ635" s="984"/>
      <c r="VFR635" s="982"/>
      <c r="VFS635" s="983"/>
      <c r="VFT635" s="983"/>
      <c r="VFU635" s="983"/>
      <c r="VFV635" s="983"/>
      <c r="VFW635" s="983"/>
      <c r="VFX635" s="983"/>
      <c r="VFY635" s="983"/>
      <c r="VFZ635" s="983"/>
      <c r="VGA635" s="983"/>
      <c r="VGB635" s="983"/>
      <c r="VGC635" s="983"/>
      <c r="VGD635" s="983"/>
      <c r="VGE635" s="983"/>
      <c r="VGF635" s="984"/>
      <c r="VGG635" s="982"/>
      <c r="VGH635" s="983"/>
      <c r="VGI635" s="983"/>
      <c r="VGJ635" s="983"/>
      <c r="VGK635" s="983"/>
      <c r="VGL635" s="983"/>
      <c r="VGM635" s="983"/>
      <c r="VGN635" s="983"/>
      <c r="VGO635" s="983"/>
      <c r="VGP635" s="983"/>
      <c r="VGQ635" s="983"/>
      <c r="VGR635" s="983"/>
      <c r="VGS635" s="983"/>
      <c r="VGT635" s="983"/>
      <c r="VGU635" s="984"/>
      <c r="VGV635" s="982"/>
      <c r="VGW635" s="983"/>
      <c r="VGX635" s="983"/>
      <c r="VGY635" s="983"/>
      <c r="VGZ635" s="983"/>
      <c r="VHA635" s="983"/>
      <c r="VHB635" s="983"/>
      <c r="VHC635" s="983"/>
      <c r="VHD635" s="983"/>
      <c r="VHE635" s="983"/>
      <c r="VHF635" s="983"/>
      <c r="VHG635" s="983"/>
      <c r="VHH635" s="983"/>
      <c r="VHI635" s="983"/>
      <c r="VHJ635" s="984"/>
      <c r="VHK635" s="982"/>
      <c r="VHL635" s="983"/>
      <c r="VHM635" s="983"/>
      <c r="VHN635" s="983"/>
      <c r="VHO635" s="983"/>
      <c r="VHP635" s="983"/>
      <c r="VHQ635" s="983"/>
      <c r="VHR635" s="983"/>
      <c r="VHS635" s="983"/>
      <c r="VHT635" s="983"/>
      <c r="VHU635" s="983"/>
      <c r="VHV635" s="983"/>
      <c r="VHW635" s="983"/>
      <c r="VHX635" s="983"/>
      <c r="VHY635" s="984"/>
      <c r="VHZ635" s="982"/>
      <c r="VIA635" s="983"/>
      <c r="VIB635" s="983"/>
      <c r="VIC635" s="983"/>
      <c r="VID635" s="983"/>
      <c r="VIE635" s="983"/>
      <c r="VIF635" s="983"/>
      <c r="VIG635" s="983"/>
      <c r="VIH635" s="983"/>
      <c r="VII635" s="983"/>
      <c r="VIJ635" s="983"/>
      <c r="VIK635" s="983"/>
      <c r="VIL635" s="983"/>
      <c r="VIM635" s="983"/>
      <c r="VIN635" s="984"/>
      <c r="VIO635" s="982"/>
      <c r="VIP635" s="983"/>
      <c r="VIQ635" s="983"/>
      <c r="VIR635" s="983"/>
      <c r="VIS635" s="983"/>
      <c r="VIT635" s="983"/>
      <c r="VIU635" s="983"/>
      <c r="VIV635" s="983"/>
      <c r="VIW635" s="983"/>
      <c r="VIX635" s="983"/>
      <c r="VIY635" s="983"/>
      <c r="VIZ635" s="983"/>
      <c r="VJA635" s="983"/>
      <c r="VJB635" s="983"/>
      <c r="VJC635" s="984"/>
      <c r="VJD635" s="982"/>
      <c r="VJE635" s="983"/>
      <c r="VJF635" s="983"/>
      <c r="VJG635" s="983"/>
      <c r="VJH635" s="983"/>
      <c r="VJI635" s="983"/>
      <c r="VJJ635" s="983"/>
      <c r="VJK635" s="983"/>
      <c r="VJL635" s="983"/>
      <c r="VJM635" s="983"/>
      <c r="VJN635" s="983"/>
      <c r="VJO635" s="983"/>
      <c r="VJP635" s="983"/>
      <c r="VJQ635" s="983"/>
      <c r="VJR635" s="984"/>
      <c r="VJS635" s="982"/>
      <c r="VJT635" s="983"/>
      <c r="VJU635" s="983"/>
      <c r="VJV635" s="983"/>
      <c r="VJW635" s="983"/>
      <c r="VJX635" s="983"/>
      <c r="VJY635" s="983"/>
      <c r="VJZ635" s="983"/>
      <c r="VKA635" s="983"/>
      <c r="VKB635" s="983"/>
      <c r="VKC635" s="983"/>
      <c r="VKD635" s="983"/>
      <c r="VKE635" s="983"/>
      <c r="VKF635" s="983"/>
      <c r="VKG635" s="984"/>
      <c r="VKH635" s="982"/>
      <c r="VKI635" s="983"/>
      <c r="VKJ635" s="983"/>
      <c r="VKK635" s="983"/>
      <c r="VKL635" s="983"/>
      <c r="VKM635" s="983"/>
      <c r="VKN635" s="983"/>
      <c r="VKO635" s="983"/>
      <c r="VKP635" s="983"/>
      <c r="VKQ635" s="983"/>
      <c r="VKR635" s="983"/>
      <c r="VKS635" s="983"/>
      <c r="VKT635" s="983"/>
      <c r="VKU635" s="983"/>
      <c r="VKV635" s="984"/>
      <c r="VKW635" s="982"/>
      <c r="VKX635" s="983"/>
      <c r="VKY635" s="983"/>
      <c r="VKZ635" s="983"/>
      <c r="VLA635" s="983"/>
      <c r="VLB635" s="983"/>
      <c r="VLC635" s="983"/>
      <c r="VLD635" s="983"/>
      <c r="VLE635" s="983"/>
      <c r="VLF635" s="983"/>
      <c r="VLG635" s="983"/>
      <c r="VLH635" s="983"/>
      <c r="VLI635" s="983"/>
      <c r="VLJ635" s="983"/>
      <c r="VLK635" s="984"/>
      <c r="VLL635" s="982"/>
      <c r="VLM635" s="983"/>
      <c r="VLN635" s="983"/>
      <c r="VLO635" s="983"/>
      <c r="VLP635" s="983"/>
      <c r="VLQ635" s="983"/>
      <c r="VLR635" s="983"/>
      <c r="VLS635" s="983"/>
      <c r="VLT635" s="983"/>
      <c r="VLU635" s="983"/>
      <c r="VLV635" s="983"/>
      <c r="VLW635" s="983"/>
      <c r="VLX635" s="983"/>
      <c r="VLY635" s="983"/>
      <c r="VLZ635" s="984"/>
      <c r="VMA635" s="982"/>
      <c r="VMB635" s="983"/>
      <c r="VMC635" s="983"/>
      <c r="VMD635" s="983"/>
      <c r="VME635" s="983"/>
      <c r="VMF635" s="983"/>
      <c r="VMG635" s="983"/>
      <c r="VMH635" s="983"/>
      <c r="VMI635" s="983"/>
      <c r="VMJ635" s="983"/>
      <c r="VMK635" s="983"/>
      <c r="VML635" s="983"/>
      <c r="VMM635" s="983"/>
      <c r="VMN635" s="983"/>
      <c r="VMO635" s="984"/>
      <c r="VMP635" s="982"/>
      <c r="VMQ635" s="983"/>
      <c r="VMR635" s="983"/>
      <c r="VMS635" s="983"/>
      <c r="VMT635" s="983"/>
      <c r="VMU635" s="983"/>
      <c r="VMV635" s="983"/>
      <c r="VMW635" s="983"/>
      <c r="VMX635" s="983"/>
      <c r="VMY635" s="983"/>
      <c r="VMZ635" s="983"/>
      <c r="VNA635" s="983"/>
      <c r="VNB635" s="983"/>
      <c r="VNC635" s="983"/>
      <c r="VND635" s="984"/>
      <c r="VNE635" s="982"/>
      <c r="VNF635" s="983"/>
      <c r="VNG635" s="983"/>
      <c r="VNH635" s="983"/>
      <c r="VNI635" s="983"/>
      <c r="VNJ635" s="983"/>
      <c r="VNK635" s="983"/>
      <c r="VNL635" s="983"/>
      <c r="VNM635" s="983"/>
      <c r="VNN635" s="983"/>
      <c r="VNO635" s="983"/>
      <c r="VNP635" s="983"/>
      <c r="VNQ635" s="983"/>
      <c r="VNR635" s="983"/>
      <c r="VNS635" s="984"/>
      <c r="VNT635" s="982"/>
      <c r="VNU635" s="983"/>
      <c r="VNV635" s="983"/>
      <c r="VNW635" s="983"/>
      <c r="VNX635" s="983"/>
      <c r="VNY635" s="983"/>
      <c r="VNZ635" s="983"/>
      <c r="VOA635" s="983"/>
      <c r="VOB635" s="983"/>
      <c r="VOC635" s="983"/>
      <c r="VOD635" s="983"/>
      <c r="VOE635" s="983"/>
      <c r="VOF635" s="983"/>
      <c r="VOG635" s="983"/>
      <c r="VOH635" s="984"/>
      <c r="VOI635" s="982"/>
      <c r="VOJ635" s="983"/>
      <c r="VOK635" s="983"/>
      <c r="VOL635" s="983"/>
      <c r="VOM635" s="983"/>
      <c r="VON635" s="983"/>
      <c r="VOO635" s="983"/>
      <c r="VOP635" s="983"/>
      <c r="VOQ635" s="983"/>
      <c r="VOR635" s="983"/>
      <c r="VOS635" s="983"/>
      <c r="VOT635" s="983"/>
      <c r="VOU635" s="983"/>
      <c r="VOV635" s="983"/>
      <c r="VOW635" s="984"/>
      <c r="VOX635" s="982"/>
      <c r="VOY635" s="983"/>
      <c r="VOZ635" s="983"/>
      <c r="VPA635" s="983"/>
      <c r="VPB635" s="983"/>
      <c r="VPC635" s="983"/>
      <c r="VPD635" s="983"/>
      <c r="VPE635" s="983"/>
      <c r="VPF635" s="983"/>
      <c r="VPG635" s="983"/>
      <c r="VPH635" s="983"/>
      <c r="VPI635" s="983"/>
      <c r="VPJ635" s="983"/>
      <c r="VPK635" s="983"/>
      <c r="VPL635" s="984"/>
      <c r="VPM635" s="982"/>
      <c r="VPN635" s="983"/>
      <c r="VPO635" s="983"/>
      <c r="VPP635" s="983"/>
      <c r="VPQ635" s="983"/>
      <c r="VPR635" s="983"/>
      <c r="VPS635" s="983"/>
      <c r="VPT635" s="983"/>
      <c r="VPU635" s="983"/>
      <c r="VPV635" s="983"/>
      <c r="VPW635" s="983"/>
      <c r="VPX635" s="983"/>
      <c r="VPY635" s="983"/>
      <c r="VPZ635" s="983"/>
      <c r="VQA635" s="984"/>
      <c r="VQB635" s="982"/>
      <c r="VQC635" s="983"/>
      <c r="VQD635" s="983"/>
      <c r="VQE635" s="983"/>
      <c r="VQF635" s="983"/>
      <c r="VQG635" s="983"/>
      <c r="VQH635" s="983"/>
      <c r="VQI635" s="983"/>
      <c r="VQJ635" s="983"/>
      <c r="VQK635" s="983"/>
      <c r="VQL635" s="983"/>
      <c r="VQM635" s="983"/>
      <c r="VQN635" s="983"/>
      <c r="VQO635" s="983"/>
      <c r="VQP635" s="984"/>
      <c r="VQQ635" s="982"/>
      <c r="VQR635" s="983"/>
      <c r="VQS635" s="983"/>
      <c r="VQT635" s="983"/>
      <c r="VQU635" s="983"/>
      <c r="VQV635" s="983"/>
      <c r="VQW635" s="983"/>
      <c r="VQX635" s="983"/>
      <c r="VQY635" s="983"/>
      <c r="VQZ635" s="983"/>
      <c r="VRA635" s="983"/>
      <c r="VRB635" s="983"/>
      <c r="VRC635" s="983"/>
      <c r="VRD635" s="983"/>
      <c r="VRE635" s="984"/>
      <c r="VRF635" s="982"/>
      <c r="VRG635" s="983"/>
      <c r="VRH635" s="983"/>
      <c r="VRI635" s="983"/>
      <c r="VRJ635" s="983"/>
      <c r="VRK635" s="983"/>
      <c r="VRL635" s="983"/>
      <c r="VRM635" s="983"/>
      <c r="VRN635" s="983"/>
      <c r="VRO635" s="983"/>
      <c r="VRP635" s="983"/>
      <c r="VRQ635" s="983"/>
      <c r="VRR635" s="983"/>
      <c r="VRS635" s="983"/>
      <c r="VRT635" s="984"/>
      <c r="VRU635" s="982"/>
      <c r="VRV635" s="983"/>
      <c r="VRW635" s="983"/>
      <c r="VRX635" s="983"/>
      <c r="VRY635" s="983"/>
      <c r="VRZ635" s="983"/>
      <c r="VSA635" s="983"/>
      <c r="VSB635" s="983"/>
      <c r="VSC635" s="983"/>
      <c r="VSD635" s="983"/>
      <c r="VSE635" s="983"/>
      <c r="VSF635" s="983"/>
      <c r="VSG635" s="983"/>
      <c r="VSH635" s="983"/>
      <c r="VSI635" s="984"/>
      <c r="VSJ635" s="982"/>
      <c r="VSK635" s="983"/>
      <c r="VSL635" s="983"/>
      <c r="VSM635" s="983"/>
      <c r="VSN635" s="983"/>
      <c r="VSO635" s="983"/>
      <c r="VSP635" s="983"/>
      <c r="VSQ635" s="983"/>
      <c r="VSR635" s="983"/>
      <c r="VSS635" s="983"/>
      <c r="VST635" s="983"/>
      <c r="VSU635" s="983"/>
      <c r="VSV635" s="983"/>
      <c r="VSW635" s="983"/>
      <c r="VSX635" s="984"/>
      <c r="VSY635" s="982"/>
      <c r="VSZ635" s="983"/>
      <c r="VTA635" s="983"/>
      <c r="VTB635" s="983"/>
      <c r="VTC635" s="983"/>
      <c r="VTD635" s="983"/>
      <c r="VTE635" s="983"/>
      <c r="VTF635" s="983"/>
      <c r="VTG635" s="983"/>
      <c r="VTH635" s="983"/>
      <c r="VTI635" s="983"/>
      <c r="VTJ635" s="983"/>
      <c r="VTK635" s="983"/>
      <c r="VTL635" s="983"/>
      <c r="VTM635" s="984"/>
      <c r="VTN635" s="982"/>
      <c r="VTO635" s="983"/>
      <c r="VTP635" s="983"/>
      <c r="VTQ635" s="983"/>
      <c r="VTR635" s="983"/>
      <c r="VTS635" s="983"/>
      <c r="VTT635" s="983"/>
      <c r="VTU635" s="983"/>
      <c r="VTV635" s="983"/>
      <c r="VTW635" s="983"/>
      <c r="VTX635" s="983"/>
      <c r="VTY635" s="983"/>
      <c r="VTZ635" s="983"/>
      <c r="VUA635" s="983"/>
      <c r="VUB635" s="984"/>
      <c r="VUC635" s="982"/>
      <c r="VUD635" s="983"/>
      <c r="VUE635" s="983"/>
      <c r="VUF635" s="983"/>
      <c r="VUG635" s="983"/>
      <c r="VUH635" s="983"/>
      <c r="VUI635" s="983"/>
      <c r="VUJ635" s="983"/>
      <c r="VUK635" s="983"/>
      <c r="VUL635" s="983"/>
      <c r="VUM635" s="983"/>
      <c r="VUN635" s="983"/>
      <c r="VUO635" s="983"/>
      <c r="VUP635" s="983"/>
      <c r="VUQ635" s="984"/>
      <c r="VUR635" s="982"/>
      <c r="VUS635" s="983"/>
      <c r="VUT635" s="983"/>
      <c r="VUU635" s="983"/>
      <c r="VUV635" s="983"/>
      <c r="VUW635" s="983"/>
      <c r="VUX635" s="983"/>
      <c r="VUY635" s="983"/>
      <c r="VUZ635" s="983"/>
      <c r="VVA635" s="983"/>
      <c r="VVB635" s="983"/>
      <c r="VVC635" s="983"/>
      <c r="VVD635" s="983"/>
      <c r="VVE635" s="983"/>
      <c r="VVF635" s="984"/>
      <c r="VVG635" s="982"/>
      <c r="VVH635" s="983"/>
      <c r="VVI635" s="983"/>
      <c r="VVJ635" s="983"/>
      <c r="VVK635" s="983"/>
      <c r="VVL635" s="983"/>
      <c r="VVM635" s="983"/>
      <c r="VVN635" s="983"/>
      <c r="VVO635" s="983"/>
      <c r="VVP635" s="983"/>
      <c r="VVQ635" s="983"/>
      <c r="VVR635" s="983"/>
      <c r="VVS635" s="983"/>
      <c r="VVT635" s="983"/>
      <c r="VVU635" s="984"/>
      <c r="VVV635" s="982"/>
      <c r="VVW635" s="983"/>
      <c r="VVX635" s="983"/>
      <c r="VVY635" s="983"/>
      <c r="VVZ635" s="983"/>
      <c r="VWA635" s="983"/>
      <c r="VWB635" s="983"/>
      <c r="VWC635" s="983"/>
      <c r="VWD635" s="983"/>
      <c r="VWE635" s="983"/>
      <c r="VWF635" s="983"/>
      <c r="VWG635" s="983"/>
      <c r="VWH635" s="983"/>
      <c r="VWI635" s="983"/>
      <c r="VWJ635" s="984"/>
      <c r="VWK635" s="982"/>
      <c r="VWL635" s="983"/>
      <c r="VWM635" s="983"/>
      <c r="VWN635" s="983"/>
      <c r="VWO635" s="983"/>
      <c r="VWP635" s="983"/>
      <c r="VWQ635" s="983"/>
      <c r="VWR635" s="983"/>
      <c r="VWS635" s="983"/>
      <c r="VWT635" s="983"/>
      <c r="VWU635" s="983"/>
      <c r="VWV635" s="983"/>
      <c r="VWW635" s="983"/>
      <c r="VWX635" s="983"/>
      <c r="VWY635" s="984"/>
      <c r="VWZ635" s="982"/>
      <c r="VXA635" s="983"/>
      <c r="VXB635" s="983"/>
      <c r="VXC635" s="983"/>
      <c r="VXD635" s="983"/>
      <c r="VXE635" s="983"/>
      <c r="VXF635" s="983"/>
      <c r="VXG635" s="983"/>
      <c r="VXH635" s="983"/>
      <c r="VXI635" s="983"/>
      <c r="VXJ635" s="983"/>
      <c r="VXK635" s="983"/>
      <c r="VXL635" s="983"/>
      <c r="VXM635" s="983"/>
      <c r="VXN635" s="984"/>
      <c r="VXO635" s="982"/>
      <c r="VXP635" s="983"/>
      <c r="VXQ635" s="983"/>
      <c r="VXR635" s="983"/>
      <c r="VXS635" s="983"/>
      <c r="VXT635" s="983"/>
      <c r="VXU635" s="983"/>
      <c r="VXV635" s="983"/>
      <c r="VXW635" s="983"/>
      <c r="VXX635" s="983"/>
      <c r="VXY635" s="983"/>
      <c r="VXZ635" s="983"/>
      <c r="VYA635" s="983"/>
      <c r="VYB635" s="983"/>
      <c r="VYC635" s="984"/>
      <c r="VYD635" s="982"/>
      <c r="VYE635" s="983"/>
      <c r="VYF635" s="983"/>
      <c r="VYG635" s="983"/>
      <c r="VYH635" s="983"/>
      <c r="VYI635" s="983"/>
      <c r="VYJ635" s="983"/>
      <c r="VYK635" s="983"/>
      <c r="VYL635" s="983"/>
      <c r="VYM635" s="983"/>
      <c r="VYN635" s="983"/>
      <c r="VYO635" s="983"/>
      <c r="VYP635" s="983"/>
      <c r="VYQ635" s="983"/>
      <c r="VYR635" s="984"/>
      <c r="VYS635" s="982"/>
      <c r="VYT635" s="983"/>
      <c r="VYU635" s="983"/>
      <c r="VYV635" s="983"/>
      <c r="VYW635" s="983"/>
      <c r="VYX635" s="983"/>
      <c r="VYY635" s="983"/>
      <c r="VYZ635" s="983"/>
      <c r="VZA635" s="983"/>
      <c r="VZB635" s="983"/>
      <c r="VZC635" s="983"/>
      <c r="VZD635" s="983"/>
      <c r="VZE635" s="983"/>
      <c r="VZF635" s="983"/>
      <c r="VZG635" s="984"/>
      <c r="VZH635" s="982"/>
      <c r="VZI635" s="983"/>
      <c r="VZJ635" s="983"/>
      <c r="VZK635" s="983"/>
      <c r="VZL635" s="983"/>
      <c r="VZM635" s="983"/>
      <c r="VZN635" s="983"/>
      <c r="VZO635" s="983"/>
      <c r="VZP635" s="983"/>
      <c r="VZQ635" s="983"/>
      <c r="VZR635" s="983"/>
      <c r="VZS635" s="983"/>
      <c r="VZT635" s="983"/>
      <c r="VZU635" s="983"/>
      <c r="VZV635" s="984"/>
      <c r="VZW635" s="982"/>
      <c r="VZX635" s="983"/>
      <c r="VZY635" s="983"/>
      <c r="VZZ635" s="983"/>
      <c r="WAA635" s="983"/>
      <c r="WAB635" s="983"/>
      <c r="WAC635" s="983"/>
      <c r="WAD635" s="983"/>
      <c r="WAE635" s="983"/>
      <c r="WAF635" s="983"/>
      <c r="WAG635" s="983"/>
      <c r="WAH635" s="983"/>
      <c r="WAI635" s="983"/>
      <c r="WAJ635" s="983"/>
      <c r="WAK635" s="984"/>
      <c r="WAL635" s="982"/>
      <c r="WAM635" s="983"/>
      <c r="WAN635" s="983"/>
      <c r="WAO635" s="983"/>
      <c r="WAP635" s="983"/>
      <c r="WAQ635" s="983"/>
      <c r="WAR635" s="983"/>
      <c r="WAS635" s="983"/>
      <c r="WAT635" s="983"/>
      <c r="WAU635" s="983"/>
      <c r="WAV635" s="983"/>
      <c r="WAW635" s="983"/>
      <c r="WAX635" s="983"/>
      <c r="WAY635" s="983"/>
      <c r="WAZ635" s="984"/>
      <c r="WBA635" s="982"/>
      <c r="WBB635" s="983"/>
      <c r="WBC635" s="983"/>
      <c r="WBD635" s="983"/>
      <c r="WBE635" s="983"/>
      <c r="WBF635" s="983"/>
      <c r="WBG635" s="983"/>
      <c r="WBH635" s="983"/>
      <c r="WBI635" s="983"/>
      <c r="WBJ635" s="983"/>
      <c r="WBK635" s="983"/>
      <c r="WBL635" s="983"/>
      <c r="WBM635" s="983"/>
      <c r="WBN635" s="983"/>
      <c r="WBO635" s="984"/>
      <c r="WBP635" s="982"/>
      <c r="WBQ635" s="983"/>
      <c r="WBR635" s="983"/>
      <c r="WBS635" s="983"/>
      <c r="WBT635" s="983"/>
      <c r="WBU635" s="983"/>
      <c r="WBV635" s="983"/>
      <c r="WBW635" s="983"/>
      <c r="WBX635" s="983"/>
      <c r="WBY635" s="983"/>
      <c r="WBZ635" s="983"/>
      <c r="WCA635" s="983"/>
      <c r="WCB635" s="983"/>
      <c r="WCC635" s="983"/>
      <c r="WCD635" s="984"/>
      <c r="WCE635" s="982"/>
      <c r="WCF635" s="983"/>
      <c r="WCG635" s="983"/>
      <c r="WCH635" s="983"/>
      <c r="WCI635" s="983"/>
      <c r="WCJ635" s="983"/>
      <c r="WCK635" s="983"/>
      <c r="WCL635" s="983"/>
      <c r="WCM635" s="983"/>
      <c r="WCN635" s="983"/>
      <c r="WCO635" s="983"/>
      <c r="WCP635" s="983"/>
      <c r="WCQ635" s="983"/>
      <c r="WCR635" s="983"/>
      <c r="WCS635" s="984"/>
      <c r="WCT635" s="982"/>
      <c r="WCU635" s="983"/>
      <c r="WCV635" s="983"/>
      <c r="WCW635" s="983"/>
      <c r="WCX635" s="983"/>
      <c r="WCY635" s="983"/>
      <c r="WCZ635" s="983"/>
      <c r="WDA635" s="983"/>
      <c r="WDB635" s="983"/>
      <c r="WDC635" s="983"/>
      <c r="WDD635" s="983"/>
      <c r="WDE635" s="983"/>
      <c r="WDF635" s="983"/>
      <c r="WDG635" s="983"/>
      <c r="WDH635" s="984"/>
      <c r="WDI635" s="982"/>
      <c r="WDJ635" s="983"/>
      <c r="WDK635" s="983"/>
      <c r="WDL635" s="983"/>
      <c r="WDM635" s="983"/>
      <c r="WDN635" s="983"/>
      <c r="WDO635" s="983"/>
      <c r="WDP635" s="983"/>
      <c r="WDQ635" s="983"/>
      <c r="WDR635" s="983"/>
      <c r="WDS635" s="983"/>
      <c r="WDT635" s="983"/>
      <c r="WDU635" s="983"/>
      <c r="WDV635" s="983"/>
      <c r="WDW635" s="984"/>
      <c r="WDX635" s="982"/>
      <c r="WDY635" s="983"/>
      <c r="WDZ635" s="983"/>
      <c r="WEA635" s="983"/>
      <c r="WEB635" s="983"/>
      <c r="WEC635" s="983"/>
      <c r="WED635" s="983"/>
      <c r="WEE635" s="983"/>
      <c r="WEF635" s="983"/>
      <c r="WEG635" s="983"/>
      <c r="WEH635" s="983"/>
      <c r="WEI635" s="983"/>
      <c r="WEJ635" s="983"/>
      <c r="WEK635" s="983"/>
      <c r="WEL635" s="984"/>
      <c r="WEM635" s="982"/>
      <c r="WEN635" s="983"/>
      <c r="WEO635" s="983"/>
      <c r="WEP635" s="983"/>
      <c r="WEQ635" s="983"/>
      <c r="WER635" s="983"/>
      <c r="WES635" s="983"/>
      <c r="WET635" s="983"/>
      <c r="WEU635" s="983"/>
      <c r="WEV635" s="983"/>
      <c r="WEW635" s="983"/>
      <c r="WEX635" s="983"/>
      <c r="WEY635" s="983"/>
      <c r="WEZ635" s="983"/>
      <c r="WFA635" s="984"/>
      <c r="WFB635" s="982"/>
      <c r="WFC635" s="983"/>
      <c r="WFD635" s="983"/>
      <c r="WFE635" s="983"/>
      <c r="WFF635" s="983"/>
      <c r="WFG635" s="983"/>
      <c r="WFH635" s="983"/>
      <c r="WFI635" s="983"/>
      <c r="WFJ635" s="983"/>
      <c r="WFK635" s="983"/>
      <c r="WFL635" s="983"/>
      <c r="WFM635" s="983"/>
      <c r="WFN635" s="983"/>
      <c r="WFO635" s="983"/>
      <c r="WFP635" s="984"/>
      <c r="WFQ635" s="982"/>
      <c r="WFR635" s="983"/>
      <c r="WFS635" s="983"/>
      <c r="WFT635" s="983"/>
      <c r="WFU635" s="983"/>
      <c r="WFV635" s="983"/>
      <c r="WFW635" s="983"/>
      <c r="WFX635" s="983"/>
      <c r="WFY635" s="983"/>
      <c r="WFZ635" s="983"/>
      <c r="WGA635" s="983"/>
      <c r="WGB635" s="983"/>
      <c r="WGC635" s="983"/>
      <c r="WGD635" s="983"/>
      <c r="WGE635" s="984"/>
      <c r="WGF635" s="982"/>
      <c r="WGG635" s="983"/>
      <c r="WGH635" s="983"/>
      <c r="WGI635" s="983"/>
      <c r="WGJ635" s="983"/>
      <c r="WGK635" s="983"/>
      <c r="WGL635" s="983"/>
      <c r="WGM635" s="983"/>
      <c r="WGN635" s="983"/>
      <c r="WGO635" s="983"/>
      <c r="WGP635" s="983"/>
      <c r="WGQ635" s="983"/>
      <c r="WGR635" s="983"/>
      <c r="WGS635" s="983"/>
      <c r="WGT635" s="984"/>
      <c r="WGU635" s="982"/>
      <c r="WGV635" s="983"/>
      <c r="WGW635" s="983"/>
      <c r="WGX635" s="983"/>
      <c r="WGY635" s="983"/>
      <c r="WGZ635" s="983"/>
      <c r="WHA635" s="983"/>
      <c r="WHB635" s="983"/>
      <c r="WHC635" s="983"/>
      <c r="WHD635" s="983"/>
      <c r="WHE635" s="983"/>
      <c r="WHF635" s="983"/>
      <c r="WHG635" s="983"/>
      <c r="WHH635" s="983"/>
      <c r="WHI635" s="984"/>
      <c r="WHJ635" s="982"/>
      <c r="WHK635" s="983"/>
      <c r="WHL635" s="983"/>
      <c r="WHM635" s="983"/>
      <c r="WHN635" s="983"/>
      <c r="WHO635" s="983"/>
      <c r="WHP635" s="983"/>
      <c r="WHQ635" s="983"/>
      <c r="WHR635" s="983"/>
      <c r="WHS635" s="983"/>
      <c r="WHT635" s="983"/>
      <c r="WHU635" s="983"/>
      <c r="WHV635" s="983"/>
      <c r="WHW635" s="983"/>
      <c r="WHX635" s="984"/>
      <c r="WHY635" s="982"/>
      <c r="WHZ635" s="983"/>
      <c r="WIA635" s="983"/>
      <c r="WIB635" s="983"/>
      <c r="WIC635" s="983"/>
      <c r="WID635" s="983"/>
      <c r="WIE635" s="983"/>
      <c r="WIF635" s="983"/>
      <c r="WIG635" s="983"/>
      <c r="WIH635" s="983"/>
      <c r="WII635" s="983"/>
      <c r="WIJ635" s="983"/>
      <c r="WIK635" s="983"/>
      <c r="WIL635" s="983"/>
      <c r="WIM635" s="984"/>
      <c r="WIN635" s="982"/>
      <c r="WIO635" s="983"/>
      <c r="WIP635" s="983"/>
      <c r="WIQ635" s="983"/>
      <c r="WIR635" s="983"/>
      <c r="WIS635" s="983"/>
      <c r="WIT635" s="983"/>
      <c r="WIU635" s="983"/>
      <c r="WIV635" s="983"/>
      <c r="WIW635" s="983"/>
      <c r="WIX635" s="983"/>
      <c r="WIY635" s="983"/>
      <c r="WIZ635" s="983"/>
      <c r="WJA635" s="983"/>
      <c r="WJB635" s="984"/>
      <c r="WJC635" s="982"/>
      <c r="WJD635" s="983"/>
      <c r="WJE635" s="983"/>
      <c r="WJF635" s="983"/>
      <c r="WJG635" s="983"/>
      <c r="WJH635" s="983"/>
      <c r="WJI635" s="983"/>
      <c r="WJJ635" s="983"/>
      <c r="WJK635" s="983"/>
      <c r="WJL635" s="983"/>
      <c r="WJM635" s="983"/>
      <c r="WJN635" s="983"/>
      <c r="WJO635" s="983"/>
      <c r="WJP635" s="983"/>
      <c r="WJQ635" s="984"/>
      <c r="WJR635" s="982"/>
      <c r="WJS635" s="983"/>
      <c r="WJT635" s="983"/>
      <c r="WJU635" s="983"/>
      <c r="WJV635" s="983"/>
      <c r="WJW635" s="983"/>
      <c r="WJX635" s="983"/>
      <c r="WJY635" s="983"/>
      <c r="WJZ635" s="983"/>
      <c r="WKA635" s="983"/>
      <c r="WKB635" s="983"/>
      <c r="WKC635" s="983"/>
      <c r="WKD635" s="983"/>
      <c r="WKE635" s="983"/>
      <c r="WKF635" s="984"/>
      <c r="WKG635" s="982"/>
      <c r="WKH635" s="983"/>
      <c r="WKI635" s="983"/>
      <c r="WKJ635" s="983"/>
      <c r="WKK635" s="983"/>
      <c r="WKL635" s="983"/>
      <c r="WKM635" s="983"/>
      <c r="WKN635" s="983"/>
      <c r="WKO635" s="983"/>
      <c r="WKP635" s="983"/>
      <c r="WKQ635" s="983"/>
      <c r="WKR635" s="983"/>
      <c r="WKS635" s="983"/>
      <c r="WKT635" s="983"/>
      <c r="WKU635" s="984"/>
      <c r="WKV635" s="982"/>
      <c r="WKW635" s="983"/>
      <c r="WKX635" s="983"/>
      <c r="WKY635" s="983"/>
      <c r="WKZ635" s="983"/>
      <c r="WLA635" s="983"/>
      <c r="WLB635" s="983"/>
      <c r="WLC635" s="983"/>
      <c r="WLD635" s="983"/>
      <c r="WLE635" s="983"/>
      <c r="WLF635" s="983"/>
      <c r="WLG635" s="983"/>
      <c r="WLH635" s="983"/>
      <c r="WLI635" s="983"/>
      <c r="WLJ635" s="984"/>
      <c r="WLK635" s="982"/>
      <c r="WLL635" s="983"/>
      <c r="WLM635" s="983"/>
      <c r="WLN635" s="983"/>
      <c r="WLO635" s="983"/>
      <c r="WLP635" s="983"/>
      <c r="WLQ635" s="983"/>
      <c r="WLR635" s="983"/>
      <c r="WLS635" s="983"/>
      <c r="WLT635" s="983"/>
      <c r="WLU635" s="983"/>
      <c r="WLV635" s="983"/>
      <c r="WLW635" s="983"/>
      <c r="WLX635" s="983"/>
      <c r="WLY635" s="984"/>
      <c r="WLZ635" s="982"/>
      <c r="WMA635" s="983"/>
      <c r="WMB635" s="983"/>
      <c r="WMC635" s="983"/>
      <c r="WMD635" s="983"/>
      <c r="WME635" s="983"/>
      <c r="WMF635" s="983"/>
      <c r="WMG635" s="983"/>
      <c r="WMH635" s="983"/>
      <c r="WMI635" s="983"/>
      <c r="WMJ635" s="983"/>
      <c r="WMK635" s="983"/>
      <c r="WML635" s="983"/>
      <c r="WMM635" s="983"/>
      <c r="WMN635" s="984"/>
      <c r="WMO635" s="982"/>
      <c r="WMP635" s="983"/>
      <c r="WMQ635" s="983"/>
      <c r="WMR635" s="983"/>
      <c r="WMS635" s="983"/>
      <c r="WMT635" s="983"/>
      <c r="WMU635" s="983"/>
      <c r="WMV635" s="983"/>
      <c r="WMW635" s="983"/>
      <c r="WMX635" s="983"/>
      <c r="WMY635" s="983"/>
      <c r="WMZ635" s="983"/>
      <c r="WNA635" s="983"/>
      <c r="WNB635" s="983"/>
      <c r="WNC635" s="984"/>
      <c r="WND635" s="982"/>
      <c r="WNE635" s="983"/>
      <c r="WNF635" s="983"/>
      <c r="WNG635" s="983"/>
      <c r="WNH635" s="983"/>
      <c r="WNI635" s="983"/>
      <c r="WNJ635" s="983"/>
      <c r="WNK635" s="983"/>
      <c r="WNL635" s="983"/>
      <c r="WNM635" s="983"/>
      <c r="WNN635" s="983"/>
      <c r="WNO635" s="983"/>
      <c r="WNP635" s="983"/>
      <c r="WNQ635" s="983"/>
      <c r="WNR635" s="984"/>
      <c r="WNS635" s="982"/>
      <c r="WNT635" s="983"/>
      <c r="WNU635" s="983"/>
      <c r="WNV635" s="983"/>
      <c r="WNW635" s="983"/>
      <c r="WNX635" s="983"/>
      <c r="WNY635" s="983"/>
      <c r="WNZ635" s="983"/>
      <c r="WOA635" s="983"/>
      <c r="WOB635" s="983"/>
      <c r="WOC635" s="983"/>
      <c r="WOD635" s="983"/>
      <c r="WOE635" s="983"/>
      <c r="WOF635" s="983"/>
      <c r="WOG635" s="984"/>
      <c r="WOH635" s="982"/>
      <c r="WOI635" s="983"/>
      <c r="WOJ635" s="983"/>
      <c r="WOK635" s="983"/>
      <c r="WOL635" s="983"/>
      <c r="WOM635" s="983"/>
      <c r="WON635" s="983"/>
      <c r="WOO635" s="983"/>
      <c r="WOP635" s="983"/>
      <c r="WOQ635" s="983"/>
      <c r="WOR635" s="983"/>
      <c r="WOS635" s="983"/>
      <c r="WOT635" s="983"/>
      <c r="WOU635" s="983"/>
      <c r="WOV635" s="984"/>
      <c r="WOW635" s="982"/>
      <c r="WOX635" s="983"/>
      <c r="WOY635" s="983"/>
      <c r="WOZ635" s="983"/>
      <c r="WPA635" s="983"/>
      <c r="WPB635" s="983"/>
      <c r="WPC635" s="983"/>
      <c r="WPD635" s="983"/>
      <c r="WPE635" s="983"/>
      <c r="WPF635" s="983"/>
      <c r="WPG635" s="983"/>
      <c r="WPH635" s="983"/>
      <c r="WPI635" s="983"/>
      <c r="WPJ635" s="983"/>
      <c r="WPK635" s="984"/>
      <c r="WPL635" s="982"/>
      <c r="WPM635" s="983"/>
      <c r="WPN635" s="983"/>
      <c r="WPO635" s="983"/>
      <c r="WPP635" s="983"/>
      <c r="WPQ635" s="983"/>
      <c r="WPR635" s="983"/>
      <c r="WPS635" s="983"/>
      <c r="WPT635" s="983"/>
      <c r="WPU635" s="983"/>
      <c r="WPV635" s="983"/>
      <c r="WPW635" s="983"/>
      <c r="WPX635" s="983"/>
      <c r="WPY635" s="983"/>
      <c r="WPZ635" s="984"/>
      <c r="WQA635" s="982"/>
      <c r="WQB635" s="983"/>
      <c r="WQC635" s="983"/>
      <c r="WQD635" s="983"/>
      <c r="WQE635" s="983"/>
      <c r="WQF635" s="983"/>
      <c r="WQG635" s="983"/>
      <c r="WQH635" s="983"/>
      <c r="WQI635" s="983"/>
      <c r="WQJ635" s="983"/>
      <c r="WQK635" s="983"/>
      <c r="WQL635" s="983"/>
      <c r="WQM635" s="983"/>
      <c r="WQN635" s="983"/>
      <c r="WQO635" s="984"/>
      <c r="WQP635" s="982"/>
      <c r="WQQ635" s="983"/>
      <c r="WQR635" s="983"/>
      <c r="WQS635" s="983"/>
      <c r="WQT635" s="983"/>
      <c r="WQU635" s="983"/>
      <c r="WQV635" s="983"/>
      <c r="WQW635" s="983"/>
      <c r="WQX635" s="983"/>
      <c r="WQY635" s="983"/>
      <c r="WQZ635" s="983"/>
      <c r="WRA635" s="983"/>
      <c r="WRB635" s="983"/>
      <c r="WRC635" s="983"/>
      <c r="WRD635" s="984"/>
      <c r="WRE635" s="982"/>
      <c r="WRF635" s="983"/>
      <c r="WRG635" s="983"/>
      <c r="WRH635" s="983"/>
      <c r="WRI635" s="983"/>
      <c r="WRJ635" s="983"/>
      <c r="WRK635" s="983"/>
      <c r="WRL635" s="983"/>
      <c r="WRM635" s="983"/>
      <c r="WRN635" s="983"/>
      <c r="WRO635" s="983"/>
      <c r="WRP635" s="983"/>
      <c r="WRQ635" s="983"/>
      <c r="WRR635" s="983"/>
      <c r="WRS635" s="984"/>
      <c r="WRT635" s="982"/>
      <c r="WRU635" s="983"/>
      <c r="WRV635" s="983"/>
      <c r="WRW635" s="983"/>
      <c r="WRX635" s="983"/>
      <c r="WRY635" s="983"/>
      <c r="WRZ635" s="983"/>
      <c r="WSA635" s="983"/>
      <c r="WSB635" s="983"/>
      <c r="WSC635" s="983"/>
      <c r="WSD635" s="983"/>
      <c r="WSE635" s="983"/>
      <c r="WSF635" s="983"/>
      <c r="WSG635" s="983"/>
      <c r="WSH635" s="984"/>
      <c r="WSI635" s="982"/>
      <c r="WSJ635" s="983"/>
      <c r="WSK635" s="983"/>
      <c r="WSL635" s="983"/>
      <c r="WSM635" s="983"/>
      <c r="WSN635" s="983"/>
      <c r="WSO635" s="983"/>
      <c r="WSP635" s="983"/>
      <c r="WSQ635" s="983"/>
      <c r="WSR635" s="983"/>
      <c r="WSS635" s="983"/>
      <c r="WST635" s="983"/>
      <c r="WSU635" s="983"/>
      <c r="WSV635" s="983"/>
      <c r="WSW635" s="984"/>
      <c r="WSX635" s="982"/>
      <c r="WSY635" s="983"/>
      <c r="WSZ635" s="983"/>
      <c r="WTA635" s="983"/>
      <c r="WTB635" s="983"/>
      <c r="WTC635" s="983"/>
      <c r="WTD635" s="983"/>
      <c r="WTE635" s="983"/>
      <c r="WTF635" s="983"/>
      <c r="WTG635" s="983"/>
      <c r="WTH635" s="983"/>
      <c r="WTI635" s="983"/>
      <c r="WTJ635" s="983"/>
      <c r="WTK635" s="983"/>
      <c r="WTL635" s="984"/>
      <c r="WTM635" s="982"/>
      <c r="WTN635" s="983"/>
      <c r="WTO635" s="983"/>
      <c r="WTP635" s="983"/>
      <c r="WTQ635" s="983"/>
      <c r="WTR635" s="983"/>
      <c r="WTS635" s="983"/>
      <c r="WTT635" s="983"/>
      <c r="WTU635" s="983"/>
      <c r="WTV635" s="983"/>
      <c r="WTW635" s="983"/>
      <c r="WTX635" s="983"/>
      <c r="WTY635" s="983"/>
      <c r="WTZ635" s="983"/>
      <c r="WUA635" s="984"/>
      <c r="WUB635" s="982"/>
      <c r="WUC635" s="983"/>
      <c r="WUD635" s="983"/>
      <c r="WUE635" s="983"/>
      <c r="WUF635" s="983"/>
      <c r="WUG635" s="983"/>
      <c r="WUH635" s="983"/>
      <c r="WUI635" s="983"/>
      <c r="WUJ635" s="983"/>
      <c r="WUK635" s="983"/>
      <c r="WUL635" s="983"/>
      <c r="WUM635" s="983"/>
      <c r="WUN635" s="983"/>
      <c r="WUO635" s="983"/>
      <c r="WUP635" s="984"/>
      <c r="WUQ635" s="982"/>
      <c r="WUR635" s="983"/>
      <c r="WUS635" s="983"/>
      <c r="WUT635" s="983"/>
      <c r="WUU635" s="983"/>
      <c r="WUV635" s="983"/>
      <c r="WUW635" s="983"/>
      <c r="WUX635" s="983"/>
      <c r="WUY635" s="983"/>
      <c r="WUZ635" s="983"/>
      <c r="WVA635" s="983"/>
      <c r="WVB635" s="983"/>
      <c r="WVC635" s="983"/>
      <c r="WVD635" s="983"/>
      <c r="WVE635" s="984"/>
      <c r="WVF635" s="982"/>
      <c r="WVG635" s="983"/>
      <c r="WVH635" s="983"/>
      <c r="WVI635" s="983"/>
      <c r="WVJ635" s="983"/>
      <c r="WVK635" s="983"/>
      <c r="WVL635" s="983"/>
      <c r="WVM635" s="983"/>
      <c r="WVN635" s="983"/>
      <c r="WVO635" s="983"/>
      <c r="WVP635" s="983"/>
      <c r="WVQ635" s="983"/>
      <c r="WVR635" s="983"/>
      <c r="WVS635" s="983"/>
      <c r="WVT635" s="984"/>
      <c r="WVU635" s="982"/>
      <c r="WVV635" s="983"/>
      <c r="WVW635" s="983"/>
      <c r="WVX635" s="983"/>
      <c r="WVY635" s="983"/>
      <c r="WVZ635" s="983"/>
      <c r="WWA635" s="983"/>
      <c r="WWB635" s="983"/>
      <c r="WWC635" s="983"/>
      <c r="WWD635" s="983"/>
      <c r="WWE635" s="983"/>
      <c r="WWF635" s="983"/>
      <c r="WWG635" s="983"/>
      <c r="WWH635" s="983"/>
      <c r="WWI635" s="984"/>
      <c r="WWJ635" s="982"/>
      <c r="WWK635" s="983"/>
      <c r="WWL635" s="983"/>
      <c r="WWM635" s="983"/>
      <c r="WWN635" s="983"/>
      <c r="WWO635" s="983"/>
      <c r="WWP635" s="983"/>
      <c r="WWQ635" s="983"/>
      <c r="WWR635" s="983"/>
      <c r="WWS635" s="983"/>
      <c r="WWT635" s="983"/>
      <c r="WWU635" s="983"/>
      <c r="WWV635" s="983"/>
      <c r="WWW635" s="983"/>
      <c r="WWX635" s="984"/>
      <c r="WWY635" s="982"/>
      <c r="WWZ635" s="983"/>
      <c r="WXA635" s="983"/>
      <c r="WXB635" s="983"/>
      <c r="WXC635" s="983"/>
      <c r="WXD635" s="983"/>
      <c r="WXE635" s="983"/>
      <c r="WXF635" s="983"/>
      <c r="WXG635" s="983"/>
      <c r="WXH635" s="983"/>
      <c r="WXI635" s="983"/>
      <c r="WXJ635" s="983"/>
      <c r="WXK635" s="983"/>
      <c r="WXL635" s="983"/>
      <c r="WXM635" s="984"/>
      <c r="WXN635" s="982"/>
      <c r="WXO635" s="983"/>
      <c r="WXP635" s="983"/>
      <c r="WXQ635" s="983"/>
      <c r="WXR635" s="983"/>
      <c r="WXS635" s="983"/>
      <c r="WXT635" s="983"/>
      <c r="WXU635" s="983"/>
      <c r="WXV635" s="983"/>
      <c r="WXW635" s="983"/>
      <c r="WXX635" s="983"/>
      <c r="WXY635" s="983"/>
      <c r="WXZ635" s="983"/>
      <c r="WYA635" s="983"/>
      <c r="WYB635" s="984"/>
      <c r="WYC635" s="982"/>
      <c r="WYD635" s="983"/>
      <c r="WYE635" s="983"/>
      <c r="WYF635" s="983"/>
      <c r="WYG635" s="983"/>
      <c r="WYH635" s="983"/>
      <c r="WYI635" s="983"/>
      <c r="WYJ635" s="983"/>
      <c r="WYK635" s="983"/>
      <c r="WYL635" s="983"/>
      <c r="WYM635" s="983"/>
      <c r="WYN635" s="983"/>
      <c r="WYO635" s="983"/>
      <c r="WYP635" s="983"/>
      <c r="WYQ635" s="984"/>
      <c r="WYR635" s="982"/>
      <c r="WYS635" s="983"/>
      <c r="WYT635" s="983"/>
      <c r="WYU635" s="983"/>
      <c r="WYV635" s="983"/>
      <c r="WYW635" s="983"/>
      <c r="WYX635" s="983"/>
      <c r="WYY635" s="983"/>
      <c r="WYZ635" s="983"/>
      <c r="WZA635" s="983"/>
      <c r="WZB635" s="983"/>
      <c r="WZC635" s="983"/>
      <c r="WZD635" s="983"/>
      <c r="WZE635" s="983"/>
      <c r="WZF635" s="984"/>
      <c r="WZG635" s="982"/>
      <c r="WZH635" s="983"/>
      <c r="WZI635" s="983"/>
      <c r="WZJ635" s="983"/>
      <c r="WZK635" s="983"/>
      <c r="WZL635" s="983"/>
      <c r="WZM635" s="983"/>
      <c r="WZN635" s="983"/>
      <c r="WZO635" s="983"/>
      <c r="WZP635" s="983"/>
      <c r="WZQ635" s="983"/>
      <c r="WZR635" s="983"/>
      <c r="WZS635" s="983"/>
      <c r="WZT635" s="983"/>
      <c r="WZU635" s="984"/>
      <c r="WZV635" s="982"/>
      <c r="WZW635" s="983"/>
      <c r="WZX635" s="983"/>
      <c r="WZY635" s="983"/>
      <c r="WZZ635" s="983"/>
      <c r="XAA635" s="983"/>
      <c r="XAB635" s="983"/>
      <c r="XAC635" s="983"/>
      <c r="XAD635" s="983"/>
      <c r="XAE635" s="983"/>
      <c r="XAF635" s="983"/>
      <c r="XAG635" s="983"/>
      <c r="XAH635" s="983"/>
      <c r="XAI635" s="983"/>
      <c r="XAJ635" s="984"/>
      <c r="XAK635" s="982"/>
      <c r="XAL635" s="983"/>
      <c r="XAM635" s="983"/>
      <c r="XAN635" s="983"/>
      <c r="XAO635" s="983"/>
      <c r="XAP635" s="983"/>
      <c r="XAQ635" s="983"/>
      <c r="XAR635" s="983"/>
      <c r="XAS635" s="983"/>
      <c r="XAT635" s="983"/>
      <c r="XAU635" s="983"/>
      <c r="XAV635" s="983"/>
      <c r="XAW635" s="983"/>
      <c r="XAX635" s="983"/>
      <c r="XAY635" s="984"/>
      <c r="XAZ635" s="982"/>
      <c r="XBA635" s="983"/>
      <c r="XBB635" s="983"/>
      <c r="XBC635" s="983"/>
      <c r="XBD635" s="983"/>
      <c r="XBE635" s="983"/>
      <c r="XBF635" s="983"/>
      <c r="XBG635" s="983"/>
      <c r="XBH635" s="983"/>
      <c r="XBI635" s="983"/>
      <c r="XBJ635" s="983"/>
      <c r="XBK635" s="983"/>
      <c r="XBL635" s="983"/>
      <c r="XBM635" s="983"/>
      <c r="XBN635" s="984"/>
      <c r="XBO635" s="982"/>
      <c r="XBP635" s="983"/>
      <c r="XBQ635" s="983"/>
      <c r="XBR635" s="983"/>
      <c r="XBS635" s="983"/>
      <c r="XBT635" s="983"/>
      <c r="XBU635" s="983"/>
      <c r="XBV635" s="983"/>
      <c r="XBW635" s="983"/>
      <c r="XBX635" s="983"/>
      <c r="XBY635" s="983"/>
      <c r="XBZ635" s="983"/>
      <c r="XCA635" s="983"/>
      <c r="XCB635" s="983"/>
      <c r="XCC635" s="984"/>
      <c r="XCD635" s="982"/>
      <c r="XCE635" s="983"/>
      <c r="XCF635" s="983"/>
      <c r="XCG635" s="983"/>
      <c r="XCH635" s="983"/>
      <c r="XCI635" s="983"/>
      <c r="XCJ635" s="983"/>
      <c r="XCK635" s="983"/>
      <c r="XCL635" s="983"/>
      <c r="XCM635" s="983"/>
      <c r="XCN635" s="983"/>
      <c r="XCO635" s="983"/>
      <c r="XCP635" s="983"/>
      <c r="XCQ635" s="983"/>
      <c r="XCR635" s="984"/>
      <c r="XCS635" s="982"/>
      <c r="XCT635" s="983"/>
      <c r="XCU635" s="983"/>
      <c r="XCV635" s="983"/>
      <c r="XCW635" s="983"/>
      <c r="XCX635" s="983"/>
      <c r="XCY635" s="983"/>
      <c r="XCZ635" s="983"/>
      <c r="XDA635" s="983"/>
      <c r="XDB635" s="983"/>
      <c r="XDC635" s="983"/>
      <c r="XDD635" s="983"/>
      <c r="XDE635" s="983"/>
      <c r="XDF635" s="983"/>
      <c r="XDG635" s="984"/>
      <c r="XDH635" s="982"/>
      <c r="XDI635" s="983"/>
      <c r="XDJ635" s="983"/>
      <c r="XDK635" s="983"/>
      <c r="XDL635" s="983"/>
      <c r="XDM635" s="983"/>
      <c r="XDN635" s="983"/>
      <c r="XDO635" s="983"/>
      <c r="XDP635" s="983"/>
      <c r="XDQ635" s="983"/>
      <c r="XDR635" s="983"/>
      <c r="XDS635" s="983"/>
      <c r="XDT635" s="983"/>
      <c r="XDU635" s="983"/>
      <c r="XDV635" s="984"/>
      <c r="XDW635" s="982"/>
      <c r="XDX635" s="983"/>
      <c r="XDY635" s="983"/>
      <c r="XDZ635" s="983"/>
      <c r="XEA635" s="983"/>
      <c r="XEB635" s="983"/>
      <c r="XEC635" s="983"/>
      <c r="XED635" s="983"/>
      <c r="XEE635" s="983"/>
      <c r="XEF635" s="983"/>
      <c r="XEG635" s="983"/>
      <c r="XEH635" s="983"/>
      <c r="XEI635" s="983"/>
      <c r="XEJ635" s="983"/>
      <c r="XEK635" s="984"/>
      <c r="XEL635" s="982"/>
      <c r="XEM635" s="983"/>
      <c r="XEN635" s="983"/>
      <c r="XEO635" s="983"/>
      <c r="XEP635" s="983"/>
      <c r="XEQ635" s="983"/>
      <c r="XER635" s="983"/>
      <c r="XES635" s="983"/>
      <c r="XET635" s="983"/>
      <c r="XEU635" s="983"/>
      <c r="XEV635" s="983"/>
      <c r="XEW635" s="983"/>
      <c r="XEX635" s="983"/>
      <c r="XEY635" s="983"/>
      <c r="XEZ635" s="984"/>
      <c r="XFA635" s="982"/>
      <c r="XFB635" s="982"/>
      <c r="XFC635" s="982"/>
      <c r="XFD635" s="982"/>
    </row>
    <row r="636" spans="1:16384" s="226" customFormat="1" x14ac:dyDescent="0.3">
      <c r="A636" s="323"/>
      <c r="B636" s="801"/>
      <c r="C636" s="802"/>
      <c r="D636" s="802"/>
      <c r="E636" s="739"/>
      <c r="F636" s="739"/>
      <c r="G636" s="739"/>
      <c r="H636" s="739"/>
      <c r="I636" s="739"/>
      <c r="J636" s="739"/>
      <c r="K636" s="739"/>
      <c r="L636" s="739"/>
      <c r="M636" s="739"/>
      <c r="N636" s="739"/>
      <c r="O636" s="320"/>
    </row>
    <row r="637" spans="1:16384" x14ac:dyDescent="0.3">
      <c r="A637" s="323" t="s">
        <v>499</v>
      </c>
      <c r="B637" s="324" t="s">
        <v>500</v>
      </c>
      <c r="C637" s="216"/>
      <c r="D637" s="216"/>
      <c r="E637" s="216"/>
      <c r="F637" s="216"/>
      <c r="G637" s="216"/>
      <c r="H637" s="216"/>
      <c r="I637" s="216"/>
      <c r="J637" s="216"/>
      <c r="K637" s="216"/>
      <c r="L637" s="216"/>
      <c r="M637" s="216"/>
      <c r="N637" s="216"/>
      <c r="O637" s="320"/>
    </row>
    <row r="638" spans="1:16384" x14ac:dyDescent="0.3">
      <c r="A638" s="325"/>
      <c r="B638" s="216"/>
      <c r="C638" s="216"/>
      <c r="D638" s="216"/>
      <c r="E638" s="216"/>
      <c r="F638" s="216"/>
      <c r="G638" s="216"/>
      <c r="H638" s="216"/>
      <c r="I638" s="216"/>
      <c r="J638" s="216"/>
      <c r="K638" s="216"/>
      <c r="L638" s="216"/>
      <c r="M638" s="216"/>
      <c r="N638" s="216"/>
      <c r="O638" s="320"/>
    </row>
    <row r="639" spans="1:16384" ht="36.75" customHeight="1" x14ac:dyDescent="0.3">
      <c r="A639" s="1029" t="s">
        <v>677</v>
      </c>
      <c r="B639" s="1030"/>
      <c r="C639" s="1030"/>
      <c r="D639" s="1030"/>
      <c r="E639" s="1030"/>
      <c r="F639" s="1030"/>
      <c r="G639" s="1030"/>
      <c r="H639" s="1030"/>
      <c r="I639" s="1030"/>
      <c r="J639" s="1030"/>
      <c r="K639" s="1030"/>
      <c r="L639" s="1030"/>
      <c r="M639" s="1030"/>
      <c r="N639" s="1030"/>
      <c r="O639" s="1031"/>
    </row>
    <row r="640" spans="1:16384" x14ac:dyDescent="0.3">
      <c r="A640" s="325"/>
      <c r="B640" s="216"/>
      <c r="C640" s="216"/>
      <c r="D640" s="216"/>
      <c r="E640" s="216"/>
      <c r="F640" s="216"/>
      <c r="G640" s="216"/>
      <c r="H640" s="216"/>
      <c r="I640" s="216"/>
      <c r="J640" s="216"/>
      <c r="K640" s="216"/>
      <c r="L640" s="216"/>
      <c r="M640" s="216"/>
      <c r="N640" s="216"/>
      <c r="O640" s="320"/>
    </row>
    <row r="641" spans="1:16" x14ac:dyDescent="0.3">
      <c r="A641" s="323" t="s">
        <v>551</v>
      </c>
      <c r="B641" s="324" t="s">
        <v>560</v>
      </c>
      <c r="C641" s="216"/>
      <c r="D641" s="216"/>
      <c r="E641" s="216"/>
      <c r="F641" s="216"/>
      <c r="G641" s="216"/>
      <c r="H641" s="216"/>
      <c r="I641" s="216"/>
      <c r="J641" s="216"/>
      <c r="K641" s="216"/>
      <c r="L641" s="216"/>
      <c r="M641" s="216"/>
      <c r="N641" s="216"/>
      <c r="O641" s="320"/>
      <c r="P641" s="216"/>
    </row>
    <row r="642" spans="1:16" x14ac:dyDescent="0.3">
      <c r="A642" s="325"/>
      <c r="B642" s="216"/>
      <c r="C642" s="216"/>
      <c r="D642" s="216"/>
      <c r="E642" s="216"/>
      <c r="F642" s="216"/>
      <c r="G642" s="216"/>
      <c r="H642" s="216"/>
      <c r="I642" s="216"/>
      <c r="J642" s="216"/>
      <c r="K642" s="216"/>
      <c r="L642" s="216"/>
      <c r="M642" s="216"/>
      <c r="N642" s="216"/>
      <c r="O642" s="320"/>
      <c r="P642" s="216"/>
    </row>
    <row r="643" spans="1:16" x14ac:dyDescent="0.3">
      <c r="A643" s="965" t="s">
        <v>561</v>
      </c>
      <c r="B643" s="966"/>
      <c r="C643" s="966"/>
      <c r="D643" s="966"/>
      <c r="E643" s="966"/>
      <c r="F643" s="966"/>
      <c r="G643" s="966"/>
      <c r="H643" s="966"/>
      <c r="I643" s="966"/>
      <c r="J643" s="966"/>
      <c r="K643" s="966"/>
      <c r="L643" s="966"/>
      <c r="M643" s="966"/>
      <c r="N643" s="966"/>
      <c r="O643" s="967"/>
      <c r="P643" s="216"/>
    </row>
    <row r="644" spans="1:16" s="226" customFormat="1" x14ac:dyDescent="0.3">
      <c r="A644" s="711"/>
      <c r="B644" s="712"/>
      <c r="C644" s="712"/>
      <c r="D644" s="712"/>
      <c r="E644" s="712"/>
      <c r="F644" s="712"/>
      <c r="G644" s="712"/>
      <c r="H644" s="712"/>
      <c r="I644" s="712"/>
      <c r="J644" s="712"/>
      <c r="K644" s="712"/>
      <c r="L644" s="712"/>
      <c r="M644" s="712"/>
      <c r="N644" s="712"/>
      <c r="O644" s="713"/>
      <c r="P644" s="714"/>
    </row>
    <row r="645" spans="1:16" s="226" customFormat="1" x14ac:dyDescent="0.3">
      <c r="A645" s="711"/>
      <c r="B645" s="712"/>
      <c r="C645" s="712"/>
      <c r="D645" s="712"/>
      <c r="E645" s="712"/>
      <c r="F645" s="712"/>
      <c r="G645" s="712"/>
      <c r="H645" s="712"/>
      <c r="I645" s="712"/>
      <c r="J645" s="712"/>
      <c r="K645" s="712"/>
      <c r="L645" s="712"/>
      <c r="M645" s="712"/>
      <c r="N645" s="712"/>
      <c r="O645" s="713"/>
      <c r="P645" s="714"/>
    </row>
    <row r="646" spans="1:16" s="226" customFormat="1" x14ac:dyDescent="0.3">
      <c r="A646" s="960" t="s">
        <v>655</v>
      </c>
      <c r="B646" s="961"/>
      <c r="C646" s="961"/>
      <c r="D646" s="961"/>
      <c r="E646" s="961"/>
      <c r="F646" s="961"/>
      <c r="G646" s="961"/>
      <c r="H646" s="712"/>
      <c r="I646" s="712"/>
      <c r="J646" s="712"/>
      <c r="K646" s="712"/>
      <c r="L646" s="712"/>
      <c r="M646" s="712"/>
      <c r="N646" s="712"/>
      <c r="O646" s="713"/>
      <c r="P646" s="714"/>
    </row>
    <row r="647" spans="1:16" s="226" customFormat="1" x14ac:dyDescent="0.3">
      <c r="A647" s="711"/>
      <c r="B647" s="712"/>
      <c r="C647" s="712"/>
      <c r="D647" s="712"/>
      <c r="E647" s="712"/>
      <c r="F647" s="712"/>
      <c r="G647" s="712"/>
      <c r="H647" s="712"/>
      <c r="I647" s="712"/>
      <c r="J647" s="712"/>
      <c r="K647" s="712"/>
      <c r="L647" s="712"/>
      <c r="M647" s="712"/>
      <c r="N647" s="712"/>
      <c r="O647" s="713"/>
      <c r="P647" s="714"/>
    </row>
    <row r="648" spans="1:16" s="226" customFormat="1" x14ac:dyDescent="0.3">
      <c r="A648" s="960" t="s">
        <v>657</v>
      </c>
      <c r="B648" s="961"/>
      <c r="C648" s="961"/>
      <c r="D648" s="712"/>
      <c r="E648" s="712"/>
      <c r="F648" s="712"/>
      <c r="G648" s="712"/>
      <c r="H648" s="712"/>
      <c r="I648" s="712"/>
      <c r="J648" s="712"/>
      <c r="K648" s="712"/>
      <c r="L648" s="712"/>
      <c r="M648" s="712"/>
      <c r="N648" s="712"/>
      <c r="O648" s="713"/>
      <c r="P648" s="714"/>
    </row>
    <row r="649" spans="1:16" s="226" customFormat="1" x14ac:dyDescent="0.3">
      <c r="A649" s="711"/>
      <c r="B649" s="712"/>
      <c r="C649" s="712"/>
      <c r="D649" s="712"/>
      <c r="E649" s="712"/>
      <c r="F649" s="712"/>
      <c r="G649" s="712"/>
      <c r="H649" s="712"/>
      <c r="I649" s="712"/>
      <c r="J649" s="712"/>
      <c r="K649" s="712"/>
      <c r="L649" s="712"/>
      <c r="M649" s="712"/>
      <c r="N649" s="712"/>
      <c r="O649" s="713"/>
      <c r="P649" s="714"/>
    </row>
    <row r="650" spans="1:16" s="226" customFormat="1" ht="15.75" customHeight="1" x14ac:dyDescent="0.3">
      <c r="A650" s="957" t="s">
        <v>656</v>
      </c>
      <c r="B650" s="958"/>
      <c r="C650" s="958"/>
      <c r="D650" s="958"/>
      <c r="E650" s="958"/>
      <c r="F650" s="958"/>
      <c r="G650" s="958"/>
      <c r="H650" s="958"/>
      <c r="I650" s="958"/>
      <c r="J650" s="958"/>
      <c r="K650" s="958"/>
      <c r="L650" s="958"/>
      <c r="M650" s="958"/>
      <c r="N650" s="958"/>
      <c r="O650" s="959"/>
      <c r="P650" s="714"/>
    </row>
    <row r="651" spans="1:16" s="226" customFormat="1" x14ac:dyDescent="0.3">
      <c r="A651" s="957"/>
      <c r="B651" s="958"/>
      <c r="C651" s="958"/>
      <c r="D651" s="958"/>
      <c r="E651" s="958"/>
      <c r="F651" s="958"/>
      <c r="G651" s="958"/>
      <c r="H651" s="958"/>
      <c r="I651" s="958"/>
      <c r="J651" s="958"/>
      <c r="K651" s="958"/>
      <c r="L651" s="958"/>
      <c r="M651" s="958"/>
      <c r="N651" s="958"/>
      <c r="O651" s="959"/>
      <c r="P651" s="714"/>
    </row>
    <row r="652" spans="1:16" s="226" customFormat="1" x14ac:dyDescent="0.3">
      <c r="A652" s="957"/>
      <c r="B652" s="958"/>
      <c r="C652" s="958"/>
      <c r="D652" s="958"/>
      <c r="E652" s="958"/>
      <c r="F652" s="958"/>
      <c r="G652" s="958"/>
      <c r="H652" s="958"/>
      <c r="I652" s="958"/>
      <c r="J652" s="958"/>
      <c r="K652" s="958"/>
      <c r="L652" s="958"/>
      <c r="M652" s="958"/>
      <c r="N652" s="958"/>
      <c r="O652" s="959"/>
      <c r="P652" s="714"/>
    </row>
    <row r="653" spans="1:16" s="226" customFormat="1" x14ac:dyDescent="0.3">
      <c r="A653" s="957"/>
      <c r="B653" s="958"/>
      <c r="C653" s="958"/>
      <c r="D653" s="958"/>
      <c r="E653" s="958"/>
      <c r="F653" s="958"/>
      <c r="G653" s="958"/>
      <c r="H653" s="958"/>
      <c r="I653" s="958"/>
      <c r="J653" s="958"/>
      <c r="K653" s="958"/>
      <c r="L653" s="958"/>
      <c r="M653" s="958"/>
      <c r="N653" s="958"/>
      <c r="O653" s="959"/>
      <c r="P653" s="714"/>
    </row>
    <row r="654" spans="1:16" s="226" customFormat="1" x14ac:dyDescent="0.3">
      <c r="A654" s="957"/>
      <c r="B654" s="958"/>
      <c r="C654" s="958"/>
      <c r="D654" s="958"/>
      <c r="E654" s="958"/>
      <c r="F654" s="958"/>
      <c r="G654" s="958"/>
      <c r="H654" s="958"/>
      <c r="I654" s="958"/>
      <c r="J654" s="958"/>
      <c r="K654" s="958"/>
      <c r="L654" s="958"/>
      <c r="M654" s="958"/>
      <c r="N654" s="958"/>
      <c r="O654" s="959"/>
      <c r="P654" s="714"/>
    </row>
    <row r="655" spans="1:16" s="226" customFormat="1" x14ac:dyDescent="0.3">
      <c r="A655" s="960" t="s">
        <v>658</v>
      </c>
      <c r="B655" s="961"/>
      <c r="C655" s="961"/>
      <c r="D655" s="712"/>
      <c r="E655" s="712"/>
      <c r="F655" s="712"/>
      <c r="G655" s="712"/>
      <c r="H655" s="712"/>
      <c r="I655" s="712"/>
      <c r="J655" s="712"/>
      <c r="K655" s="712"/>
      <c r="L655" s="712"/>
      <c r="M655" s="712"/>
      <c r="N655" s="712"/>
      <c r="O655" s="713"/>
      <c r="P655" s="714"/>
    </row>
    <row r="656" spans="1:16" s="226" customFormat="1" x14ac:dyDescent="0.3">
      <c r="A656" s="711"/>
      <c r="B656" s="712"/>
      <c r="C656" s="712"/>
      <c r="D656" s="712"/>
      <c r="E656" s="712"/>
      <c r="F656" s="712"/>
      <c r="G656" s="712"/>
      <c r="H656" s="712"/>
      <c r="I656" s="712"/>
      <c r="J656" s="712"/>
      <c r="K656" s="712"/>
      <c r="L656" s="712"/>
      <c r="M656" s="712"/>
      <c r="N656" s="712"/>
      <c r="O656" s="713"/>
      <c r="P656" s="714"/>
    </row>
    <row r="657" spans="1:16" s="226" customFormat="1" ht="15.75" customHeight="1" x14ac:dyDescent="0.3">
      <c r="A657" s="962" t="s">
        <v>700</v>
      </c>
      <c r="B657" s="963"/>
      <c r="C657" s="963"/>
      <c r="D657" s="963"/>
      <c r="E657" s="963"/>
      <c r="F657" s="963"/>
      <c r="G657" s="963"/>
      <c r="H657" s="963"/>
      <c r="I657" s="963"/>
      <c r="J657" s="963"/>
      <c r="K657" s="963"/>
      <c r="L657" s="963"/>
      <c r="M657" s="963"/>
      <c r="N657" s="963"/>
      <c r="O657" s="964"/>
      <c r="P657" s="714"/>
    </row>
    <row r="658" spans="1:16" s="226" customFormat="1" x14ac:dyDescent="0.3">
      <c r="A658" s="962"/>
      <c r="B658" s="963"/>
      <c r="C658" s="963"/>
      <c r="D658" s="963"/>
      <c r="E658" s="963"/>
      <c r="F658" s="963"/>
      <c r="G658" s="963"/>
      <c r="H658" s="963"/>
      <c r="I658" s="963"/>
      <c r="J658" s="963"/>
      <c r="K658" s="963"/>
      <c r="L658" s="963"/>
      <c r="M658" s="963"/>
      <c r="N658" s="963"/>
      <c r="O658" s="964"/>
      <c r="P658" s="714"/>
    </row>
    <row r="659" spans="1:16" x14ac:dyDescent="0.3">
      <c r="A659" s="755"/>
      <c r="B659" s="327"/>
      <c r="C659" s="327"/>
      <c r="D659" s="327"/>
      <c r="E659" s="327"/>
      <c r="F659" s="327"/>
      <c r="G659" s="327"/>
      <c r="H659" s="327"/>
      <c r="I659" s="327"/>
      <c r="J659" s="327"/>
      <c r="K659" s="327"/>
      <c r="L659" s="327"/>
      <c r="M659" s="327"/>
      <c r="N659" s="327"/>
      <c r="O659" s="756"/>
      <c r="P659" s="216"/>
    </row>
    <row r="660" spans="1:16" x14ac:dyDescent="0.3">
      <c r="A660" s="755"/>
      <c r="B660" s="327"/>
      <c r="C660" s="327"/>
      <c r="D660" s="327"/>
      <c r="E660" s="327"/>
      <c r="F660" s="327"/>
      <c r="G660" s="327"/>
      <c r="H660" s="327"/>
      <c r="I660" s="327"/>
      <c r="J660" s="327"/>
      <c r="K660" s="327"/>
      <c r="L660" s="327"/>
      <c r="M660" s="327"/>
      <c r="N660" s="327"/>
      <c r="O660" s="756"/>
    </row>
    <row r="661" spans="1:16" ht="16.2" thickBot="1" x14ac:dyDescent="0.35">
      <c r="A661" s="757"/>
      <c r="B661" s="758"/>
      <c r="C661" s="758"/>
      <c r="D661" s="758"/>
      <c r="E661" s="758"/>
      <c r="F661" s="758"/>
      <c r="G661" s="758"/>
      <c r="H661" s="758"/>
      <c r="I661" s="758"/>
      <c r="J661" s="758"/>
      <c r="K661" s="758"/>
      <c r="L661" s="758"/>
      <c r="M661" s="758"/>
      <c r="N661" s="758"/>
      <c r="O661" s="759"/>
    </row>
    <row r="662" spans="1:16" ht="16.2" thickTop="1" x14ac:dyDescent="0.3">
      <c r="A662" s="165"/>
    </row>
    <row r="663" spans="1:16" x14ac:dyDescent="0.3">
      <c r="A663" s="165"/>
    </row>
    <row r="664" spans="1:16" x14ac:dyDescent="0.3">
      <c r="A664" s="165"/>
    </row>
    <row r="665" spans="1:16" x14ac:dyDescent="0.3">
      <c r="A665" s="165"/>
    </row>
    <row r="666" spans="1:16" x14ac:dyDescent="0.3">
      <c r="A666" s="165"/>
    </row>
  </sheetData>
  <sortState xmlns:xlrd2="http://schemas.microsoft.com/office/spreadsheetml/2017/richdata2" ref="B581:F610">
    <sortCondition descending="1" ref="D581:D610"/>
  </sortState>
  <mergeCells count="1299">
    <mergeCell ref="B337:C337"/>
    <mergeCell ref="XAZ635:XBN635"/>
    <mergeCell ref="XBO635:XCC635"/>
    <mergeCell ref="XCD635:XCR635"/>
    <mergeCell ref="XCS635:XDG635"/>
    <mergeCell ref="XDH635:XDV635"/>
    <mergeCell ref="XDW635:XEK635"/>
    <mergeCell ref="XEL635:XEZ635"/>
    <mergeCell ref="XFA635:XFD635"/>
    <mergeCell ref="WVU635:WWI635"/>
    <mergeCell ref="WWJ635:WWX635"/>
    <mergeCell ref="WWY635:WXM635"/>
    <mergeCell ref="WXN635:WYB635"/>
    <mergeCell ref="WYC635:WYQ635"/>
    <mergeCell ref="WYR635:WZF635"/>
    <mergeCell ref="WZG635:WZU635"/>
    <mergeCell ref="WZV635:XAJ635"/>
    <mergeCell ref="XAK635:XAY635"/>
    <mergeCell ref="WQP635:WRD635"/>
    <mergeCell ref="WRE635:WRS635"/>
    <mergeCell ref="WRT635:WSH635"/>
    <mergeCell ref="WSI635:WSW635"/>
    <mergeCell ref="WSX635:WTL635"/>
    <mergeCell ref="WTM635:WUA635"/>
    <mergeCell ref="WUB635:WUP635"/>
    <mergeCell ref="WUQ635:WVE635"/>
    <mergeCell ref="WVF635:WVT635"/>
    <mergeCell ref="WLK635:WLY635"/>
    <mergeCell ref="WLZ635:WMN635"/>
    <mergeCell ref="WMO635:WNC635"/>
    <mergeCell ref="WND635:WNR635"/>
    <mergeCell ref="WNS635:WOG635"/>
    <mergeCell ref="WOH635:WOV635"/>
    <mergeCell ref="WOW635:WPK635"/>
    <mergeCell ref="WPL635:WPZ635"/>
    <mergeCell ref="WQA635:WQO635"/>
    <mergeCell ref="WGF635:WGT635"/>
    <mergeCell ref="WGU635:WHI635"/>
    <mergeCell ref="WHJ635:WHX635"/>
    <mergeCell ref="WHY635:WIM635"/>
    <mergeCell ref="WIN635:WJB635"/>
    <mergeCell ref="WJC635:WJQ635"/>
    <mergeCell ref="WJR635:WKF635"/>
    <mergeCell ref="WKG635:WKU635"/>
    <mergeCell ref="WKV635:WLJ635"/>
    <mergeCell ref="WBA635:WBO635"/>
    <mergeCell ref="WBP635:WCD635"/>
    <mergeCell ref="WCE635:WCS635"/>
    <mergeCell ref="WCT635:WDH635"/>
    <mergeCell ref="WDI635:WDW635"/>
    <mergeCell ref="WDX635:WEL635"/>
    <mergeCell ref="WEM635:WFA635"/>
    <mergeCell ref="WFB635:WFP635"/>
    <mergeCell ref="WFQ635:WGE635"/>
    <mergeCell ref="VVV635:VWJ635"/>
    <mergeCell ref="VWK635:VWY635"/>
    <mergeCell ref="VWZ635:VXN635"/>
    <mergeCell ref="VXO635:VYC635"/>
    <mergeCell ref="VYD635:VYR635"/>
    <mergeCell ref="VYS635:VZG635"/>
    <mergeCell ref="VZH635:VZV635"/>
    <mergeCell ref="VZW635:WAK635"/>
    <mergeCell ref="WAL635:WAZ635"/>
    <mergeCell ref="VQQ635:VRE635"/>
    <mergeCell ref="VRF635:VRT635"/>
    <mergeCell ref="VRU635:VSI635"/>
    <mergeCell ref="VSJ635:VSX635"/>
    <mergeCell ref="VSY635:VTM635"/>
    <mergeCell ref="VTN635:VUB635"/>
    <mergeCell ref="VUC635:VUQ635"/>
    <mergeCell ref="VUR635:VVF635"/>
    <mergeCell ref="VVG635:VVU635"/>
    <mergeCell ref="VLL635:VLZ635"/>
    <mergeCell ref="VMA635:VMO635"/>
    <mergeCell ref="VMP635:VND635"/>
    <mergeCell ref="VNE635:VNS635"/>
    <mergeCell ref="VNT635:VOH635"/>
    <mergeCell ref="VOI635:VOW635"/>
    <mergeCell ref="VOX635:VPL635"/>
    <mergeCell ref="VPM635:VQA635"/>
    <mergeCell ref="VQB635:VQP635"/>
    <mergeCell ref="VGG635:VGU635"/>
    <mergeCell ref="VGV635:VHJ635"/>
    <mergeCell ref="VHK635:VHY635"/>
    <mergeCell ref="VHZ635:VIN635"/>
    <mergeCell ref="VIO635:VJC635"/>
    <mergeCell ref="VJD635:VJR635"/>
    <mergeCell ref="VJS635:VKG635"/>
    <mergeCell ref="VKH635:VKV635"/>
    <mergeCell ref="VKW635:VLK635"/>
    <mergeCell ref="VBB635:VBP635"/>
    <mergeCell ref="VBQ635:VCE635"/>
    <mergeCell ref="VCF635:VCT635"/>
    <mergeCell ref="VCU635:VDI635"/>
    <mergeCell ref="VDJ635:VDX635"/>
    <mergeCell ref="VDY635:VEM635"/>
    <mergeCell ref="VEN635:VFB635"/>
    <mergeCell ref="VFC635:VFQ635"/>
    <mergeCell ref="VFR635:VGF635"/>
    <mergeCell ref="UVW635:UWK635"/>
    <mergeCell ref="UWL635:UWZ635"/>
    <mergeCell ref="UXA635:UXO635"/>
    <mergeCell ref="UXP635:UYD635"/>
    <mergeCell ref="UYE635:UYS635"/>
    <mergeCell ref="UYT635:UZH635"/>
    <mergeCell ref="UZI635:UZW635"/>
    <mergeCell ref="UZX635:VAL635"/>
    <mergeCell ref="VAM635:VBA635"/>
    <mergeCell ref="UQR635:URF635"/>
    <mergeCell ref="URG635:URU635"/>
    <mergeCell ref="URV635:USJ635"/>
    <mergeCell ref="USK635:USY635"/>
    <mergeCell ref="USZ635:UTN635"/>
    <mergeCell ref="UTO635:UUC635"/>
    <mergeCell ref="UUD635:UUR635"/>
    <mergeCell ref="UUS635:UVG635"/>
    <mergeCell ref="UVH635:UVV635"/>
    <mergeCell ref="ULM635:UMA635"/>
    <mergeCell ref="UMB635:UMP635"/>
    <mergeCell ref="UMQ635:UNE635"/>
    <mergeCell ref="UNF635:UNT635"/>
    <mergeCell ref="UNU635:UOI635"/>
    <mergeCell ref="UOJ635:UOX635"/>
    <mergeCell ref="UOY635:UPM635"/>
    <mergeCell ref="UPN635:UQB635"/>
    <mergeCell ref="UQC635:UQQ635"/>
    <mergeCell ref="UGH635:UGV635"/>
    <mergeCell ref="UGW635:UHK635"/>
    <mergeCell ref="UHL635:UHZ635"/>
    <mergeCell ref="UIA635:UIO635"/>
    <mergeCell ref="UIP635:UJD635"/>
    <mergeCell ref="UJE635:UJS635"/>
    <mergeCell ref="UJT635:UKH635"/>
    <mergeCell ref="UKI635:UKW635"/>
    <mergeCell ref="UKX635:ULL635"/>
    <mergeCell ref="UBC635:UBQ635"/>
    <mergeCell ref="UBR635:UCF635"/>
    <mergeCell ref="UCG635:UCU635"/>
    <mergeCell ref="UCV635:UDJ635"/>
    <mergeCell ref="UDK635:UDY635"/>
    <mergeCell ref="UDZ635:UEN635"/>
    <mergeCell ref="UEO635:UFC635"/>
    <mergeCell ref="UFD635:UFR635"/>
    <mergeCell ref="UFS635:UGG635"/>
    <mergeCell ref="TVX635:TWL635"/>
    <mergeCell ref="TWM635:TXA635"/>
    <mergeCell ref="TXB635:TXP635"/>
    <mergeCell ref="TXQ635:TYE635"/>
    <mergeCell ref="TYF635:TYT635"/>
    <mergeCell ref="TYU635:TZI635"/>
    <mergeCell ref="TZJ635:TZX635"/>
    <mergeCell ref="TZY635:UAM635"/>
    <mergeCell ref="UAN635:UBB635"/>
    <mergeCell ref="TQS635:TRG635"/>
    <mergeCell ref="TRH635:TRV635"/>
    <mergeCell ref="TRW635:TSK635"/>
    <mergeCell ref="TSL635:TSZ635"/>
    <mergeCell ref="TTA635:TTO635"/>
    <mergeCell ref="TTP635:TUD635"/>
    <mergeCell ref="TUE635:TUS635"/>
    <mergeCell ref="TUT635:TVH635"/>
    <mergeCell ref="TVI635:TVW635"/>
    <mergeCell ref="TLN635:TMB635"/>
    <mergeCell ref="TMC635:TMQ635"/>
    <mergeCell ref="TMR635:TNF635"/>
    <mergeCell ref="TNG635:TNU635"/>
    <mergeCell ref="TNV635:TOJ635"/>
    <mergeCell ref="TOK635:TOY635"/>
    <mergeCell ref="TOZ635:TPN635"/>
    <mergeCell ref="TPO635:TQC635"/>
    <mergeCell ref="TQD635:TQR635"/>
    <mergeCell ref="TGI635:TGW635"/>
    <mergeCell ref="TGX635:THL635"/>
    <mergeCell ref="THM635:TIA635"/>
    <mergeCell ref="TIB635:TIP635"/>
    <mergeCell ref="TIQ635:TJE635"/>
    <mergeCell ref="TJF635:TJT635"/>
    <mergeCell ref="TJU635:TKI635"/>
    <mergeCell ref="TKJ635:TKX635"/>
    <mergeCell ref="TKY635:TLM635"/>
    <mergeCell ref="TBD635:TBR635"/>
    <mergeCell ref="TBS635:TCG635"/>
    <mergeCell ref="TCH635:TCV635"/>
    <mergeCell ref="TCW635:TDK635"/>
    <mergeCell ref="TDL635:TDZ635"/>
    <mergeCell ref="TEA635:TEO635"/>
    <mergeCell ref="TEP635:TFD635"/>
    <mergeCell ref="TFE635:TFS635"/>
    <mergeCell ref="TFT635:TGH635"/>
    <mergeCell ref="SVY635:SWM635"/>
    <mergeCell ref="SWN635:SXB635"/>
    <mergeCell ref="SXC635:SXQ635"/>
    <mergeCell ref="SXR635:SYF635"/>
    <mergeCell ref="SYG635:SYU635"/>
    <mergeCell ref="SYV635:SZJ635"/>
    <mergeCell ref="SZK635:SZY635"/>
    <mergeCell ref="SZZ635:TAN635"/>
    <mergeCell ref="TAO635:TBC635"/>
    <mergeCell ref="SQT635:SRH635"/>
    <mergeCell ref="SRI635:SRW635"/>
    <mergeCell ref="SRX635:SSL635"/>
    <mergeCell ref="SSM635:STA635"/>
    <mergeCell ref="STB635:STP635"/>
    <mergeCell ref="STQ635:SUE635"/>
    <mergeCell ref="SUF635:SUT635"/>
    <mergeCell ref="SUU635:SVI635"/>
    <mergeCell ref="SVJ635:SVX635"/>
    <mergeCell ref="SLO635:SMC635"/>
    <mergeCell ref="SMD635:SMR635"/>
    <mergeCell ref="SMS635:SNG635"/>
    <mergeCell ref="SNH635:SNV635"/>
    <mergeCell ref="SNW635:SOK635"/>
    <mergeCell ref="SOL635:SOZ635"/>
    <mergeCell ref="SPA635:SPO635"/>
    <mergeCell ref="SPP635:SQD635"/>
    <mergeCell ref="SQE635:SQS635"/>
    <mergeCell ref="SGJ635:SGX635"/>
    <mergeCell ref="SGY635:SHM635"/>
    <mergeCell ref="SHN635:SIB635"/>
    <mergeCell ref="SIC635:SIQ635"/>
    <mergeCell ref="SIR635:SJF635"/>
    <mergeCell ref="SJG635:SJU635"/>
    <mergeCell ref="SJV635:SKJ635"/>
    <mergeCell ref="SKK635:SKY635"/>
    <mergeCell ref="SKZ635:SLN635"/>
    <mergeCell ref="SBE635:SBS635"/>
    <mergeCell ref="SBT635:SCH635"/>
    <mergeCell ref="SCI635:SCW635"/>
    <mergeCell ref="SCX635:SDL635"/>
    <mergeCell ref="SDM635:SEA635"/>
    <mergeCell ref="SEB635:SEP635"/>
    <mergeCell ref="SEQ635:SFE635"/>
    <mergeCell ref="SFF635:SFT635"/>
    <mergeCell ref="SFU635:SGI635"/>
    <mergeCell ref="RVZ635:RWN635"/>
    <mergeCell ref="RWO635:RXC635"/>
    <mergeCell ref="RXD635:RXR635"/>
    <mergeCell ref="RXS635:RYG635"/>
    <mergeCell ref="RYH635:RYV635"/>
    <mergeCell ref="RYW635:RZK635"/>
    <mergeCell ref="RZL635:RZZ635"/>
    <mergeCell ref="SAA635:SAO635"/>
    <mergeCell ref="SAP635:SBD635"/>
    <mergeCell ref="RQU635:RRI635"/>
    <mergeCell ref="RRJ635:RRX635"/>
    <mergeCell ref="RRY635:RSM635"/>
    <mergeCell ref="RSN635:RTB635"/>
    <mergeCell ref="RTC635:RTQ635"/>
    <mergeCell ref="RTR635:RUF635"/>
    <mergeCell ref="RUG635:RUU635"/>
    <mergeCell ref="RUV635:RVJ635"/>
    <mergeCell ref="RVK635:RVY635"/>
    <mergeCell ref="RLP635:RMD635"/>
    <mergeCell ref="RME635:RMS635"/>
    <mergeCell ref="RMT635:RNH635"/>
    <mergeCell ref="RNI635:RNW635"/>
    <mergeCell ref="RNX635:ROL635"/>
    <mergeCell ref="ROM635:RPA635"/>
    <mergeCell ref="RPB635:RPP635"/>
    <mergeCell ref="RPQ635:RQE635"/>
    <mergeCell ref="RQF635:RQT635"/>
    <mergeCell ref="RGK635:RGY635"/>
    <mergeCell ref="RGZ635:RHN635"/>
    <mergeCell ref="RHO635:RIC635"/>
    <mergeCell ref="RID635:RIR635"/>
    <mergeCell ref="RIS635:RJG635"/>
    <mergeCell ref="RJH635:RJV635"/>
    <mergeCell ref="RJW635:RKK635"/>
    <mergeCell ref="RKL635:RKZ635"/>
    <mergeCell ref="RLA635:RLO635"/>
    <mergeCell ref="RBF635:RBT635"/>
    <mergeCell ref="RBU635:RCI635"/>
    <mergeCell ref="RCJ635:RCX635"/>
    <mergeCell ref="RCY635:RDM635"/>
    <mergeCell ref="RDN635:REB635"/>
    <mergeCell ref="REC635:REQ635"/>
    <mergeCell ref="RER635:RFF635"/>
    <mergeCell ref="RFG635:RFU635"/>
    <mergeCell ref="RFV635:RGJ635"/>
    <mergeCell ref="QWA635:QWO635"/>
    <mergeCell ref="QWP635:QXD635"/>
    <mergeCell ref="QXE635:QXS635"/>
    <mergeCell ref="QXT635:QYH635"/>
    <mergeCell ref="QYI635:QYW635"/>
    <mergeCell ref="QYX635:QZL635"/>
    <mergeCell ref="QZM635:RAA635"/>
    <mergeCell ref="RAB635:RAP635"/>
    <mergeCell ref="RAQ635:RBE635"/>
    <mergeCell ref="QQV635:QRJ635"/>
    <mergeCell ref="QRK635:QRY635"/>
    <mergeCell ref="QRZ635:QSN635"/>
    <mergeCell ref="QSO635:QTC635"/>
    <mergeCell ref="QTD635:QTR635"/>
    <mergeCell ref="QTS635:QUG635"/>
    <mergeCell ref="QUH635:QUV635"/>
    <mergeCell ref="QUW635:QVK635"/>
    <mergeCell ref="QVL635:QVZ635"/>
    <mergeCell ref="QLQ635:QME635"/>
    <mergeCell ref="QMF635:QMT635"/>
    <mergeCell ref="QMU635:QNI635"/>
    <mergeCell ref="QNJ635:QNX635"/>
    <mergeCell ref="QNY635:QOM635"/>
    <mergeCell ref="QON635:QPB635"/>
    <mergeCell ref="QPC635:QPQ635"/>
    <mergeCell ref="QPR635:QQF635"/>
    <mergeCell ref="QQG635:QQU635"/>
    <mergeCell ref="QGL635:QGZ635"/>
    <mergeCell ref="QHA635:QHO635"/>
    <mergeCell ref="QHP635:QID635"/>
    <mergeCell ref="QIE635:QIS635"/>
    <mergeCell ref="QIT635:QJH635"/>
    <mergeCell ref="QJI635:QJW635"/>
    <mergeCell ref="QJX635:QKL635"/>
    <mergeCell ref="QKM635:QLA635"/>
    <mergeCell ref="QLB635:QLP635"/>
    <mergeCell ref="QBG635:QBU635"/>
    <mergeCell ref="QBV635:QCJ635"/>
    <mergeCell ref="QCK635:QCY635"/>
    <mergeCell ref="QCZ635:QDN635"/>
    <mergeCell ref="QDO635:QEC635"/>
    <mergeCell ref="QED635:QER635"/>
    <mergeCell ref="QES635:QFG635"/>
    <mergeCell ref="QFH635:QFV635"/>
    <mergeCell ref="QFW635:QGK635"/>
    <mergeCell ref="PWB635:PWP635"/>
    <mergeCell ref="PWQ635:PXE635"/>
    <mergeCell ref="PXF635:PXT635"/>
    <mergeCell ref="PXU635:PYI635"/>
    <mergeCell ref="PYJ635:PYX635"/>
    <mergeCell ref="PYY635:PZM635"/>
    <mergeCell ref="PZN635:QAB635"/>
    <mergeCell ref="QAC635:QAQ635"/>
    <mergeCell ref="QAR635:QBF635"/>
    <mergeCell ref="PQW635:PRK635"/>
    <mergeCell ref="PRL635:PRZ635"/>
    <mergeCell ref="PSA635:PSO635"/>
    <mergeCell ref="PSP635:PTD635"/>
    <mergeCell ref="PTE635:PTS635"/>
    <mergeCell ref="PTT635:PUH635"/>
    <mergeCell ref="PUI635:PUW635"/>
    <mergeCell ref="PUX635:PVL635"/>
    <mergeCell ref="PVM635:PWA635"/>
    <mergeCell ref="PLR635:PMF635"/>
    <mergeCell ref="PMG635:PMU635"/>
    <mergeCell ref="PMV635:PNJ635"/>
    <mergeCell ref="PNK635:PNY635"/>
    <mergeCell ref="PNZ635:PON635"/>
    <mergeCell ref="POO635:PPC635"/>
    <mergeCell ref="PPD635:PPR635"/>
    <mergeCell ref="PPS635:PQG635"/>
    <mergeCell ref="PQH635:PQV635"/>
    <mergeCell ref="PGM635:PHA635"/>
    <mergeCell ref="PHB635:PHP635"/>
    <mergeCell ref="PHQ635:PIE635"/>
    <mergeCell ref="PIF635:PIT635"/>
    <mergeCell ref="PIU635:PJI635"/>
    <mergeCell ref="PJJ635:PJX635"/>
    <mergeCell ref="PJY635:PKM635"/>
    <mergeCell ref="PKN635:PLB635"/>
    <mergeCell ref="PLC635:PLQ635"/>
    <mergeCell ref="PBH635:PBV635"/>
    <mergeCell ref="PBW635:PCK635"/>
    <mergeCell ref="PCL635:PCZ635"/>
    <mergeCell ref="PDA635:PDO635"/>
    <mergeCell ref="PDP635:PED635"/>
    <mergeCell ref="PEE635:PES635"/>
    <mergeCell ref="PET635:PFH635"/>
    <mergeCell ref="PFI635:PFW635"/>
    <mergeCell ref="PFX635:PGL635"/>
    <mergeCell ref="OWC635:OWQ635"/>
    <mergeCell ref="OWR635:OXF635"/>
    <mergeCell ref="OXG635:OXU635"/>
    <mergeCell ref="OXV635:OYJ635"/>
    <mergeCell ref="OYK635:OYY635"/>
    <mergeCell ref="OYZ635:OZN635"/>
    <mergeCell ref="OZO635:PAC635"/>
    <mergeCell ref="PAD635:PAR635"/>
    <mergeCell ref="PAS635:PBG635"/>
    <mergeCell ref="OQX635:ORL635"/>
    <mergeCell ref="ORM635:OSA635"/>
    <mergeCell ref="OSB635:OSP635"/>
    <mergeCell ref="OSQ635:OTE635"/>
    <mergeCell ref="OTF635:OTT635"/>
    <mergeCell ref="OTU635:OUI635"/>
    <mergeCell ref="OUJ635:OUX635"/>
    <mergeCell ref="OUY635:OVM635"/>
    <mergeCell ref="OVN635:OWB635"/>
    <mergeCell ref="OLS635:OMG635"/>
    <mergeCell ref="OMH635:OMV635"/>
    <mergeCell ref="OMW635:ONK635"/>
    <mergeCell ref="ONL635:ONZ635"/>
    <mergeCell ref="OOA635:OOO635"/>
    <mergeCell ref="OOP635:OPD635"/>
    <mergeCell ref="OPE635:OPS635"/>
    <mergeCell ref="OPT635:OQH635"/>
    <mergeCell ref="OQI635:OQW635"/>
    <mergeCell ref="OGN635:OHB635"/>
    <mergeCell ref="OHC635:OHQ635"/>
    <mergeCell ref="OHR635:OIF635"/>
    <mergeCell ref="OIG635:OIU635"/>
    <mergeCell ref="OIV635:OJJ635"/>
    <mergeCell ref="OJK635:OJY635"/>
    <mergeCell ref="OJZ635:OKN635"/>
    <mergeCell ref="OKO635:OLC635"/>
    <mergeCell ref="OLD635:OLR635"/>
    <mergeCell ref="OBI635:OBW635"/>
    <mergeCell ref="OBX635:OCL635"/>
    <mergeCell ref="OCM635:ODA635"/>
    <mergeCell ref="ODB635:ODP635"/>
    <mergeCell ref="ODQ635:OEE635"/>
    <mergeCell ref="OEF635:OET635"/>
    <mergeCell ref="OEU635:OFI635"/>
    <mergeCell ref="OFJ635:OFX635"/>
    <mergeCell ref="OFY635:OGM635"/>
    <mergeCell ref="NWD635:NWR635"/>
    <mergeCell ref="NWS635:NXG635"/>
    <mergeCell ref="NXH635:NXV635"/>
    <mergeCell ref="NXW635:NYK635"/>
    <mergeCell ref="NYL635:NYZ635"/>
    <mergeCell ref="NZA635:NZO635"/>
    <mergeCell ref="NZP635:OAD635"/>
    <mergeCell ref="OAE635:OAS635"/>
    <mergeCell ref="OAT635:OBH635"/>
    <mergeCell ref="NQY635:NRM635"/>
    <mergeCell ref="NRN635:NSB635"/>
    <mergeCell ref="NSC635:NSQ635"/>
    <mergeCell ref="NSR635:NTF635"/>
    <mergeCell ref="NTG635:NTU635"/>
    <mergeCell ref="NTV635:NUJ635"/>
    <mergeCell ref="NUK635:NUY635"/>
    <mergeCell ref="NUZ635:NVN635"/>
    <mergeCell ref="NVO635:NWC635"/>
    <mergeCell ref="NLT635:NMH635"/>
    <mergeCell ref="NMI635:NMW635"/>
    <mergeCell ref="NMX635:NNL635"/>
    <mergeCell ref="NNM635:NOA635"/>
    <mergeCell ref="NOB635:NOP635"/>
    <mergeCell ref="NOQ635:NPE635"/>
    <mergeCell ref="NPF635:NPT635"/>
    <mergeCell ref="NPU635:NQI635"/>
    <mergeCell ref="NQJ635:NQX635"/>
    <mergeCell ref="NGO635:NHC635"/>
    <mergeCell ref="NHD635:NHR635"/>
    <mergeCell ref="NHS635:NIG635"/>
    <mergeCell ref="NIH635:NIV635"/>
    <mergeCell ref="NIW635:NJK635"/>
    <mergeCell ref="NJL635:NJZ635"/>
    <mergeCell ref="NKA635:NKO635"/>
    <mergeCell ref="NKP635:NLD635"/>
    <mergeCell ref="NLE635:NLS635"/>
    <mergeCell ref="NBJ635:NBX635"/>
    <mergeCell ref="NBY635:NCM635"/>
    <mergeCell ref="NCN635:NDB635"/>
    <mergeCell ref="NDC635:NDQ635"/>
    <mergeCell ref="NDR635:NEF635"/>
    <mergeCell ref="NEG635:NEU635"/>
    <mergeCell ref="NEV635:NFJ635"/>
    <mergeCell ref="NFK635:NFY635"/>
    <mergeCell ref="NFZ635:NGN635"/>
    <mergeCell ref="MWE635:MWS635"/>
    <mergeCell ref="MWT635:MXH635"/>
    <mergeCell ref="MXI635:MXW635"/>
    <mergeCell ref="MXX635:MYL635"/>
    <mergeCell ref="MYM635:MZA635"/>
    <mergeCell ref="MZB635:MZP635"/>
    <mergeCell ref="MZQ635:NAE635"/>
    <mergeCell ref="NAF635:NAT635"/>
    <mergeCell ref="NAU635:NBI635"/>
    <mergeCell ref="MQZ635:MRN635"/>
    <mergeCell ref="MRO635:MSC635"/>
    <mergeCell ref="MSD635:MSR635"/>
    <mergeCell ref="MSS635:MTG635"/>
    <mergeCell ref="MTH635:MTV635"/>
    <mergeCell ref="MTW635:MUK635"/>
    <mergeCell ref="MUL635:MUZ635"/>
    <mergeCell ref="MVA635:MVO635"/>
    <mergeCell ref="MVP635:MWD635"/>
    <mergeCell ref="MLU635:MMI635"/>
    <mergeCell ref="MMJ635:MMX635"/>
    <mergeCell ref="MMY635:MNM635"/>
    <mergeCell ref="MNN635:MOB635"/>
    <mergeCell ref="MOC635:MOQ635"/>
    <mergeCell ref="MOR635:MPF635"/>
    <mergeCell ref="MPG635:MPU635"/>
    <mergeCell ref="MPV635:MQJ635"/>
    <mergeCell ref="MQK635:MQY635"/>
    <mergeCell ref="MGP635:MHD635"/>
    <mergeCell ref="MHE635:MHS635"/>
    <mergeCell ref="MHT635:MIH635"/>
    <mergeCell ref="MII635:MIW635"/>
    <mergeCell ref="MIX635:MJL635"/>
    <mergeCell ref="MJM635:MKA635"/>
    <mergeCell ref="MKB635:MKP635"/>
    <mergeCell ref="MKQ635:MLE635"/>
    <mergeCell ref="MLF635:MLT635"/>
    <mergeCell ref="MBK635:MBY635"/>
    <mergeCell ref="MBZ635:MCN635"/>
    <mergeCell ref="MCO635:MDC635"/>
    <mergeCell ref="MDD635:MDR635"/>
    <mergeCell ref="MDS635:MEG635"/>
    <mergeCell ref="MEH635:MEV635"/>
    <mergeCell ref="MEW635:MFK635"/>
    <mergeCell ref="MFL635:MFZ635"/>
    <mergeCell ref="MGA635:MGO635"/>
    <mergeCell ref="LWF635:LWT635"/>
    <mergeCell ref="LWU635:LXI635"/>
    <mergeCell ref="LXJ635:LXX635"/>
    <mergeCell ref="LXY635:LYM635"/>
    <mergeCell ref="LYN635:LZB635"/>
    <mergeCell ref="LZC635:LZQ635"/>
    <mergeCell ref="LZR635:MAF635"/>
    <mergeCell ref="MAG635:MAU635"/>
    <mergeCell ref="MAV635:MBJ635"/>
    <mergeCell ref="LRA635:LRO635"/>
    <mergeCell ref="LRP635:LSD635"/>
    <mergeCell ref="LSE635:LSS635"/>
    <mergeCell ref="LST635:LTH635"/>
    <mergeCell ref="LTI635:LTW635"/>
    <mergeCell ref="LTX635:LUL635"/>
    <mergeCell ref="LUM635:LVA635"/>
    <mergeCell ref="LVB635:LVP635"/>
    <mergeCell ref="LVQ635:LWE635"/>
    <mergeCell ref="LLV635:LMJ635"/>
    <mergeCell ref="LMK635:LMY635"/>
    <mergeCell ref="LMZ635:LNN635"/>
    <mergeCell ref="LNO635:LOC635"/>
    <mergeCell ref="LOD635:LOR635"/>
    <mergeCell ref="LOS635:LPG635"/>
    <mergeCell ref="LPH635:LPV635"/>
    <mergeCell ref="LPW635:LQK635"/>
    <mergeCell ref="LQL635:LQZ635"/>
    <mergeCell ref="LGQ635:LHE635"/>
    <mergeCell ref="LHF635:LHT635"/>
    <mergeCell ref="LHU635:LII635"/>
    <mergeCell ref="LIJ635:LIX635"/>
    <mergeCell ref="LIY635:LJM635"/>
    <mergeCell ref="LJN635:LKB635"/>
    <mergeCell ref="LKC635:LKQ635"/>
    <mergeCell ref="LKR635:LLF635"/>
    <mergeCell ref="LLG635:LLU635"/>
    <mergeCell ref="LBL635:LBZ635"/>
    <mergeCell ref="LCA635:LCO635"/>
    <mergeCell ref="LCP635:LDD635"/>
    <mergeCell ref="LDE635:LDS635"/>
    <mergeCell ref="LDT635:LEH635"/>
    <mergeCell ref="LEI635:LEW635"/>
    <mergeCell ref="LEX635:LFL635"/>
    <mergeCell ref="LFM635:LGA635"/>
    <mergeCell ref="LGB635:LGP635"/>
    <mergeCell ref="KWG635:KWU635"/>
    <mergeCell ref="KWV635:KXJ635"/>
    <mergeCell ref="KXK635:KXY635"/>
    <mergeCell ref="KXZ635:KYN635"/>
    <mergeCell ref="KYO635:KZC635"/>
    <mergeCell ref="KZD635:KZR635"/>
    <mergeCell ref="KZS635:LAG635"/>
    <mergeCell ref="LAH635:LAV635"/>
    <mergeCell ref="LAW635:LBK635"/>
    <mergeCell ref="KRB635:KRP635"/>
    <mergeCell ref="KRQ635:KSE635"/>
    <mergeCell ref="KSF635:KST635"/>
    <mergeCell ref="KSU635:KTI635"/>
    <mergeCell ref="KTJ635:KTX635"/>
    <mergeCell ref="KTY635:KUM635"/>
    <mergeCell ref="KUN635:KVB635"/>
    <mergeCell ref="KVC635:KVQ635"/>
    <mergeCell ref="KVR635:KWF635"/>
    <mergeCell ref="KLW635:KMK635"/>
    <mergeCell ref="KML635:KMZ635"/>
    <mergeCell ref="KNA635:KNO635"/>
    <mergeCell ref="KNP635:KOD635"/>
    <mergeCell ref="KOE635:KOS635"/>
    <mergeCell ref="KOT635:KPH635"/>
    <mergeCell ref="KPI635:KPW635"/>
    <mergeCell ref="KPX635:KQL635"/>
    <mergeCell ref="KQM635:KRA635"/>
    <mergeCell ref="KGR635:KHF635"/>
    <mergeCell ref="KHG635:KHU635"/>
    <mergeCell ref="KHV635:KIJ635"/>
    <mergeCell ref="KIK635:KIY635"/>
    <mergeCell ref="KIZ635:KJN635"/>
    <mergeCell ref="KJO635:KKC635"/>
    <mergeCell ref="KKD635:KKR635"/>
    <mergeCell ref="KKS635:KLG635"/>
    <mergeCell ref="KLH635:KLV635"/>
    <mergeCell ref="KBM635:KCA635"/>
    <mergeCell ref="KCB635:KCP635"/>
    <mergeCell ref="KCQ635:KDE635"/>
    <mergeCell ref="KDF635:KDT635"/>
    <mergeCell ref="KDU635:KEI635"/>
    <mergeCell ref="KEJ635:KEX635"/>
    <mergeCell ref="KEY635:KFM635"/>
    <mergeCell ref="KFN635:KGB635"/>
    <mergeCell ref="KGC635:KGQ635"/>
    <mergeCell ref="JWH635:JWV635"/>
    <mergeCell ref="JWW635:JXK635"/>
    <mergeCell ref="JXL635:JXZ635"/>
    <mergeCell ref="JYA635:JYO635"/>
    <mergeCell ref="JYP635:JZD635"/>
    <mergeCell ref="JZE635:JZS635"/>
    <mergeCell ref="JZT635:KAH635"/>
    <mergeCell ref="KAI635:KAW635"/>
    <mergeCell ref="KAX635:KBL635"/>
    <mergeCell ref="JRC635:JRQ635"/>
    <mergeCell ref="JRR635:JSF635"/>
    <mergeCell ref="JSG635:JSU635"/>
    <mergeCell ref="JSV635:JTJ635"/>
    <mergeCell ref="JTK635:JTY635"/>
    <mergeCell ref="JTZ635:JUN635"/>
    <mergeCell ref="JUO635:JVC635"/>
    <mergeCell ref="JVD635:JVR635"/>
    <mergeCell ref="JVS635:JWG635"/>
    <mergeCell ref="JLX635:JML635"/>
    <mergeCell ref="JMM635:JNA635"/>
    <mergeCell ref="JNB635:JNP635"/>
    <mergeCell ref="JNQ635:JOE635"/>
    <mergeCell ref="JOF635:JOT635"/>
    <mergeCell ref="JOU635:JPI635"/>
    <mergeCell ref="JPJ635:JPX635"/>
    <mergeCell ref="JPY635:JQM635"/>
    <mergeCell ref="JQN635:JRB635"/>
    <mergeCell ref="JGS635:JHG635"/>
    <mergeCell ref="JHH635:JHV635"/>
    <mergeCell ref="JHW635:JIK635"/>
    <mergeCell ref="JIL635:JIZ635"/>
    <mergeCell ref="JJA635:JJO635"/>
    <mergeCell ref="JJP635:JKD635"/>
    <mergeCell ref="JKE635:JKS635"/>
    <mergeCell ref="JKT635:JLH635"/>
    <mergeCell ref="JLI635:JLW635"/>
    <mergeCell ref="JBN635:JCB635"/>
    <mergeCell ref="JCC635:JCQ635"/>
    <mergeCell ref="JCR635:JDF635"/>
    <mergeCell ref="JDG635:JDU635"/>
    <mergeCell ref="JDV635:JEJ635"/>
    <mergeCell ref="JEK635:JEY635"/>
    <mergeCell ref="JEZ635:JFN635"/>
    <mergeCell ref="JFO635:JGC635"/>
    <mergeCell ref="JGD635:JGR635"/>
    <mergeCell ref="IWI635:IWW635"/>
    <mergeCell ref="IWX635:IXL635"/>
    <mergeCell ref="IXM635:IYA635"/>
    <mergeCell ref="IYB635:IYP635"/>
    <mergeCell ref="IYQ635:IZE635"/>
    <mergeCell ref="IZF635:IZT635"/>
    <mergeCell ref="IZU635:JAI635"/>
    <mergeCell ref="JAJ635:JAX635"/>
    <mergeCell ref="JAY635:JBM635"/>
    <mergeCell ref="IRD635:IRR635"/>
    <mergeCell ref="IRS635:ISG635"/>
    <mergeCell ref="ISH635:ISV635"/>
    <mergeCell ref="ISW635:ITK635"/>
    <mergeCell ref="ITL635:ITZ635"/>
    <mergeCell ref="IUA635:IUO635"/>
    <mergeCell ref="IUP635:IVD635"/>
    <mergeCell ref="IVE635:IVS635"/>
    <mergeCell ref="IVT635:IWH635"/>
    <mergeCell ref="ILY635:IMM635"/>
    <mergeCell ref="IMN635:INB635"/>
    <mergeCell ref="INC635:INQ635"/>
    <mergeCell ref="INR635:IOF635"/>
    <mergeCell ref="IOG635:IOU635"/>
    <mergeCell ref="IOV635:IPJ635"/>
    <mergeCell ref="IPK635:IPY635"/>
    <mergeCell ref="IPZ635:IQN635"/>
    <mergeCell ref="IQO635:IRC635"/>
    <mergeCell ref="IGT635:IHH635"/>
    <mergeCell ref="IHI635:IHW635"/>
    <mergeCell ref="IHX635:IIL635"/>
    <mergeCell ref="IIM635:IJA635"/>
    <mergeCell ref="IJB635:IJP635"/>
    <mergeCell ref="IJQ635:IKE635"/>
    <mergeCell ref="IKF635:IKT635"/>
    <mergeCell ref="IKU635:ILI635"/>
    <mergeCell ref="ILJ635:ILX635"/>
    <mergeCell ref="IBO635:ICC635"/>
    <mergeCell ref="ICD635:ICR635"/>
    <mergeCell ref="ICS635:IDG635"/>
    <mergeCell ref="IDH635:IDV635"/>
    <mergeCell ref="IDW635:IEK635"/>
    <mergeCell ref="IEL635:IEZ635"/>
    <mergeCell ref="IFA635:IFO635"/>
    <mergeCell ref="IFP635:IGD635"/>
    <mergeCell ref="IGE635:IGS635"/>
    <mergeCell ref="HWJ635:HWX635"/>
    <mergeCell ref="HWY635:HXM635"/>
    <mergeCell ref="HXN635:HYB635"/>
    <mergeCell ref="HYC635:HYQ635"/>
    <mergeCell ref="HYR635:HZF635"/>
    <mergeCell ref="HZG635:HZU635"/>
    <mergeCell ref="HZV635:IAJ635"/>
    <mergeCell ref="IAK635:IAY635"/>
    <mergeCell ref="IAZ635:IBN635"/>
    <mergeCell ref="HRE635:HRS635"/>
    <mergeCell ref="HRT635:HSH635"/>
    <mergeCell ref="HSI635:HSW635"/>
    <mergeCell ref="HSX635:HTL635"/>
    <mergeCell ref="HTM635:HUA635"/>
    <mergeCell ref="HUB635:HUP635"/>
    <mergeCell ref="HUQ635:HVE635"/>
    <mergeCell ref="HVF635:HVT635"/>
    <mergeCell ref="HVU635:HWI635"/>
    <mergeCell ref="HLZ635:HMN635"/>
    <mergeCell ref="HMO635:HNC635"/>
    <mergeCell ref="HND635:HNR635"/>
    <mergeCell ref="HNS635:HOG635"/>
    <mergeCell ref="HOH635:HOV635"/>
    <mergeCell ref="HOW635:HPK635"/>
    <mergeCell ref="HPL635:HPZ635"/>
    <mergeCell ref="HQA635:HQO635"/>
    <mergeCell ref="HQP635:HRD635"/>
    <mergeCell ref="HGU635:HHI635"/>
    <mergeCell ref="HHJ635:HHX635"/>
    <mergeCell ref="HHY635:HIM635"/>
    <mergeCell ref="HIN635:HJB635"/>
    <mergeCell ref="HJC635:HJQ635"/>
    <mergeCell ref="HJR635:HKF635"/>
    <mergeCell ref="HKG635:HKU635"/>
    <mergeCell ref="HKV635:HLJ635"/>
    <mergeCell ref="HLK635:HLY635"/>
    <mergeCell ref="HBP635:HCD635"/>
    <mergeCell ref="HCE635:HCS635"/>
    <mergeCell ref="HCT635:HDH635"/>
    <mergeCell ref="HDI635:HDW635"/>
    <mergeCell ref="HDX635:HEL635"/>
    <mergeCell ref="HEM635:HFA635"/>
    <mergeCell ref="HFB635:HFP635"/>
    <mergeCell ref="HFQ635:HGE635"/>
    <mergeCell ref="HGF635:HGT635"/>
    <mergeCell ref="GWK635:GWY635"/>
    <mergeCell ref="GWZ635:GXN635"/>
    <mergeCell ref="GXO635:GYC635"/>
    <mergeCell ref="GYD635:GYR635"/>
    <mergeCell ref="GYS635:GZG635"/>
    <mergeCell ref="GZH635:GZV635"/>
    <mergeCell ref="GZW635:HAK635"/>
    <mergeCell ref="HAL635:HAZ635"/>
    <mergeCell ref="HBA635:HBO635"/>
    <mergeCell ref="GRF635:GRT635"/>
    <mergeCell ref="GRU635:GSI635"/>
    <mergeCell ref="GSJ635:GSX635"/>
    <mergeCell ref="GSY635:GTM635"/>
    <mergeCell ref="GTN635:GUB635"/>
    <mergeCell ref="GUC635:GUQ635"/>
    <mergeCell ref="GUR635:GVF635"/>
    <mergeCell ref="GVG635:GVU635"/>
    <mergeCell ref="GVV635:GWJ635"/>
    <mergeCell ref="GMA635:GMO635"/>
    <mergeCell ref="GMP635:GND635"/>
    <mergeCell ref="GNE635:GNS635"/>
    <mergeCell ref="GNT635:GOH635"/>
    <mergeCell ref="GOI635:GOW635"/>
    <mergeCell ref="GOX635:GPL635"/>
    <mergeCell ref="GPM635:GQA635"/>
    <mergeCell ref="GQB635:GQP635"/>
    <mergeCell ref="GQQ635:GRE635"/>
    <mergeCell ref="GGV635:GHJ635"/>
    <mergeCell ref="GHK635:GHY635"/>
    <mergeCell ref="GHZ635:GIN635"/>
    <mergeCell ref="GIO635:GJC635"/>
    <mergeCell ref="GJD635:GJR635"/>
    <mergeCell ref="GJS635:GKG635"/>
    <mergeCell ref="GKH635:GKV635"/>
    <mergeCell ref="GKW635:GLK635"/>
    <mergeCell ref="GLL635:GLZ635"/>
    <mergeCell ref="GBQ635:GCE635"/>
    <mergeCell ref="GCF635:GCT635"/>
    <mergeCell ref="GCU635:GDI635"/>
    <mergeCell ref="GDJ635:GDX635"/>
    <mergeCell ref="GDY635:GEM635"/>
    <mergeCell ref="GEN635:GFB635"/>
    <mergeCell ref="GFC635:GFQ635"/>
    <mergeCell ref="GFR635:GGF635"/>
    <mergeCell ref="GGG635:GGU635"/>
    <mergeCell ref="FWL635:FWZ635"/>
    <mergeCell ref="FXA635:FXO635"/>
    <mergeCell ref="FXP635:FYD635"/>
    <mergeCell ref="FYE635:FYS635"/>
    <mergeCell ref="FYT635:FZH635"/>
    <mergeCell ref="FZI635:FZW635"/>
    <mergeCell ref="FZX635:GAL635"/>
    <mergeCell ref="GAM635:GBA635"/>
    <mergeCell ref="GBB635:GBP635"/>
    <mergeCell ref="FRG635:FRU635"/>
    <mergeCell ref="FRV635:FSJ635"/>
    <mergeCell ref="FSK635:FSY635"/>
    <mergeCell ref="FSZ635:FTN635"/>
    <mergeCell ref="FTO635:FUC635"/>
    <mergeCell ref="FUD635:FUR635"/>
    <mergeCell ref="FUS635:FVG635"/>
    <mergeCell ref="FVH635:FVV635"/>
    <mergeCell ref="FVW635:FWK635"/>
    <mergeCell ref="FMB635:FMP635"/>
    <mergeCell ref="FMQ635:FNE635"/>
    <mergeCell ref="FNF635:FNT635"/>
    <mergeCell ref="FNU635:FOI635"/>
    <mergeCell ref="FOJ635:FOX635"/>
    <mergeCell ref="FOY635:FPM635"/>
    <mergeCell ref="FPN635:FQB635"/>
    <mergeCell ref="FQC635:FQQ635"/>
    <mergeCell ref="FQR635:FRF635"/>
    <mergeCell ref="FGW635:FHK635"/>
    <mergeCell ref="FHL635:FHZ635"/>
    <mergeCell ref="FIA635:FIO635"/>
    <mergeCell ref="FIP635:FJD635"/>
    <mergeCell ref="FJE635:FJS635"/>
    <mergeCell ref="FJT635:FKH635"/>
    <mergeCell ref="FKI635:FKW635"/>
    <mergeCell ref="FKX635:FLL635"/>
    <mergeCell ref="FLM635:FMA635"/>
    <mergeCell ref="FBR635:FCF635"/>
    <mergeCell ref="FCG635:FCU635"/>
    <mergeCell ref="FCV635:FDJ635"/>
    <mergeCell ref="FDK635:FDY635"/>
    <mergeCell ref="FDZ635:FEN635"/>
    <mergeCell ref="FEO635:FFC635"/>
    <mergeCell ref="FFD635:FFR635"/>
    <mergeCell ref="FFS635:FGG635"/>
    <mergeCell ref="FGH635:FGV635"/>
    <mergeCell ref="EWM635:EXA635"/>
    <mergeCell ref="EXB635:EXP635"/>
    <mergeCell ref="EXQ635:EYE635"/>
    <mergeCell ref="EYF635:EYT635"/>
    <mergeCell ref="EYU635:EZI635"/>
    <mergeCell ref="EZJ635:EZX635"/>
    <mergeCell ref="EZY635:FAM635"/>
    <mergeCell ref="FAN635:FBB635"/>
    <mergeCell ref="FBC635:FBQ635"/>
    <mergeCell ref="ERH635:ERV635"/>
    <mergeCell ref="ERW635:ESK635"/>
    <mergeCell ref="ESL635:ESZ635"/>
    <mergeCell ref="ETA635:ETO635"/>
    <mergeCell ref="ETP635:EUD635"/>
    <mergeCell ref="EUE635:EUS635"/>
    <mergeCell ref="EUT635:EVH635"/>
    <mergeCell ref="EVI635:EVW635"/>
    <mergeCell ref="EVX635:EWL635"/>
    <mergeCell ref="EMC635:EMQ635"/>
    <mergeCell ref="EMR635:ENF635"/>
    <mergeCell ref="ENG635:ENU635"/>
    <mergeCell ref="ENV635:EOJ635"/>
    <mergeCell ref="EOK635:EOY635"/>
    <mergeCell ref="EOZ635:EPN635"/>
    <mergeCell ref="EPO635:EQC635"/>
    <mergeCell ref="EQD635:EQR635"/>
    <mergeCell ref="EQS635:ERG635"/>
    <mergeCell ref="EGX635:EHL635"/>
    <mergeCell ref="EHM635:EIA635"/>
    <mergeCell ref="EIB635:EIP635"/>
    <mergeCell ref="EIQ635:EJE635"/>
    <mergeCell ref="EJF635:EJT635"/>
    <mergeCell ref="EJU635:EKI635"/>
    <mergeCell ref="EKJ635:EKX635"/>
    <mergeCell ref="EKY635:ELM635"/>
    <mergeCell ref="ELN635:EMB635"/>
    <mergeCell ref="EBS635:ECG635"/>
    <mergeCell ref="ECH635:ECV635"/>
    <mergeCell ref="ECW635:EDK635"/>
    <mergeCell ref="EDL635:EDZ635"/>
    <mergeCell ref="EEA635:EEO635"/>
    <mergeCell ref="EEP635:EFD635"/>
    <mergeCell ref="EFE635:EFS635"/>
    <mergeCell ref="EFT635:EGH635"/>
    <mergeCell ref="EGI635:EGW635"/>
    <mergeCell ref="DWN635:DXB635"/>
    <mergeCell ref="DXC635:DXQ635"/>
    <mergeCell ref="DXR635:DYF635"/>
    <mergeCell ref="DYG635:DYU635"/>
    <mergeCell ref="DYV635:DZJ635"/>
    <mergeCell ref="DZK635:DZY635"/>
    <mergeCell ref="DZZ635:EAN635"/>
    <mergeCell ref="EAO635:EBC635"/>
    <mergeCell ref="EBD635:EBR635"/>
    <mergeCell ref="DRI635:DRW635"/>
    <mergeCell ref="DRX635:DSL635"/>
    <mergeCell ref="DSM635:DTA635"/>
    <mergeCell ref="DTB635:DTP635"/>
    <mergeCell ref="DTQ635:DUE635"/>
    <mergeCell ref="DUF635:DUT635"/>
    <mergeCell ref="DUU635:DVI635"/>
    <mergeCell ref="DVJ635:DVX635"/>
    <mergeCell ref="DVY635:DWM635"/>
    <mergeCell ref="DMD635:DMR635"/>
    <mergeCell ref="DMS635:DNG635"/>
    <mergeCell ref="DNH635:DNV635"/>
    <mergeCell ref="DNW635:DOK635"/>
    <mergeCell ref="DOL635:DOZ635"/>
    <mergeCell ref="DPA635:DPO635"/>
    <mergeCell ref="DPP635:DQD635"/>
    <mergeCell ref="DQE635:DQS635"/>
    <mergeCell ref="DQT635:DRH635"/>
    <mergeCell ref="DGY635:DHM635"/>
    <mergeCell ref="DHN635:DIB635"/>
    <mergeCell ref="DIC635:DIQ635"/>
    <mergeCell ref="DIR635:DJF635"/>
    <mergeCell ref="DJG635:DJU635"/>
    <mergeCell ref="DJV635:DKJ635"/>
    <mergeCell ref="DKK635:DKY635"/>
    <mergeCell ref="DKZ635:DLN635"/>
    <mergeCell ref="DLO635:DMC635"/>
    <mergeCell ref="DBT635:DCH635"/>
    <mergeCell ref="DCI635:DCW635"/>
    <mergeCell ref="DCX635:DDL635"/>
    <mergeCell ref="DDM635:DEA635"/>
    <mergeCell ref="DEB635:DEP635"/>
    <mergeCell ref="DEQ635:DFE635"/>
    <mergeCell ref="DFF635:DFT635"/>
    <mergeCell ref="DFU635:DGI635"/>
    <mergeCell ref="DGJ635:DGX635"/>
    <mergeCell ref="CWO635:CXC635"/>
    <mergeCell ref="CXD635:CXR635"/>
    <mergeCell ref="CXS635:CYG635"/>
    <mergeCell ref="CYH635:CYV635"/>
    <mergeCell ref="CYW635:CZK635"/>
    <mergeCell ref="CZL635:CZZ635"/>
    <mergeCell ref="DAA635:DAO635"/>
    <mergeCell ref="DAP635:DBD635"/>
    <mergeCell ref="DBE635:DBS635"/>
    <mergeCell ref="CRJ635:CRX635"/>
    <mergeCell ref="CRY635:CSM635"/>
    <mergeCell ref="CSN635:CTB635"/>
    <mergeCell ref="CTC635:CTQ635"/>
    <mergeCell ref="CTR635:CUF635"/>
    <mergeCell ref="CUG635:CUU635"/>
    <mergeCell ref="CUV635:CVJ635"/>
    <mergeCell ref="CVK635:CVY635"/>
    <mergeCell ref="CVZ635:CWN635"/>
    <mergeCell ref="CME635:CMS635"/>
    <mergeCell ref="CMT635:CNH635"/>
    <mergeCell ref="CNI635:CNW635"/>
    <mergeCell ref="CNX635:COL635"/>
    <mergeCell ref="COM635:CPA635"/>
    <mergeCell ref="CPB635:CPP635"/>
    <mergeCell ref="CPQ635:CQE635"/>
    <mergeCell ref="CQF635:CQT635"/>
    <mergeCell ref="CQU635:CRI635"/>
    <mergeCell ref="CGZ635:CHN635"/>
    <mergeCell ref="CHO635:CIC635"/>
    <mergeCell ref="CID635:CIR635"/>
    <mergeCell ref="CIS635:CJG635"/>
    <mergeCell ref="CJH635:CJV635"/>
    <mergeCell ref="CJW635:CKK635"/>
    <mergeCell ref="CKL635:CKZ635"/>
    <mergeCell ref="CLA635:CLO635"/>
    <mergeCell ref="CLP635:CMD635"/>
    <mergeCell ref="CBU635:CCI635"/>
    <mergeCell ref="CCJ635:CCX635"/>
    <mergeCell ref="CCY635:CDM635"/>
    <mergeCell ref="CDN635:CEB635"/>
    <mergeCell ref="CEC635:CEQ635"/>
    <mergeCell ref="CER635:CFF635"/>
    <mergeCell ref="CFG635:CFU635"/>
    <mergeCell ref="CFV635:CGJ635"/>
    <mergeCell ref="CGK635:CGY635"/>
    <mergeCell ref="BWP635:BXD635"/>
    <mergeCell ref="BXE635:BXS635"/>
    <mergeCell ref="BXT635:BYH635"/>
    <mergeCell ref="BYI635:BYW635"/>
    <mergeCell ref="BYX635:BZL635"/>
    <mergeCell ref="BZM635:CAA635"/>
    <mergeCell ref="CAB635:CAP635"/>
    <mergeCell ref="CAQ635:CBE635"/>
    <mergeCell ref="CBF635:CBT635"/>
    <mergeCell ref="BRK635:BRY635"/>
    <mergeCell ref="BRZ635:BSN635"/>
    <mergeCell ref="BSO635:BTC635"/>
    <mergeCell ref="BTD635:BTR635"/>
    <mergeCell ref="BTS635:BUG635"/>
    <mergeCell ref="BUH635:BUV635"/>
    <mergeCell ref="BUW635:BVK635"/>
    <mergeCell ref="BVL635:BVZ635"/>
    <mergeCell ref="BWA635:BWO635"/>
    <mergeCell ref="BMF635:BMT635"/>
    <mergeCell ref="BMU635:BNI635"/>
    <mergeCell ref="BNJ635:BNX635"/>
    <mergeCell ref="BNY635:BOM635"/>
    <mergeCell ref="BON635:BPB635"/>
    <mergeCell ref="BPC635:BPQ635"/>
    <mergeCell ref="BPR635:BQF635"/>
    <mergeCell ref="BQG635:BQU635"/>
    <mergeCell ref="BQV635:BRJ635"/>
    <mergeCell ref="BHA635:BHO635"/>
    <mergeCell ref="BHP635:BID635"/>
    <mergeCell ref="BIE635:BIS635"/>
    <mergeCell ref="BIT635:BJH635"/>
    <mergeCell ref="BJI635:BJW635"/>
    <mergeCell ref="BJX635:BKL635"/>
    <mergeCell ref="BKM635:BLA635"/>
    <mergeCell ref="BLB635:BLP635"/>
    <mergeCell ref="BLQ635:BME635"/>
    <mergeCell ref="BBV635:BCJ635"/>
    <mergeCell ref="BCK635:BCY635"/>
    <mergeCell ref="BCZ635:BDN635"/>
    <mergeCell ref="BDO635:BEC635"/>
    <mergeCell ref="BED635:BER635"/>
    <mergeCell ref="BES635:BFG635"/>
    <mergeCell ref="BFH635:BFV635"/>
    <mergeCell ref="BFW635:BGK635"/>
    <mergeCell ref="BGL635:BGZ635"/>
    <mergeCell ref="AWQ635:AXE635"/>
    <mergeCell ref="AXF635:AXT635"/>
    <mergeCell ref="AXU635:AYI635"/>
    <mergeCell ref="AYJ635:AYX635"/>
    <mergeCell ref="AYY635:AZM635"/>
    <mergeCell ref="AZN635:BAB635"/>
    <mergeCell ref="BAC635:BAQ635"/>
    <mergeCell ref="BAR635:BBF635"/>
    <mergeCell ref="BBG635:BBU635"/>
    <mergeCell ref="ARL635:ARZ635"/>
    <mergeCell ref="ASA635:ASO635"/>
    <mergeCell ref="ASP635:ATD635"/>
    <mergeCell ref="ATE635:ATS635"/>
    <mergeCell ref="ATT635:AUH635"/>
    <mergeCell ref="AUI635:AUW635"/>
    <mergeCell ref="AUX635:AVL635"/>
    <mergeCell ref="AVM635:AWA635"/>
    <mergeCell ref="AWB635:AWP635"/>
    <mergeCell ref="AMG635:AMU635"/>
    <mergeCell ref="AMV635:ANJ635"/>
    <mergeCell ref="ANK635:ANY635"/>
    <mergeCell ref="ANZ635:AON635"/>
    <mergeCell ref="AOO635:APC635"/>
    <mergeCell ref="APD635:APR635"/>
    <mergeCell ref="APS635:AQG635"/>
    <mergeCell ref="AQH635:AQV635"/>
    <mergeCell ref="AQW635:ARK635"/>
    <mergeCell ref="AHB635:AHP635"/>
    <mergeCell ref="AHQ635:AIE635"/>
    <mergeCell ref="AIF635:AIT635"/>
    <mergeCell ref="AIU635:AJI635"/>
    <mergeCell ref="AJJ635:AJX635"/>
    <mergeCell ref="AJY635:AKM635"/>
    <mergeCell ref="AKN635:ALB635"/>
    <mergeCell ref="ALC635:ALQ635"/>
    <mergeCell ref="ALR635:AMF635"/>
    <mergeCell ref="ABW635:ACK635"/>
    <mergeCell ref="ACL635:ACZ635"/>
    <mergeCell ref="ADA635:ADO635"/>
    <mergeCell ref="ADP635:AED635"/>
    <mergeCell ref="AEE635:AES635"/>
    <mergeCell ref="AET635:AFH635"/>
    <mergeCell ref="AFI635:AFW635"/>
    <mergeCell ref="AFX635:AGL635"/>
    <mergeCell ref="AGM635:AHA635"/>
    <mergeCell ref="WR635:XF635"/>
    <mergeCell ref="XG635:XU635"/>
    <mergeCell ref="XV635:YJ635"/>
    <mergeCell ref="YK635:YY635"/>
    <mergeCell ref="YZ635:ZN635"/>
    <mergeCell ref="ZO635:AAC635"/>
    <mergeCell ref="AAD635:AAR635"/>
    <mergeCell ref="AAS635:ABG635"/>
    <mergeCell ref="ABH635:ABV635"/>
    <mergeCell ref="RM635:SA635"/>
    <mergeCell ref="SB635:SP635"/>
    <mergeCell ref="SQ635:TE635"/>
    <mergeCell ref="TF635:TT635"/>
    <mergeCell ref="TU635:UI635"/>
    <mergeCell ref="UJ635:UX635"/>
    <mergeCell ref="UY635:VM635"/>
    <mergeCell ref="VN635:WB635"/>
    <mergeCell ref="WC635:WQ635"/>
    <mergeCell ref="MH635:MV635"/>
    <mergeCell ref="MW635:NK635"/>
    <mergeCell ref="NL635:NZ635"/>
    <mergeCell ref="OA635:OO635"/>
    <mergeCell ref="OP635:PD635"/>
    <mergeCell ref="PE635:PS635"/>
    <mergeCell ref="PT635:QH635"/>
    <mergeCell ref="QI635:QW635"/>
    <mergeCell ref="QX635:RL635"/>
    <mergeCell ref="A635:O635"/>
    <mergeCell ref="P635:AD635"/>
    <mergeCell ref="AE635:AS635"/>
    <mergeCell ref="AT635:BH635"/>
    <mergeCell ref="BI635:BW635"/>
    <mergeCell ref="BX635:CL635"/>
    <mergeCell ref="CM635:DA635"/>
    <mergeCell ref="DB635:DP635"/>
    <mergeCell ref="DQ635:EE635"/>
    <mergeCell ref="EF635:ET635"/>
    <mergeCell ref="EU635:FI635"/>
    <mergeCell ref="FJ635:FX635"/>
    <mergeCell ref="FY635:GM635"/>
    <mergeCell ref="GN635:HB635"/>
    <mergeCell ref="HC635:HQ635"/>
    <mergeCell ref="HR635:IF635"/>
    <mergeCell ref="IG635:IU635"/>
    <mergeCell ref="IV635:JJ635"/>
    <mergeCell ref="JK635:JY635"/>
    <mergeCell ref="JZ635:KN635"/>
    <mergeCell ref="KO635:LC635"/>
    <mergeCell ref="LD635:LR635"/>
    <mergeCell ref="LS635:MG635"/>
    <mergeCell ref="B628:B629"/>
    <mergeCell ref="C628:C629"/>
    <mergeCell ref="D628:D629"/>
    <mergeCell ref="B630:B631"/>
    <mergeCell ref="C630:C631"/>
    <mergeCell ref="D630:D631"/>
    <mergeCell ref="B632:B633"/>
    <mergeCell ref="C632:C633"/>
    <mergeCell ref="D632:D633"/>
    <mergeCell ref="A643:O643"/>
    <mergeCell ref="A621:O621"/>
    <mergeCell ref="A625:O625"/>
    <mergeCell ref="A639:O639"/>
    <mergeCell ref="C74:D74"/>
    <mergeCell ref="C75:D75"/>
    <mergeCell ref="C76:D76"/>
    <mergeCell ref="C77:D77"/>
    <mergeCell ref="C78:D78"/>
    <mergeCell ref="C79:D79"/>
    <mergeCell ref="C80:D80"/>
    <mergeCell ref="C81:D81"/>
    <mergeCell ref="C82:D82"/>
    <mergeCell ref="C478:E478"/>
    <mergeCell ref="G478:I478"/>
    <mergeCell ref="B449:C449"/>
    <mergeCell ref="D454:E454"/>
    <mergeCell ref="G454:H454"/>
    <mergeCell ref="B458:C458"/>
    <mergeCell ref="B459:C459"/>
    <mergeCell ref="B460:C460"/>
    <mergeCell ref="B461:C461"/>
    <mergeCell ref="B321:C321"/>
    <mergeCell ref="A431:O431"/>
    <mergeCell ref="A434:O434"/>
    <mergeCell ref="A436:O436"/>
    <mergeCell ref="D438:E438"/>
    <mergeCell ref="B442:C442"/>
    <mergeCell ref="B443:C443"/>
    <mergeCell ref="B445:C445"/>
    <mergeCell ref="G438:H438"/>
    <mergeCell ref="B448:C448"/>
    <mergeCell ref="B406:C406"/>
    <mergeCell ref="B407:C407"/>
    <mergeCell ref="B410:O410"/>
    <mergeCell ref="B413:C413"/>
    <mergeCell ref="B417:C417"/>
    <mergeCell ref="A420:O420"/>
    <mergeCell ref="A422:O422"/>
    <mergeCell ref="A425:O425"/>
    <mergeCell ref="A428:O428"/>
    <mergeCell ref="B444:C444"/>
    <mergeCell ref="B368:C368"/>
    <mergeCell ref="A371:O371"/>
    <mergeCell ref="B349:C349"/>
    <mergeCell ref="A353:O353"/>
    <mergeCell ref="B386:C386"/>
    <mergeCell ref="B388:O388"/>
    <mergeCell ref="B393:C393"/>
    <mergeCell ref="A398:O398"/>
    <mergeCell ref="A373:O373"/>
    <mergeCell ref="A379:O379"/>
    <mergeCell ref="B381:O381"/>
    <mergeCell ref="B385:C385"/>
    <mergeCell ref="A318:O318"/>
    <mergeCell ref="A343:O343"/>
    <mergeCell ref="B347:C347"/>
    <mergeCell ref="B346:C346"/>
    <mergeCell ref="B348:C348"/>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06:C306"/>
    <mergeCell ref="B14:D14"/>
    <mergeCell ref="B47:D47"/>
    <mergeCell ref="A49:O49"/>
    <mergeCell ref="B61:C61"/>
    <mergeCell ref="B65:C65"/>
    <mergeCell ref="A92:B92"/>
    <mergeCell ref="A96:B96"/>
    <mergeCell ref="A100:B100"/>
    <mergeCell ref="B112:C112"/>
    <mergeCell ref="A71:D71"/>
    <mergeCell ref="A84:L84"/>
    <mergeCell ref="B338:C338"/>
    <mergeCell ref="A341:O341"/>
    <mergeCell ref="P528:Q528"/>
    <mergeCell ref="P529:Q529"/>
    <mergeCell ref="P521:Q521"/>
    <mergeCell ref="P518:Q518"/>
    <mergeCell ref="P520:Q520"/>
    <mergeCell ref="P514:Q514"/>
    <mergeCell ref="P515:Q515"/>
    <mergeCell ref="P512:Q512"/>
    <mergeCell ref="B464:C464"/>
    <mergeCell ref="B465:C465"/>
    <mergeCell ref="B466:C466"/>
    <mergeCell ref="B289:C289"/>
    <mergeCell ref="A288:C288"/>
    <mergeCell ref="B278:C278"/>
    <mergeCell ref="B310:C310"/>
    <mergeCell ref="A133:O133"/>
    <mergeCell ref="A118:O118"/>
    <mergeCell ref="A120:O120"/>
    <mergeCell ref="R512:S512"/>
    <mergeCell ref="P513:Q513"/>
    <mergeCell ref="P511:Q511"/>
    <mergeCell ref="R511:S511"/>
    <mergeCell ref="P510:Q510"/>
    <mergeCell ref="R510:S510"/>
    <mergeCell ref="P497:Q497"/>
    <mergeCell ref="P496:Q496"/>
    <mergeCell ref="A136:C136"/>
    <mergeCell ref="A238:O238"/>
    <mergeCell ref="B248:C248"/>
    <mergeCell ref="B262:C262"/>
    <mergeCell ref="A178:O178"/>
    <mergeCell ref="A202:O202"/>
    <mergeCell ref="A218:O218"/>
    <mergeCell ref="A220:O220"/>
    <mergeCell ref="B253:C253"/>
    <mergeCell ref="G253:I253"/>
    <mergeCell ref="B254:C254"/>
    <mergeCell ref="B243:C243"/>
    <mergeCell ref="A242:B242"/>
    <mergeCell ref="A261:B261"/>
    <mergeCell ref="B311:C311"/>
    <mergeCell ref="B438:C438"/>
    <mergeCell ref="B312:C312"/>
    <mergeCell ref="B313:C313"/>
    <mergeCell ref="B309:C309"/>
    <mergeCell ref="A299:O299"/>
    <mergeCell ref="A301:O301"/>
    <mergeCell ref="A303:B303"/>
    <mergeCell ref="B304:C304"/>
    <mergeCell ref="B307:C307"/>
    <mergeCell ref="A110:O110"/>
    <mergeCell ref="A114:O115"/>
    <mergeCell ref="B127:C127"/>
    <mergeCell ref="A10:O10"/>
    <mergeCell ref="A16:O20"/>
    <mergeCell ref="A24:O26"/>
    <mergeCell ref="A138:O138"/>
    <mergeCell ref="A151:O151"/>
    <mergeCell ref="A149:D149"/>
    <mergeCell ref="A39:O39"/>
    <mergeCell ref="A40:O40"/>
    <mergeCell ref="A41:O41"/>
    <mergeCell ref="A45:O45"/>
    <mergeCell ref="A28:O28"/>
    <mergeCell ref="B31:C31"/>
    <mergeCell ref="E31:I31"/>
    <mergeCell ref="E32:F32"/>
    <mergeCell ref="H32:I32"/>
    <mergeCell ref="A67:O67"/>
    <mergeCell ref="A73:O73"/>
    <mergeCell ref="A87:O87"/>
    <mergeCell ref="A94:O94"/>
    <mergeCell ref="A53:O53"/>
    <mergeCell ref="A57:O57"/>
    <mergeCell ref="A59:O59"/>
    <mergeCell ref="A63:O63"/>
    <mergeCell ref="A5:I5"/>
    <mergeCell ref="A116:O117"/>
    <mergeCell ref="A131:O131"/>
    <mergeCell ref="A655:C655"/>
    <mergeCell ref="A657:O658"/>
    <mergeCell ref="A216:O216"/>
    <mergeCell ref="A231:M231"/>
    <mergeCell ref="B305:C305"/>
    <mergeCell ref="B308:C308"/>
    <mergeCell ref="A646:G646"/>
    <mergeCell ref="A648:C648"/>
    <mergeCell ref="A650:O654"/>
    <mergeCell ref="C272:D272"/>
    <mergeCell ref="E272:F272"/>
    <mergeCell ref="A277:C277"/>
    <mergeCell ref="B257:C257"/>
    <mergeCell ref="B255:C255"/>
    <mergeCell ref="B256:C256"/>
    <mergeCell ref="B263:C263"/>
    <mergeCell ref="B264:C264"/>
    <mergeCell ref="B265:C265"/>
    <mergeCell ref="B267:C267"/>
    <mergeCell ref="B268:C268"/>
    <mergeCell ref="B269:C269"/>
    <mergeCell ref="B270:C270"/>
    <mergeCell ref="B271:C271"/>
    <mergeCell ref="A122:O122"/>
    <mergeCell ref="A124:O124"/>
    <mergeCell ref="A129:O129"/>
    <mergeCell ref="A98:O98"/>
    <mergeCell ref="A102:O102"/>
    <mergeCell ref="A106:O106"/>
  </mergeCells>
  <pageMargins left="0.7" right="0.7" top="0.75" bottom="0.75" header="0.3" footer="0.3"/>
  <pageSetup paperSize="9" orientation="portrait" r:id="rId1"/>
  <ignoredErrors>
    <ignoredError sqref="D167 D394 F167 D158 F15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02A2-696F-4EDB-9819-C33899E15237}">
  <dimension ref="A1:M30"/>
  <sheetViews>
    <sheetView showGridLines="0" topLeftCell="A10" workbookViewId="0">
      <selection activeCell="L15" sqref="L15"/>
    </sheetView>
  </sheetViews>
  <sheetFormatPr baseColWidth="10" defaultColWidth="11.5546875" defaultRowHeight="14.4" x14ac:dyDescent="0.3"/>
  <cols>
    <col min="1" max="1" width="31.88671875" bestFit="1" customWidth="1"/>
    <col min="2" max="2" width="13.44140625" bestFit="1" customWidth="1"/>
    <col min="3" max="3" width="13.5546875" customWidth="1"/>
    <col min="4" max="4" width="13.109375" customWidth="1"/>
    <col min="5" max="5" width="12.88671875" customWidth="1"/>
    <col min="6" max="6" width="14.6640625" bestFit="1" customWidth="1"/>
    <col min="7" max="7" width="13.44140625" bestFit="1" customWidth="1"/>
    <col min="8" max="8" width="14.88671875" bestFit="1" customWidth="1"/>
    <col min="9" max="9" width="12.88671875" customWidth="1"/>
    <col min="10" max="11" width="14" bestFit="1" customWidth="1"/>
    <col min="12" max="13" width="13.44140625" bestFit="1" customWidth="1"/>
  </cols>
  <sheetData>
    <row r="1" spans="1:13" s="198" customFormat="1" ht="17.399999999999999" thickTop="1" x14ac:dyDescent="0.3">
      <c r="A1" s="250"/>
      <c r="B1" s="251"/>
      <c r="C1" s="251"/>
      <c r="D1" s="251"/>
      <c r="E1" s="251"/>
      <c r="F1" s="251"/>
      <c r="G1" s="251"/>
      <c r="H1" s="251"/>
      <c r="I1" s="251"/>
      <c r="J1" s="251"/>
      <c r="K1" s="849" t="s">
        <v>95</v>
      </c>
    </row>
    <row r="2" spans="1:13" s="198" customFormat="1" x14ac:dyDescent="0.3">
      <c r="A2" s="253"/>
      <c r="B2" s="805"/>
      <c r="C2" s="805"/>
      <c r="D2" s="805"/>
      <c r="E2" s="805"/>
      <c r="F2" s="805"/>
      <c r="G2" s="805"/>
      <c r="H2" s="805"/>
      <c r="I2" s="805"/>
      <c r="J2" s="805"/>
      <c r="K2" s="254"/>
    </row>
    <row r="3" spans="1:13" s="198" customFormat="1" x14ac:dyDescent="0.3">
      <c r="A3" s="253"/>
      <c r="B3" s="805"/>
      <c r="C3" s="805"/>
      <c r="D3" s="805"/>
      <c r="E3" s="805"/>
      <c r="F3" s="805"/>
      <c r="G3" s="805"/>
      <c r="H3" s="805"/>
      <c r="I3" s="805"/>
      <c r="J3" s="805"/>
      <c r="K3" s="254"/>
    </row>
    <row r="4" spans="1:13" s="222" customFormat="1" x14ac:dyDescent="0.3">
      <c r="A4" s="253"/>
      <c r="B4" s="805"/>
      <c r="C4" s="805"/>
      <c r="D4" s="805"/>
      <c r="E4" s="805"/>
      <c r="F4" s="805"/>
      <c r="G4" s="805"/>
      <c r="H4" s="805"/>
      <c r="I4" s="805"/>
      <c r="J4" s="805"/>
      <c r="K4" s="254"/>
      <c r="M4" s="805"/>
    </row>
    <row r="5" spans="1:13" s="222" customFormat="1" ht="15" customHeight="1" x14ac:dyDescent="0.3">
      <c r="A5" s="253"/>
      <c r="B5" s="805"/>
      <c r="C5" s="805"/>
      <c r="D5" s="1045" t="s">
        <v>94</v>
      </c>
      <c r="E5" s="1045"/>
      <c r="F5" s="1045"/>
      <c r="G5" s="1045"/>
      <c r="H5" s="805"/>
      <c r="I5" s="805"/>
      <c r="J5" s="805"/>
      <c r="K5" s="254"/>
      <c r="L5" s="805"/>
      <c r="M5" s="805"/>
    </row>
    <row r="6" spans="1:13" s="222" customFormat="1" ht="15" customHeight="1" x14ac:dyDescent="0.3">
      <c r="A6" s="253"/>
      <c r="B6" s="805"/>
      <c r="C6" s="805"/>
      <c r="D6" s="1045" t="s">
        <v>659</v>
      </c>
      <c r="E6" s="1045"/>
      <c r="F6" s="1045"/>
      <c r="G6" s="1045"/>
      <c r="H6" s="805"/>
      <c r="I6" s="805"/>
      <c r="J6" s="805"/>
      <c r="K6" s="254"/>
      <c r="L6" s="805"/>
      <c r="M6" s="805"/>
    </row>
    <row r="7" spans="1:13" s="222" customFormat="1" ht="15" customHeight="1" x14ac:dyDescent="0.3">
      <c r="A7" s="253"/>
      <c r="B7" s="805"/>
      <c r="C7" s="805"/>
      <c r="D7" s="1045" t="s">
        <v>715</v>
      </c>
      <c r="E7" s="1045"/>
      <c r="F7" s="1045"/>
      <c r="G7" s="1045"/>
      <c r="H7" s="805"/>
      <c r="I7" s="805"/>
      <c r="J7" s="805"/>
      <c r="K7" s="254"/>
      <c r="L7" s="805"/>
      <c r="M7" s="805"/>
    </row>
    <row r="8" spans="1:13" s="222" customFormat="1" x14ac:dyDescent="0.3">
      <c r="A8" s="253"/>
      <c r="B8" s="805"/>
      <c r="C8" s="805"/>
      <c r="D8" s="805"/>
      <c r="E8" s="805"/>
      <c r="F8" s="805"/>
      <c r="G8" s="805"/>
      <c r="H8" s="805"/>
      <c r="I8" s="805"/>
      <c r="J8" s="805"/>
      <c r="K8" s="254"/>
      <c r="L8" s="805"/>
      <c r="M8" s="805"/>
    </row>
    <row r="9" spans="1:13" s="850" customFormat="1" ht="17.399999999999999" x14ac:dyDescent="0.3">
      <c r="A9" s="854"/>
      <c r="B9" s="851"/>
      <c r="C9" s="851"/>
      <c r="D9" s="1046" t="s">
        <v>710</v>
      </c>
      <c r="E9" s="1046"/>
      <c r="F9" s="1046"/>
      <c r="G9" s="1046"/>
      <c r="H9" s="851"/>
      <c r="I9" s="851"/>
      <c r="J9" s="851"/>
      <c r="K9" s="852"/>
      <c r="L9" s="851"/>
      <c r="M9" s="853"/>
    </row>
    <row r="10" spans="1:13" s="833" customFormat="1" ht="17.399999999999999" x14ac:dyDescent="0.3">
      <c r="A10" s="830"/>
      <c r="B10" s="831"/>
      <c r="C10" s="831"/>
      <c r="D10" s="831"/>
      <c r="E10" s="831"/>
      <c r="F10" s="831"/>
      <c r="G10" s="831"/>
      <c r="H10" s="831"/>
      <c r="I10" s="831"/>
      <c r="J10" s="831"/>
      <c r="K10" s="832"/>
    </row>
    <row r="11" spans="1:13" s="201" customFormat="1" x14ac:dyDescent="0.3">
      <c r="A11" s="303"/>
      <c r="B11" s="304"/>
      <c r="C11" s="304"/>
      <c r="D11" s="304"/>
      <c r="E11" s="304"/>
      <c r="F11" s="304"/>
      <c r="G11" s="304"/>
      <c r="H11" s="304"/>
      <c r="I11" s="304"/>
      <c r="J11" s="805"/>
      <c r="K11" s="254"/>
    </row>
    <row r="12" spans="1:13" s="201" customFormat="1" ht="15.75" customHeight="1" thickBot="1" x14ac:dyDescent="0.35">
      <c r="A12" s="1037" t="s">
        <v>190</v>
      </c>
      <c r="B12" s="1042" t="s">
        <v>517</v>
      </c>
      <c r="C12" s="1043"/>
      <c r="D12" s="1043"/>
      <c r="E12" s="1044"/>
      <c r="F12" s="1040" t="s">
        <v>91</v>
      </c>
      <c r="G12" s="1040"/>
      <c r="H12" s="1040"/>
      <c r="I12" s="1040"/>
      <c r="J12" s="1047"/>
      <c r="K12" s="1048"/>
      <c r="L12" s="202"/>
      <c r="M12" s="202"/>
    </row>
    <row r="13" spans="1:13" s="201" customFormat="1" ht="32.4" customHeight="1" thickTop="1" thickBot="1" x14ac:dyDescent="0.35">
      <c r="A13" s="1038"/>
      <c r="B13" s="1041" t="s">
        <v>518</v>
      </c>
      <c r="C13" s="1041" t="s">
        <v>519</v>
      </c>
      <c r="D13" s="1041" t="s">
        <v>520</v>
      </c>
      <c r="E13" s="1041" t="s">
        <v>521</v>
      </c>
      <c r="F13" s="1041" t="s">
        <v>522</v>
      </c>
      <c r="G13" s="1041" t="s">
        <v>523</v>
      </c>
      <c r="H13" s="1041"/>
      <c r="I13" s="1041" t="s">
        <v>524</v>
      </c>
      <c r="J13" s="205" t="s">
        <v>537</v>
      </c>
      <c r="K13" s="305" t="s">
        <v>537</v>
      </c>
    </row>
    <row r="14" spans="1:13" s="201" customFormat="1" ht="22.5" customHeight="1" thickTop="1" x14ac:dyDescent="0.3">
      <c r="A14" s="1039"/>
      <c r="B14" s="1041"/>
      <c r="C14" s="1041"/>
      <c r="D14" s="1041"/>
      <c r="E14" s="1041"/>
      <c r="F14" s="1041"/>
      <c r="G14" s="806" t="s">
        <v>525</v>
      </c>
      <c r="H14" s="806" t="s">
        <v>526</v>
      </c>
      <c r="I14" s="1041"/>
      <c r="J14" s="206">
        <v>43830</v>
      </c>
      <c r="K14" s="306">
        <v>43465</v>
      </c>
    </row>
    <row r="15" spans="1:13" s="201" customFormat="1" ht="13.8" x14ac:dyDescent="0.3">
      <c r="A15" s="307" t="s">
        <v>527</v>
      </c>
      <c r="B15" s="694"/>
      <c r="C15" s="694"/>
      <c r="D15" s="694"/>
      <c r="E15" s="694"/>
      <c r="F15" s="694"/>
      <c r="G15" s="203"/>
      <c r="H15" s="694"/>
      <c r="I15" s="694"/>
      <c r="J15" s="694"/>
      <c r="K15" s="694"/>
    </row>
    <row r="16" spans="1:13" s="697" customFormat="1" ht="13.8" x14ac:dyDescent="0.3">
      <c r="A16" s="693" t="s">
        <v>528</v>
      </c>
      <c r="B16" s="694">
        <v>592593702</v>
      </c>
      <c r="C16" s="694">
        <v>29321709</v>
      </c>
      <c r="D16" s="694">
        <v>16503292</v>
      </c>
      <c r="E16" s="694">
        <f t="shared" ref="E16:E22" si="0">SUM(B16:D16)</f>
        <v>638418703</v>
      </c>
      <c r="F16" s="694">
        <v>5288895</v>
      </c>
      <c r="G16" s="741">
        <v>0.1</v>
      </c>
      <c r="H16" s="694">
        <v>60934405</v>
      </c>
      <c r="I16" s="694">
        <f>+F16+H16</f>
        <v>66223300</v>
      </c>
      <c r="J16" s="694">
        <f t="shared" ref="J16:J22" si="1">+E16-I16</f>
        <v>572195403</v>
      </c>
      <c r="K16" s="694">
        <v>587304807</v>
      </c>
    </row>
    <row r="17" spans="1:13" s="697" customFormat="1" ht="13.8" x14ac:dyDescent="0.3">
      <c r="A17" s="693" t="s">
        <v>529</v>
      </c>
      <c r="B17" s="694">
        <v>383481244</v>
      </c>
      <c r="C17" s="694">
        <v>136268497</v>
      </c>
      <c r="D17" s="694">
        <v>7016286</v>
      </c>
      <c r="E17" s="694">
        <f t="shared" si="0"/>
        <v>526766027</v>
      </c>
      <c r="F17" s="694">
        <v>133800230</v>
      </c>
      <c r="G17" s="695">
        <v>0.25</v>
      </c>
      <c r="H17" s="694">
        <v>95850872</v>
      </c>
      <c r="I17" s="694">
        <f t="shared" ref="I17:I25" si="2">+F17+H17</f>
        <v>229651102</v>
      </c>
      <c r="J17" s="694">
        <f t="shared" si="1"/>
        <v>297114925</v>
      </c>
      <c r="K17" s="694">
        <v>249681014</v>
      </c>
    </row>
    <row r="18" spans="1:13" s="697" customFormat="1" ht="13.8" x14ac:dyDescent="0.3">
      <c r="A18" s="693" t="s">
        <v>90</v>
      </c>
      <c r="B18" s="694">
        <v>95277778</v>
      </c>
      <c r="C18" s="694">
        <v>67168691</v>
      </c>
      <c r="D18" s="694">
        <v>1173160</v>
      </c>
      <c r="E18" s="694">
        <f t="shared" si="0"/>
        <v>163619629</v>
      </c>
      <c r="F18" s="694">
        <v>53529812</v>
      </c>
      <c r="G18" s="695">
        <v>0.2</v>
      </c>
      <c r="H18" s="694">
        <v>19975162</v>
      </c>
      <c r="I18" s="694">
        <f t="shared" si="2"/>
        <v>73504974</v>
      </c>
      <c r="J18" s="694">
        <f t="shared" si="1"/>
        <v>90114655</v>
      </c>
      <c r="K18" s="694">
        <v>41747966</v>
      </c>
    </row>
    <row r="19" spans="1:13" s="697" customFormat="1" ht="13.8" x14ac:dyDescent="0.3">
      <c r="A19" s="693" t="s">
        <v>530</v>
      </c>
      <c r="B19" s="694">
        <v>279000</v>
      </c>
      <c r="C19" s="694">
        <v>0</v>
      </c>
      <c r="D19" s="694">
        <v>7840</v>
      </c>
      <c r="E19" s="694">
        <f t="shared" si="0"/>
        <v>286840</v>
      </c>
      <c r="F19" s="694">
        <v>0</v>
      </c>
      <c r="G19" s="698">
        <v>0</v>
      </c>
      <c r="H19" s="694">
        <v>57368</v>
      </c>
      <c r="I19" s="694">
        <f t="shared" si="2"/>
        <v>57368</v>
      </c>
      <c r="J19" s="694">
        <f t="shared" si="1"/>
        <v>229472</v>
      </c>
      <c r="K19" s="694">
        <v>279000</v>
      </c>
    </row>
    <row r="20" spans="1:13" s="697" customFormat="1" ht="13.8" x14ac:dyDescent="0.3">
      <c r="A20" s="693" t="s">
        <v>531</v>
      </c>
      <c r="B20" s="694">
        <v>51872978</v>
      </c>
      <c r="C20" s="694">
        <v>872727</v>
      </c>
      <c r="D20" s="694">
        <v>1457683</v>
      </c>
      <c r="E20" s="694">
        <f t="shared" si="0"/>
        <v>54203388</v>
      </c>
      <c r="F20" s="694">
        <v>0</v>
      </c>
      <c r="G20" s="698">
        <v>0</v>
      </c>
      <c r="H20" s="694">
        <v>10666132</v>
      </c>
      <c r="I20" s="694">
        <f t="shared" si="2"/>
        <v>10666132</v>
      </c>
      <c r="J20" s="694">
        <f t="shared" si="1"/>
        <v>43537256</v>
      </c>
      <c r="K20" s="694">
        <v>51872978</v>
      </c>
    </row>
    <row r="21" spans="1:13" s="697" customFormat="1" ht="13.8" x14ac:dyDescent="0.3">
      <c r="A21" s="693" t="s">
        <v>532</v>
      </c>
      <c r="B21" s="694">
        <v>243912026</v>
      </c>
      <c r="C21" s="694">
        <v>5394056</v>
      </c>
      <c r="D21" s="694">
        <v>7005750</v>
      </c>
      <c r="E21" s="694">
        <f t="shared" si="0"/>
        <v>256311832</v>
      </c>
      <c r="F21" s="694">
        <v>0</v>
      </c>
      <c r="G21" s="698">
        <v>0</v>
      </c>
      <c r="H21" s="694">
        <v>51262366</v>
      </c>
      <c r="I21" s="694">
        <f t="shared" si="2"/>
        <v>51262366</v>
      </c>
      <c r="J21" s="694">
        <f t="shared" si="1"/>
        <v>205049466</v>
      </c>
      <c r="K21" s="694">
        <v>243912026</v>
      </c>
    </row>
    <row r="22" spans="1:13" s="697" customFormat="1" ht="13.8" x14ac:dyDescent="0.3">
      <c r="A22" s="855" t="s">
        <v>607</v>
      </c>
      <c r="B22" s="694">
        <v>0</v>
      </c>
      <c r="C22" s="694">
        <v>67900000</v>
      </c>
      <c r="D22" s="694">
        <v>0</v>
      </c>
      <c r="E22" s="694">
        <f t="shared" si="0"/>
        <v>67900000</v>
      </c>
      <c r="F22" s="694">
        <v>0</v>
      </c>
      <c r="G22" s="698">
        <v>0</v>
      </c>
      <c r="H22" s="694">
        <v>0</v>
      </c>
      <c r="I22" s="694">
        <v>0</v>
      </c>
      <c r="J22" s="694">
        <f t="shared" si="1"/>
        <v>67900000</v>
      </c>
      <c r="K22" s="694"/>
    </row>
    <row r="23" spans="1:13" s="702" customFormat="1" ht="13.8" x14ac:dyDescent="0.3">
      <c r="A23" s="699" t="s">
        <v>381</v>
      </c>
      <c r="B23" s="700">
        <f>SUM(B16:B21)</f>
        <v>1367416728</v>
      </c>
      <c r="C23" s="700">
        <f>SUM(C16:C22)</f>
        <v>306925680</v>
      </c>
      <c r="D23" s="700">
        <f>SUM(D16:D22)</f>
        <v>33164011</v>
      </c>
      <c r="E23" s="700">
        <f>SUM(E16:E22)</f>
        <v>1707506419</v>
      </c>
      <c r="F23" s="700">
        <f>SUM(F16:F21)</f>
        <v>192618937</v>
      </c>
      <c r="G23" s="700" t="s">
        <v>39</v>
      </c>
      <c r="H23" s="700">
        <f t="shared" ref="H23" si="3">SUM(H16:H21)</f>
        <v>238746305</v>
      </c>
      <c r="I23" s="700">
        <f>SUM(I16:I21)</f>
        <v>431365242</v>
      </c>
      <c r="J23" s="700">
        <f>SUM(J16:J22)</f>
        <v>1276141177</v>
      </c>
      <c r="K23" s="701">
        <f>SUM(K16:K21)</f>
        <v>1174797791</v>
      </c>
    </row>
    <row r="24" spans="1:13" s="697" customFormat="1" ht="13.8" x14ac:dyDescent="0.3">
      <c r="A24" s="693" t="s">
        <v>533</v>
      </c>
      <c r="B24" s="694">
        <v>789943555</v>
      </c>
      <c r="C24" s="694">
        <v>0</v>
      </c>
      <c r="D24" s="694">
        <v>22198204</v>
      </c>
      <c r="E24" s="694">
        <f>SUM(B24:D24)</f>
        <v>812141759</v>
      </c>
      <c r="F24" s="698">
        <v>0</v>
      </c>
      <c r="G24" s="694">
        <v>0</v>
      </c>
      <c r="H24" s="694">
        <v>162428352</v>
      </c>
      <c r="I24" s="694">
        <f t="shared" si="2"/>
        <v>162428352</v>
      </c>
      <c r="J24" s="694">
        <f>+E24-I24</f>
        <v>649713407</v>
      </c>
      <c r="K24" s="696">
        <v>789943555</v>
      </c>
    </row>
    <row r="25" spans="1:13" s="702" customFormat="1" ht="13.8" x14ac:dyDescent="0.3">
      <c r="A25" s="699" t="s">
        <v>381</v>
      </c>
      <c r="B25" s="700">
        <v>789943555</v>
      </c>
      <c r="C25" s="700">
        <v>0</v>
      </c>
      <c r="D25" s="700">
        <v>22198204</v>
      </c>
      <c r="E25" s="700">
        <f>+E24</f>
        <v>812141759</v>
      </c>
      <c r="F25" s="700">
        <v>0</v>
      </c>
      <c r="G25" s="700">
        <v>0</v>
      </c>
      <c r="H25" s="700">
        <v>162428352</v>
      </c>
      <c r="I25" s="700">
        <f t="shared" si="2"/>
        <v>162428352</v>
      </c>
      <c r="J25" s="700">
        <f>+J24</f>
        <v>649713407</v>
      </c>
      <c r="K25" s="701">
        <f>+K24</f>
        <v>789943555</v>
      </c>
    </row>
    <row r="26" spans="1:13" s="697" customFormat="1" thickBot="1" x14ac:dyDescent="0.35">
      <c r="A26" s="699" t="s">
        <v>181</v>
      </c>
      <c r="B26" s="704">
        <f>B23+B25</f>
        <v>2157360283</v>
      </c>
      <c r="C26" s="704">
        <f>C23+C25</f>
        <v>306925680</v>
      </c>
      <c r="D26" s="704">
        <f>D23+D25</f>
        <v>55362215</v>
      </c>
      <c r="E26" s="704">
        <f t="shared" ref="E26:K26" si="4">E23+E25</f>
        <v>2519648178</v>
      </c>
      <c r="F26" s="704">
        <f t="shared" si="4"/>
        <v>192618937</v>
      </c>
      <c r="G26" s="704"/>
      <c r="H26" s="704">
        <f t="shared" si="4"/>
        <v>401174657</v>
      </c>
      <c r="I26" s="704">
        <f t="shared" si="4"/>
        <v>593793594</v>
      </c>
      <c r="J26" s="704">
        <f>J23+J25</f>
        <v>1925854584</v>
      </c>
      <c r="K26" s="705">
        <f t="shared" si="4"/>
        <v>1964741346</v>
      </c>
    </row>
    <row r="27" spans="1:13" s="201" customFormat="1" thickTop="1" x14ac:dyDescent="0.3">
      <c r="A27" s="309"/>
      <c r="B27" s="310"/>
      <c r="C27" s="310"/>
      <c r="D27" s="310"/>
      <c r="E27" s="310"/>
      <c r="F27" s="310"/>
      <c r="G27" s="310"/>
      <c r="H27" s="310"/>
      <c r="I27" s="310"/>
      <c r="J27" s="310"/>
      <c r="K27" s="311"/>
    </row>
    <row r="28" spans="1:13" s="201" customFormat="1" ht="13.8" x14ac:dyDescent="0.3">
      <c r="A28" s="303"/>
      <c r="B28" s="312"/>
      <c r="C28" s="304"/>
      <c r="D28" s="304"/>
      <c r="E28" s="304"/>
      <c r="F28" s="304"/>
      <c r="G28" s="304"/>
      <c r="H28" s="304"/>
      <c r="I28" s="304"/>
      <c r="J28" s="304"/>
      <c r="K28" s="313"/>
    </row>
    <row r="29" spans="1:13" ht="15" thickBot="1" x14ac:dyDescent="0.35">
      <c r="A29" s="291"/>
      <c r="B29" s="314"/>
      <c r="C29" s="314"/>
      <c r="D29" s="266"/>
      <c r="E29" s="266"/>
      <c r="F29" s="266"/>
      <c r="G29" s="314"/>
      <c r="H29" s="314"/>
      <c r="I29" s="266"/>
      <c r="J29" s="266"/>
      <c r="K29" s="315"/>
      <c r="L29" s="200"/>
      <c r="M29" s="200"/>
    </row>
    <row r="30" spans="1:13" ht="15" thickTop="1" x14ac:dyDescent="0.3">
      <c r="G30" s="200"/>
    </row>
  </sheetData>
  <mergeCells count="15">
    <mergeCell ref="D5:G5"/>
    <mergeCell ref="D6:G6"/>
    <mergeCell ref="D7:G7"/>
    <mergeCell ref="D9:G9"/>
    <mergeCell ref="J12:K12"/>
    <mergeCell ref="A12:A14"/>
    <mergeCell ref="F12:I12"/>
    <mergeCell ref="B13:B14"/>
    <mergeCell ref="C13:C14"/>
    <mergeCell ref="D13:D14"/>
    <mergeCell ref="E13:E14"/>
    <mergeCell ref="F13:F14"/>
    <mergeCell ref="G13:H13"/>
    <mergeCell ref="I13:I14"/>
    <mergeCell ref="B12:E12"/>
  </mergeCells>
  <pageMargins left="0.7" right="0.7" top="0.75" bottom="0.75" header="0.3" footer="0.3"/>
  <pageSetup paperSize="9" orientation="portrait" r:id="rId1"/>
  <ignoredErrors>
    <ignoredError sqref="I23" formula="1"/>
  </ignoredErrors>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Zxv4eF/QohHr7bY+jCOIKsB8kcSylkah0SwM37Ogrl8=</DigestValue>
    </Reference>
    <Reference Type="http://www.w3.org/2000/09/xmldsig#Object" URI="#idOfficeObject">
      <DigestMethod Algorithm="http://www.w3.org/2001/04/xmlenc#sha256"/>
      <DigestValue>Va+WyfiSJEwlUVqWqzAbua3xNmR0EytyuciBNdqncSI=</DigestValue>
    </Reference>
    <Reference Type="http://uri.etsi.org/01903#SignedProperties" URI="#idSignedProperties">
      <Transforms>
        <Transform Algorithm="http://www.w3.org/TR/2001/REC-xml-c14n-20010315"/>
      </Transforms>
      <DigestMethod Algorithm="http://www.w3.org/2001/04/xmlenc#sha256"/>
      <DigestValue>G+sNOi6q8JLC5RYUzFhd2Epoz5ER2nZkA1NehqzeiU0=</DigestValue>
    </Reference>
    <Reference Type="http://www.w3.org/2000/09/xmldsig#Object" URI="#idValidSigLnImg">
      <DigestMethod Algorithm="http://www.w3.org/2001/04/xmlenc#sha256"/>
      <DigestValue>3r3YSXsLfi51aK6U3TfvwAMAVBIlMMbg9w2HaxdYl1U=</DigestValue>
    </Reference>
    <Reference Type="http://www.w3.org/2000/09/xmldsig#Object" URI="#idInvalidSigLnImg">
      <DigestMethod Algorithm="http://www.w3.org/2001/04/xmlenc#sha256"/>
      <DigestValue>Md0JTRo39knG2baISODo8aW73BDxqPTKkVbKIYyFKx0=</DigestValue>
    </Reference>
  </SignedInfo>
  <SignatureValue>e5yjAeu5jb0hgItnvPTah+DlIUuV5T3x2ACyaeS1fF172lxdrNBeG4fERU+4R83pWxy8kwM1y0n7
BuTpOt2km7855NRwtd63znfHM90g8oEF9DxdulVBQ3eoKZ1ODTLjwGztsSWUlfoij5djXePNK8d5
UHI/d6CtSCoNOixmvDHkTIgl3wcESSbW5J5sPsMguFLbmHmJ9VTNfIHJq2L5psJQPFc/zLyfvPGU
SQm37fbYikmKt43ePn/PjrtcEBKraeKTPrRTpAcTheHBQe0rCFwALXwEeR3HAJIDamvEDhhR5gLz
2mtftHwMzYlEjX0JfRtrxn1/jgs+ivBXRlht+Q==</SignatureValue>
  <KeyInfo>
    <X509Data>
      <X509Certificate>MIIH9DCCBdygAwIBAgIIS0MXmWhnJhUwDQYJKoZIhvcNAQELBQAwWzEXMBUGA1UEBRMOUlVDIDgwMDUwMTcyLTExGjAYBgNVBAMTEUNBLURPQ1VNRU5UQSBTLkEuMRcwFQYDVQQKEw5ET0NVTUVOVEEgUy5BLjELMAkGA1UEBhMCUFkwHhcNMTkwMjI1MTMzNDIyWhcNMjEwMjI0MTM0NDIyWjCBmzELMAkGA1UEBhMCUFkxGDAWBgNVBAQMD0NBTVBVWkFOTyBZQUxVSzESMBAGA1UEBRMJQ0kzMjA5MjU2MRAwDgYDVQQqDAdNQVJDRUxPMRcwFQYDVQQKDA5QRVJTT05BIEZJU0lDQTERMA8GA1UECwwIRklSTUEgRjIxIDAeBgNVBAMMF01BUkNFTE8gQ0FNUFVaQU5PIFlBTFVLMIIBIjANBgkqhkiG9w0BAQEFAAOCAQ8AMIIBCgKCAQEA1Ncp6nS15nlGAjqKqViZXMiGDebThyapnGh3X90751df5m3Vee9nDwwECZXLdBHPdG+koj1Eunznc1DXKVSTzFhartRjCgXceOhlL74sWbG0bwLHYlHzwD1Io/Fk0ufkGIinzZUA824LakhgIen2BiKUxdkIRKMpSOAOqlGTRorhU2CI294hAcW6cQFFWJCOtqXZvsP9wH2dT+FNMIS1UwHcLMfsl93x6jobgAcSwMZt0eLMg2YvFBeEoQ8aH8cNwyA8tvSDekEfxOt8YiC6fGevLCTAp56Mq/bGR5bOVkwRPNBL+YSBUlBSC6rT1cj+9HQvOP0X1j72IpG/OQxR9wIDAQABo4IDeTCCA3UwDAYDVR0TAQH/BAIwADAOBgNVHQ8BAf8EBAMCBeAwKgYDVR0lAQH/BCAwHgYIKwYBBQUHAwEGCCsGAQUFBwMCBggrBgEFBQcDBDAdBgNVHQ4EFgQUyZpx2AVUvPOBBvN7+/jmBko1abo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gYDVR0RBBcwFYETbWFyY3lhbHVr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uZkGJS/xLYHnwvHDu0zUGqYAqAMI6WRlK+7iVBq+RjTN3zR/pXNpN1qAeBBiNFQ1Ymjq62rQn4jbV5b6RSG8f1aDFPgrHzGlyyx/BBqb6dr01ueGpqSDxMUUJd/hoetPTiv69HcPUro/gfnhRw6wYMXVW1BSJXBwaBZbgj5IpsWIR15OUXyKv0dXGxj/qys3XPKRw+ZMTgFOmzPe824oOTeyiyxecbT8hpT1eIrqzBlmFVsaBeY1cDNdSacorFIoBGecO3jOTxtJIKOHaF2JnKJIZdswnBWe2ju/aDthD6LWnNvUhdS93Arey9uF0d7t/utH4OHoVb74ZCMufZG1P0Gt8OSpU6eiZzTG5bSntcNU5RGikHppJB0/oXa7hG0N9j/tOgnglEetfWPH080wRECXnS16GfVmZfL1jOEeZoGH8f4CoeF6uKmRuaxqWTzHDKk4x0voo9uBin/9R3D30KnNboKU/uQfSv2w/pBuxNpLa31+/NjMQAcxXz9U2X48KwT7VnziVGpM/Ic2pBLgDIHrH23YwtYCT1xb7C0X8pF21c8lAVNZQTV/D8+RoaYPAZ+nhSfZLdZyeKmhPmH2xNCgrVVlJxw98Iuiw58GHQ5ZRmbahF23I9YOaIPAmn8GI5N5nXgH2YLgrlwEbfWUJQDvBWfD2DfLpf/NMqUXqN</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a2NicWvJQtEpOrR+7qAUA8ldKjXCzCKfx261d7fM+C4=</DigestValue>
      </Reference>
      <Reference URI="/xl/calcChain.xml?ContentType=application/vnd.openxmlformats-officedocument.spreadsheetml.calcChain+xml">
        <DigestMethod Algorithm="http://www.w3.org/2001/04/xmlenc#sha256"/>
        <DigestValue>3dKxutF4dou17OqvNDCBj5dGU+9BxnYqbvdT7pM715M=</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KHyzk8aqSSXPVvWqF+iK8dAY+pfMp64Mo8IPAcyLhcU=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9m85Zy+fIGpm5gGopmbuHaW4ygPBT+g3CiAfY3LV7dI=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Lyhdm6nZTDb6WU79y7oP2JDZT6wSRo0wab6G75t3kcA=</DigestValue>
      </Reference>
      <Reference URI="/xl/drawings/drawing10.xml?ContentType=application/vnd.openxmlformats-officedocument.drawing+xml">
        <DigestMethod Algorithm="http://www.w3.org/2001/04/xmlenc#sha256"/>
        <DigestValue>7hfndXw1bryh3hfPm3MkOkiBdJnNBKVSfA+G7D0z3Pc=</DigestValue>
      </Reference>
      <Reference URI="/xl/drawings/drawing11.xml?ContentType=application/vnd.openxmlformats-officedocument.drawing+xml">
        <DigestMethod Algorithm="http://www.w3.org/2001/04/xmlenc#sha256"/>
        <DigestValue>+AgnSVdF3lGy4AFVle/b/c5iU/YMQ3MR+K4wBSwc7hY=</DigestValue>
      </Reference>
      <Reference URI="/xl/drawings/drawing12.xml?ContentType=application/vnd.openxmlformats-officedocument.drawing+xml">
        <DigestMethod Algorithm="http://www.w3.org/2001/04/xmlenc#sha256"/>
        <DigestValue>wJliWoLSmrTB04P7Rw9oNuuZnfPUxyZxRCmMoX4JRro=</DigestValue>
      </Reference>
      <Reference URI="/xl/drawings/drawing13.xml?ContentType=application/vnd.openxmlformats-officedocument.drawing+xml">
        <DigestMethod Algorithm="http://www.w3.org/2001/04/xmlenc#sha256"/>
        <DigestValue>DcGtb4RtbQP0Y60cgovqn3wgsofMiW0U+5jAObD4nA0=</DigestValue>
      </Reference>
      <Reference URI="/xl/drawings/drawing14.xml?ContentType=application/vnd.openxmlformats-officedocument.drawing+xml">
        <DigestMethod Algorithm="http://www.w3.org/2001/04/xmlenc#sha256"/>
        <DigestValue>3GlLJsyd/UD0ohvorIX0BP5hsoHkCgVcGMz1uKyKDtY=</DigestValue>
      </Reference>
      <Reference URI="/xl/drawings/drawing15.xml?ContentType=application/vnd.openxmlformats-officedocument.drawing+xml">
        <DigestMethod Algorithm="http://www.w3.org/2001/04/xmlenc#sha256"/>
        <DigestValue>1uVyHYayMRu8p9VVw7s15CLaB/BBdHM18IRkXJUhuRk=</DigestValue>
      </Reference>
      <Reference URI="/xl/drawings/drawing16.xml?ContentType=application/vnd.openxmlformats-officedocument.drawing+xml">
        <DigestMethod Algorithm="http://www.w3.org/2001/04/xmlenc#sha256"/>
        <DigestValue>WWtuCcXCEZJQgDaHZBFgvz1CvyyvZVwAxpIxXV56MXs=</DigestValue>
      </Reference>
      <Reference URI="/xl/drawings/drawing2.xml?ContentType=application/vnd.openxmlformats-officedocument.drawing+xml">
        <DigestMethod Algorithm="http://www.w3.org/2001/04/xmlenc#sha256"/>
        <DigestValue>ZnDcqC43sGJgFHOEwMSWDgI9Dvvh2zc5rerHbh0EWUk=</DigestValue>
      </Reference>
      <Reference URI="/xl/drawings/drawing3.xml?ContentType=application/vnd.openxmlformats-officedocument.drawing+xml">
        <DigestMethod Algorithm="http://www.w3.org/2001/04/xmlenc#sha256"/>
        <DigestValue>YMTwvbxoFeqeMDIqXRFk9hwcRDYw5pWQQ+56yEqvxys=</DigestValue>
      </Reference>
      <Reference URI="/xl/drawings/drawing4.xml?ContentType=application/vnd.openxmlformats-officedocument.drawing+xml">
        <DigestMethod Algorithm="http://www.w3.org/2001/04/xmlenc#sha256"/>
        <DigestValue>hA+d24UaWkL0TCGUeTY3NHh1KcBuyMf4EAFG1ItYuAo=</DigestValue>
      </Reference>
      <Reference URI="/xl/drawings/drawing5.xml?ContentType=application/vnd.openxmlformats-officedocument.drawing+xml">
        <DigestMethod Algorithm="http://www.w3.org/2001/04/xmlenc#sha256"/>
        <DigestValue>vFW5IcIQlimX3x8uPmkPSt/VSGmf7KlLrZ4ZQwDVEAo=</DigestValue>
      </Reference>
      <Reference URI="/xl/drawings/drawing6.xml?ContentType=application/vnd.openxmlformats-officedocument.drawing+xml">
        <DigestMethod Algorithm="http://www.w3.org/2001/04/xmlenc#sha256"/>
        <DigestValue>PH7A6OjsCyBIqZ+ubz6xPR1fxR2jI9iMqQlL7aHDtUY=</DigestValue>
      </Reference>
      <Reference URI="/xl/drawings/drawing7.xml?ContentType=application/vnd.openxmlformats-officedocument.drawing+xml">
        <DigestMethod Algorithm="http://www.w3.org/2001/04/xmlenc#sha256"/>
        <DigestValue>4mNIPkV3sFOsFOkDcbi6szcp3erXyqHRoUeRmYRNBMQ=</DigestValue>
      </Reference>
      <Reference URI="/xl/drawings/drawing8.xml?ContentType=application/vnd.openxmlformats-officedocument.drawing+xml">
        <DigestMethod Algorithm="http://www.w3.org/2001/04/xmlenc#sha256"/>
        <DigestValue>CXPNDdXxBJYRXJgAhyPzagZFZvTji8gBtzzXucVpgb8=</DigestValue>
      </Reference>
      <Reference URI="/xl/drawings/drawing9.xml?ContentType=application/vnd.openxmlformats-officedocument.drawing+xml">
        <DigestMethod Algorithm="http://www.w3.org/2001/04/xmlenc#sha256"/>
        <DigestValue>bTWJN6ZKuArxVPZFp3Ld1tyigRtXzLA+4dLtVz4O36U=</DigestValue>
      </Reference>
      <Reference URI="/xl/drawings/vmlDrawing1.vml?ContentType=application/vnd.openxmlformats-officedocument.vmlDrawing">
        <DigestMethod Algorithm="http://www.w3.org/2001/04/xmlenc#sha256"/>
        <DigestValue>ZMge4fykZgwaL3sxi1OZmdNLYCssgAeHK4NN5uMarDs=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EK02GdXY5c2pSQE5qRtZr0awJvlTPtGTaYrYS3hW+go=</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OcbFKai2DjGivYKQ1d5R5J233dDEEjp86Snx5s+/MHU=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4e2qaKXi6dZswQW1Tm0uebSAedP/arue86Q0gW3WYp8=</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mtnvJPCgSpuszawQoYDrC84WyVjBSETrAj5qgv399yg=</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pIBDJFm+M+34ut81++BzTBW/gS70VPDp417FWpvgdqI=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VvE0DeaUNwgVw8vGZisDKf093+qrm0PHSilyPt98rs4=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dLhmJ3UFsFyTQzq3ZIL+q5gr2Vpy6gX6YsAp2ci0sHo=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/oBdOqQx6HX65qPoETM9KxwOxJYwYZuGlhBPJNgeerE=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aA3pAm4hqywqDOiKZRrdKc4cDeNy7TWEbpcNQB7lQ20=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2y3NYC8vx3WuZcPASNYfBnVPWNUgGfzTnhvY0kAixXs=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8pO5rfFHYaVkcKmLtQ5NHtiD/bpPX98pE7hf29+I5pk=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EKbmwVAXOTkxf/TS1ui4FwY7TCX4pcez2WZI4yFQYH4=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X1v0GhP/EbW1BLjr74yXq3xxXBGvlxNnUb02N+KMGOI=</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vPtfCT18CflI4H1NInVwVCl6kzqv7BVlF19aGha0P4o=</DigestValue>
      </Reference>
      <Reference URI="/xl/externalLinks/externalLink1.xml?ContentType=application/vnd.openxmlformats-officedocument.spreadsheetml.externalLink+xml">
        <DigestMethod Algorithm="http://www.w3.org/2001/04/xmlenc#sha256"/>
        <DigestValue>I1n5YLsk2fyy1jws/+RBIoyO9mm78KIb1KiMhMiTY5g=</DigestValue>
      </Reference>
      <Reference URI="/xl/externalLinks/externalLink10.xml?ContentType=application/vnd.openxmlformats-officedocument.spreadsheetml.externalLink+xml">
        <DigestMethod Algorithm="http://www.w3.org/2001/04/xmlenc#sha256"/>
        <DigestValue>9zKZv27YFIFDUIwPf9qIiu4sND49q+diIvk47Hv+zfY=</DigestValue>
      </Reference>
      <Reference URI="/xl/externalLinks/externalLink11.xml?ContentType=application/vnd.openxmlformats-officedocument.spreadsheetml.externalLink+xml">
        <DigestMethod Algorithm="http://www.w3.org/2001/04/xmlenc#sha256"/>
        <DigestValue>FfiW81KlviAywyAwi85WY+O4cm9oZyc6xY46ljyQ59Y=</DigestValue>
      </Reference>
      <Reference URI="/xl/externalLinks/externalLink12.xml?ContentType=application/vnd.openxmlformats-officedocument.spreadsheetml.externalLink+xml">
        <DigestMethod Algorithm="http://www.w3.org/2001/04/xmlenc#sha256"/>
        <DigestValue>o9QWbNY8EQadinmsNo4iqRnBh0jMK70eS2zN1cgmy3E=</DigestValue>
      </Reference>
      <Reference URI="/xl/externalLinks/externalLink13.xml?ContentType=application/vnd.openxmlformats-officedocument.spreadsheetml.externalLink+xml">
        <DigestMethod Algorithm="http://www.w3.org/2001/04/xmlenc#sha256"/>
        <DigestValue>leB4Uvn/U8sV1l1I67+gxmEwK0Ja3/KgBsFKy7XrwpE=</DigestValue>
      </Reference>
      <Reference URI="/xl/externalLinks/externalLink14.xml?ContentType=application/vnd.openxmlformats-officedocument.spreadsheetml.externalLink+xml">
        <DigestMethod Algorithm="http://www.w3.org/2001/04/xmlenc#sha256"/>
        <DigestValue>HRBnhM3/6XLlXU1t6jruh4FiBgx7VxkOuDDolDkINfU=</DigestValue>
      </Reference>
      <Reference URI="/xl/externalLinks/externalLink15.xml?ContentType=application/vnd.openxmlformats-officedocument.spreadsheetml.externalLink+xml">
        <DigestMethod Algorithm="http://www.w3.org/2001/04/xmlenc#sha256"/>
        <DigestValue>iVptCsJv9nU8G/YRT0PXtdxyUmUWHkZxKXuYNeZ8a0I=</DigestValue>
      </Reference>
      <Reference URI="/xl/externalLinks/externalLink16.xml?ContentType=application/vnd.openxmlformats-officedocument.spreadsheetml.externalLink+xml">
        <DigestMethod Algorithm="http://www.w3.org/2001/04/xmlenc#sha256"/>
        <DigestValue>drUB4nBtM5bTtUoGGWmwcSqDcy8rM7xrZ2GKBczgNTU=</DigestValue>
      </Reference>
      <Reference URI="/xl/externalLinks/externalLink2.xml?ContentType=application/vnd.openxmlformats-officedocument.spreadsheetml.externalLink+xml">
        <DigestMethod Algorithm="http://www.w3.org/2001/04/xmlenc#sha256"/>
        <DigestValue>36+xr02VhDc0D04CVlh1SwqmZDCUh5ZqK0XgXYcQyOg=</DigestValue>
      </Reference>
      <Reference URI="/xl/externalLinks/externalLink3.xml?ContentType=application/vnd.openxmlformats-officedocument.spreadsheetml.externalLink+xml">
        <DigestMethod Algorithm="http://www.w3.org/2001/04/xmlenc#sha256"/>
        <DigestValue>cztsnM3GXXc+whL270UuKPU8RbFWWQ5Upc7xiCc6s10=</DigestValue>
      </Reference>
      <Reference URI="/xl/externalLinks/externalLink4.xml?ContentType=application/vnd.openxmlformats-officedocument.spreadsheetml.externalLink+xml">
        <DigestMethod Algorithm="http://www.w3.org/2001/04/xmlenc#sha256"/>
        <DigestValue>f+qI2uERkjk5NJybukEDwCJZ7auFp8V8Wg+VfNfdgO8=</DigestValue>
      </Reference>
      <Reference URI="/xl/externalLinks/externalLink5.xml?ContentType=application/vnd.openxmlformats-officedocument.spreadsheetml.externalLink+xml">
        <DigestMethod Algorithm="http://www.w3.org/2001/04/xmlenc#sha256"/>
        <DigestValue>2Cq8NOUqNg6lNl8UiFsSl+RVz7WRnBZZjQxD2ZxsV4E=</DigestValue>
      </Reference>
      <Reference URI="/xl/externalLinks/externalLink6.xml?ContentType=application/vnd.openxmlformats-officedocument.spreadsheetml.externalLink+xml">
        <DigestMethod Algorithm="http://www.w3.org/2001/04/xmlenc#sha256"/>
        <DigestValue>gENV/t3pO1G8ErkhHqj8eafCQAMUeoJcD65Jn5ekoTI=</DigestValue>
      </Reference>
      <Reference URI="/xl/externalLinks/externalLink7.xml?ContentType=application/vnd.openxmlformats-officedocument.spreadsheetml.externalLink+xml">
        <DigestMethod Algorithm="http://www.w3.org/2001/04/xmlenc#sha256"/>
        <DigestValue>iFfmpt2/NmHowpiZ8uV3cEO78GvDqMseQNGruhTQjjk=</DigestValue>
      </Reference>
      <Reference URI="/xl/externalLinks/externalLink8.xml?ContentType=application/vnd.openxmlformats-officedocument.spreadsheetml.externalLink+xml">
        <DigestMethod Algorithm="http://www.w3.org/2001/04/xmlenc#sha256"/>
        <DigestValue>k+H9ySGVTS/+HUdhG0JxTr1JOFu77ak1DquyTNIrPeI=</DigestValue>
      </Reference>
      <Reference URI="/xl/externalLinks/externalLink9.xml?ContentType=application/vnd.openxmlformats-officedocument.spreadsheetml.externalLink+xml">
        <DigestMethod Algorithm="http://www.w3.org/2001/04/xmlenc#sha256"/>
        <DigestValue>0n10sNqBwfxeHdvktkyb0qZGRWfz++UI+XuxblyqDLs=</DigestValue>
      </Reference>
      <Reference URI="/xl/media/image1.emf?ContentType=image/x-emf">
        <DigestMethod Algorithm="http://www.w3.org/2001/04/xmlenc#sha256"/>
        <DigestValue>KBRmqkx36VhR1/PXHcxgL0qjts5QxNWLYgsQCKksXz0=</DigestValue>
      </Reference>
      <Reference URI="/xl/media/image2.emf?ContentType=image/x-emf">
        <DigestMethod Algorithm="http://www.w3.org/2001/04/xmlenc#sha256"/>
        <DigestValue>2+ZA4LNsOE7aW7hNueuL5Agc3ZjLk6VVy6+O9WVlAZk=</DigestValue>
      </Reference>
      <Reference URI="/xl/media/image3.emf?ContentType=image/x-emf">
        <DigestMethod Algorithm="http://www.w3.org/2001/04/xmlenc#sha256"/>
        <DigestValue>o5UgNorA74MpvNPU+mOdU0Qb7ZY354C8RRxD++vctWI=</DigestValue>
      </Reference>
      <Reference URI="/xl/media/image4.emf?ContentType=image/x-emf">
        <DigestMethod Algorithm="http://www.w3.org/2001/04/xmlenc#sha256"/>
        <DigestValue>6ppMxTVbbVHmX4mNLGMZViQXGr1X9guTBuZ0yKYl51Y=</DigestValue>
      </Reference>
      <Reference URI="/xl/media/image5.jpeg?ContentType=image/jpeg">
        <DigestMethod Algorithm="http://www.w3.org/2001/04/xmlenc#sha256"/>
        <DigestValue>WgmWrY9i1ZFb1nXlBG48DLUqfg6vt+BzDHF/svkAAEc=</DigestValue>
      </Reference>
      <Reference URI="/xl/media/image6.png?ContentType=image/png">
        <DigestMethod Algorithm="http://www.w3.org/2001/04/xmlenc#sha256"/>
        <DigestValue>VOq5T4sX1jrrLfWp3Uqop7Vo6iJiD9gHHSUSLElStWk=</DigestValue>
      </Reference>
      <Reference URI="/xl/media/image7.emf?ContentType=image/x-emf">
        <DigestMethod Algorithm="http://www.w3.org/2001/04/xmlenc#sha256"/>
        <DigestValue>itUVww43fI0k1fbPJEH4CaM03Ss2KQM3AnPaxtj53Xw=</DigestValue>
      </Reference>
      <Reference URI="/xl/printerSettings/printerSettings1.bin?ContentType=application/vnd.openxmlformats-officedocument.spreadsheetml.printerSettings">
        <DigestMethod Algorithm="http://www.w3.org/2001/04/xmlenc#sha256"/>
        <DigestValue>guBrVYJECRMr8xn+zW4KWPZIYcVgwMnj/NFkQ9gh1LE=</DigestValue>
      </Reference>
      <Reference URI="/xl/printerSettings/printerSettings10.bin?ContentType=application/vnd.openxmlformats-officedocument.spreadsheetml.printerSettings">
        <DigestMethod Algorithm="http://www.w3.org/2001/04/xmlenc#sha256"/>
        <DigestValue>w/+PLv4033uH39NXbru38XuzSChKrbSAYl8iQ2XiQ4s=</DigestValue>
      </Reference>
      <Reference URI="/xl/printerSettings/printerSettings11.bin?ContentType=application/vnd.openxmlformats-officedocument.spreadsheetml.printerSettings">
        <DigestMethod Algorithm="http://www.w3.org/2001/04/xmlenc#sha256"/>
        <DigestValue>w/+PLv4033uH39NXbru38XuzSChKrbSAYl8iQ2XiQ4s=</DigestValue>
      </Reference>
      <Reference URI="/xl/printerSettings/printerSettings12.bin?ContentType=application/vnd.openxmlformats-officedocument.spreadsheetml.printerSettings">
        <DigestMethod Algorithm="http://www.w3.org/2001/04/xmlenc#sha256"/>
        <DigestValue>S7T2IXOpCQ79miSutCEzQSNQh8eqMU48UTEKOk656Bg=</DigestValue>
      </Reference>
      <Reference URI="/xl/printerSettings/printerSettings13.bin?ContentType=application/vnd.openxmlformats-officedocument.spreadsheetml.printerSettings">
        <DigestMethod Algorithm="http://www.w3.org/2001/04/xmlenc#sha256"/>
        <DigestValue>w/+PLv4033uH39NXbru38XuzSChKrbSAYl8iQ2XiQ4s=</DigestValue>
      </Reference>
      <Reference URI="/xl/printerSettings/printerSettings14.bin?ContentType=application/vnd.openxmlformats-officedocument.spreadsheetml.printerSettings">
        <DigestMethod Algorithm="http://www.w3.org/2001/04/xmlenc#sha256"/>
        <DigestValue>jGuvAlAkBFlLCZNKRt68Gcc00b7Rm67EBHYr0T9Oq20=</DigestValue>
      </Reference>
      <Reference URI="/xl/printerSettings/printerSettings2.bin?ContentType=application/vnd.openxmlformats-officedocument.spreadsheetml.printerSettings">
        <DigestMethod Algorithm="http://www.w3.org/2001/04/xmlenc#sha256"/>
        <DigestValue>uH9meGNdIwrZbWl/MRxMjiLjTPux99RA4tkaiSZ8JrY=</DigestValue>
      </Reference>
      <Reference URI="/xl/printerSettings/printerSettings3.bin?ContentType=application/vnd.openxmlformats-officedocument.spreadsheetml.printerSettings">
        <DigestMethod Algorithm="http://www.w3.org/2001/04/xmlenc#sha256"/>
        <DigestValue>uH9meGNdIwrZbWl/MRxMjiLjTPux99RA4tkaiSZ8JrY=</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uH9meGNdIwrZbWl/MRxMjiLjTPux99RA4tkaiSZ8JrY=</DigestValue>
      </Reference>
      <Reference URI="/xl/printerSettings/printerSettings6.bin?ContentType=application/vnd.openxmlformats-officedocument.spreadsheetml.printerSettings">
        <DigestMethod Algorithm="http://www.w3.org/2001/04/xmlenc#sha256"/>
        <DigestValue>ZmWQIgA98YBPYel3t2mHqPdASmbhvSK0qIEasw2I5lQ=</DigestValue>
      </Reference>
      <Reference URI="/xl/printerSettings/printerSettings7.bin?ContentType=application/vnd.openxmlformats-officedocument.spreadsheetml.printerSettings">
        <DigestMethod Algorithm="http://www.w3.org/2001/04/xmlenc#sha256"/>
        <DigestValue>S7T2IXOpCQ79miSutCEzQSNQh8eqMU48UTEKOk656Bg=</DigestValue>
      </Reference>
      <Reference URI="/xl/printerSettings/printerSettings8.bin?ContentType=application/vnd.openxmlformats-officedocument.spreadsheetml.printerSettings">
        <DigestMethod Algorithm="http://www.w3.org/2001/04/xmlenc#sha256"/>
        <DigestValue>S7T2IXOpCQ79miSutCEzQSNQh8eqMU48UTEKOk656Bg=</DigestValue>
      </Reference>
      <Reference URI="/xl/printerSettings/printerSettings9.bin?ContentType=application/vnd.openxmlformats-officedocument.spreadsheetml.printerSettings">
        <DigestMethod Algorithm="http://www.w3.org/2001/04/xmlenc#sha256"/>
        <DigestValue>S7T2IXOpCQ79miSutCEzQSNQh8eqMU48UTEKOk656Bg=</DigestValue>
      </Reference>
      <Reference URI="/xl/sharedStrings.xml?ContentType=application/vnd.openxmlformats-officedocument.spreadsheetml.sharedStrings+xml">
        <DigestMethod Algorithm="http://www.w3.org/2001/04/xmlenc#sha256"/>
        <DigestValue>Q5miDS/TNeGZocdSIUmDwuwDvfDhz3NZANPvbIUmxrw=</DigestValue>
      </Reference>
      <Reference URI="/xl/styles.xml?ContentType=application/vnd.openxmlformats-officedocument.spreadsheetml.styles+xml">
        <DigestMethod Algorithm="http://www.w3.org/2001/04/xmlenc#sha256"/>
        <DigestValue>pVMPYs//mBhxa/dtBNlGggMtfeAGxhEZf6b6ly8hseU=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5CeFmifzIhN49MwBHeZRbozIt7L9WGLmsJoDSMi9RHM=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T1B0uRaS4Rdt4UR0fuU8A5BqcFtpt/Nsf6rux8r0cgc=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fdOBI5YPlod2gQsbBNuVZm5oqUb1cLyH9LaeXt4y7Qo=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Ic2lOuRXtCfhiDdA3NrsRd2rlV26r1nMtKWsG4NJYWE=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f/iHIj5EXWJqEOYUDE+hDDONcWEy7b8EEin33f9rUfg=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gq+jxydDD09aDsEZQ5P3ya+xHfeNUAQgY1RFaPFy5Iw=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aNSy593Et2UK8oA6WHGONS53DInpYWmo3LI9HSF3xe0=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sheet1.xml?ContentType=application/vnd.openxmlformats-officedocument.spreadsheetml.worksheet+xml">
        <DigestMethod Algorithm="http://www.w3.org/2001/04/xmlenc#sha256"/>
        <DigestValue>zuaG0zXSMO2NSvD7HPLWLu62M7I79EPWuaawk8KF2aY=</DigestValue>
      </Reference>
      <Reference URI="/xl/worksheets/sheet10.xml?ContentType=application/vnd.openxmlformats-officedocument.spreadsheetml.worksheet+xml">
        <DigestMethod Algorithm="http://www.w3.org/2001/04/xmlenc#sha256"/>
        <DigestValue>vTYcTF7+pYUIZzSxHn/FsNZiCGk4SVpVoJS1HYwlnhQ=</DigestValue>
      </Reference>
      <Reference URI="/xl/worksheets/sheet11.xml?ContentType=application/vnd.openxmlformats-officedocument.spreadsheetml.worksheet+xml">
        <DigestMethod Algorithm="http://www.w3.org/2001/04/xmlenc#sha256"/>
        <DigestValue>akXdD7NVD4ldhm92L6AznBcgwdFvBWWVPROxVUWOfdE=</DigestValue>
      </Reference>
      <Reference URI="/xl/worksheets/sheet12.xml?ContentType=application/vnd.openxmlformats-officedocument.spreadsheetml.worksheet+xml">
        <DigestMethod Algorithm="http://www.w3.org/2001/04/xmlenc#sha256"/>
        <DigestValue>fAopp2TssptGaX6TD8cExB/MCU7s4tLust+I7aOl0LY=</DigestValue>
      </Reference>
      <Reference URI="/xl/worksheets/sheet13.xml?ContentType=application/vnd.openxmlformats-officedocument.spreadsheetml.worksheet+xml">
        <DigestMethod Algorithm="http://www.w3.org/2001/04/xmlenc#sha256"/>
        <DigestValue>2z7vqWHGnYIRAAysQF1IEi9JDsXxE/tk1uLmU26BvlM=</DigestValue>
      </Reference>
      <Reference URI="/xl/worksheets/sheet14.xml?ContentType=application/vnd.openxmlformats-officedocument.spreadsheetml.worksheet+xml">
        <DigestMethod Algorithm="http://www.w3.org/2001/04/xmlenc#sha256"/>
        <DigestValue>b34Ogcr8d0Utk5wg7R+6tSjzPgRYHnmIiL7vaoqnCSk=</DigestValue>
      </Reference>
      <Reference URI="/xl/worksheets/sheet15.xml?ContentType=application/vnd.openxmlformats-officedocument.spreadsheetml.worksheet+xml">
        <DigestMethod Algorithm="http://www.w3.org/2001/04/xmlenc#sha256"/>
        <DigestValue>gYMg40zFV64RLZBsWdJgRen/hHsH6UTVpefzDy65d5w=</DigestValue>
      </Reference>
      <Reference URI="/xl/worksheets/sheet16.xml?ContentType=application/vnd.openxmlformats-officedocument.spreadsheetml.worksheet+xml">
        <DigestMethod Algorithm="http://www.w3.org/2001/04/xmlenc#sha256"/>
        <DigestValue>7+btNaqefI9sLFWg05aIp1RuJreHwqc2ciRuRAG25AM=</DigestValue>
      </Reference>
      <Reference URI="/xl/worksheets/sheet17.xml?ContentType=application/vnd.openxmlformats-officedocument.spreadsheetml.worksheet+xml">
        <DigestMethod Algorithm="http://www.w3.org/2001/04/xmlenc#sha256"/>
        <DigestValue>8L4bzRNFnTk2dluc2VSg5FAjOIrNEfiZmUC/Z9cGIpg=</DigestValue>
      </Reference>
      <Reference URI="/xl/worksheets/sheet18.xml?ContentType=application/vnd.openxmlformats-officedocument.spreadsheetml.worksheet+xml">
        <DigestMethod Algorithm="http://www.w3.org/2001/04/xmlenc#sha256"/>
        <DigestValue>gi2l10kWKr2InFsMaMw6b6n/rTHasrTgMkz15yETLJ8=</DigestValue>
      </Reference>
      <Reference URI="/xl/worksheets/sheet2.xml?ContentType=application/vnd.openxmlformats-officedocument.spreadsheetml.worksheet+xml">
        <DigestMethod Algorithm="http://www.w3.org/2001/04/xmlenc#sha256"/>
        <DigestValue>0bc5FKFkNEkw0BBvGdFfKVGkytTN5EDEP+b8a9G/yNs=</DigestValue>
      </Reference>
      <Reference URI="/xl/worksheets/sheet3.xml?ContentType=application/vnd.openxmlformats-officedocument.spreadsheetml.worksheet+xml">
        <DigestMethod Algorithm="http://www.w3.org/2001/04/xmlenc#sha256"/>
        <DigestValue>Ln59wu9TPK8TyX4V1GH5ZE8quQyqsPZy80BjudJX5So=</DigestValue>
      </Reference>
      <Reference URI="/xl/worksheets/sheet4.xml?ContentType=application/vnd.openxmlformats-officedocument.spreadsheetml.worksheet+xml">
        <DigestMethod Algorithm="http://www.w3.org/2001/04/xmlenc#sha256"/>
        <DigestValue>7P+iZhXV7UrOKPC6LmAwhwLUa9kLSJXgKpQHzRSLDFE=</DigestValue>
      </Reference>
      <Reference URI="/xl/worksheets/sheet5.xml?ContentType=application/vnd.openxmlformats-officedocument.spreadsheetml.worksheet+xml">
        <DigestMethod Algorithm="http://www.w3.org/2001/04/xmlenc#sha256"/>
        <DigestValue>lX6LkXUHjlu2B5liBftuJNHDlGEUQ3hOyEbJXt0t2SQ=</DigestValue>
      </Reference>
      <Reference URI="/xl/worksheets/sheet6.xml?ContentType=application/vnd.openxmlformats-officedocument.spreadsheetml.worksheet+xml">
        <DigestMethod Algorithm="http://www.w3.org/2001/04/xmlenc#sha256"/>
        <DigestValue>9ZS3kOv+En3VpnrS8jBCAOtvKiHxVOaR25KgTHHasZQ=</DigestValue>
      </Reference>
      <Reference URI="/xl/worksheets/sheet7.xml?ContentType=application/vnd.openxmlformats-officedocument.spreadsheetml.worksheet+xml">
        <DigestMethod Algorithm="http://www.w3.org/2001/04/xmlenc#sha256"/>
        <DigestValue>5k1Lmi/lspUCjX5CmIi6g7Vfae8wkk9oHyo7QZ1sRZ0=</DigestValue>
      </Reference>
      <Reference URI="/xl/worksheets/sheet8.xml?ContentType=application/vnd.openxmlformats-officedocument.spreadsheetml.worksheet+xml">
        <DigestMethod Algorithm="http://www.w3.org/2001/04/xmlenc#sha256"/>
        <DigestValue>jRlcJy1TZ1GuNTTk0j1P2W+jAKo8lfS82uWP0jtcfZ8=</DigestValue>
      </Reference>
      <Reference URI="/xl/worksheets/sheet9.xml?ContentType=application/vnd.openxmlformats-officedocument.spreadsheetml.worksheet+xml">
        <DigestMethod Algorithm="http://www.w3.org/2001/04/xmlenc#sha256"/>
        <DigestValue>G8dBulycUcoCphNlTwUPibv8YwaPzroGHcp/pvCpFcc=</DigestValue>
      </Reference>
    </Manifest>
    <SignatureProperties>
      <SignatureProperty Id="idSignatureTime" Target="#idPackageSignature">
        <mdssi:SignatureTime xmlns:mdssi="http://schemas.openxmlformats.org/package/2006/digital-signature">
          <mdssi:Format>YYYY-MM-DDThh:mm:ssTZD</mdssi:Format>
          <mdssi:Value>2020-04-29T12:42:23Z</mdssi:Value>
        </mdssi:SignatureTime>
      </SignatureProperty>
    </SignatureProperties>
  </Object>
  <Object Id="idOfficeObject">
    <SignatureProperties>
      <SignatureProperty Id="idOfficeV1Details" Target="#idPackageSignature">
        <SignatureInfoV1 xmlns="http://schemas.microsoft.com/office/2006/digsig">
          <SetupID>{737CEE46-9BDE-49BF-BDFF-BC2CF445AB53}</SetupID>
          <SignatureText>Marcelo Campuzano Yaluk</SignatureText>
          <SignatureImage/>
          <SignatureComments/>
          <WindowsVersion>10.0</WindowsVersion>
          <OfficeVersion>16.0.12624/20</OfficeVersion>
          <ApplicationVersion>16.0.12624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2020-04-29T12:42:23Z</xd:SigningTime>
          <xd:SigningCertificate>
            <xd:Cert>
              <xd:CertDigest>
                <DigestMethod Algorithm="http://www.w3.org/2001/04/xmlenc#sha256"/>
                <DigestValue>rVtmhqxkOrWQ/hY9CwiV4y/HZSMibbfwG02BHFAnK2U=</DigestValue>
              </xd:CertDigest>
              <xd:IssuerSerial>
                <X509IssuerName>C=PY, O=DOCUMENTA S.A., CN=CA-DOCUMENTA S.A., SERIALNUMBER=RUC 80050172-1</X509IssuerName>
                <X509SerialNumber>5423204323933234709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7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AAAAAASAAAADAAAAAEAAAAeAAAAGAAAAPUAAAAFAAAAMgEAABYAAAAlAAAADAAAAAEAAABUAAAAhAAAAPYAAAAFAAAAMAEAABUAAAABAAAAVVWPQYX2jkH2AAAABQAAAAkAAABMAAAAAAAAAAAAAAAAAAAA//////////9gAAAAMgA5AC8ANAAvADIAMAAyADA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BkBAABWAAAAMAAAADsAAADq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BoBAABXAAAAJQAAAAwAAAAEAAAAVAAAANgAAAAxAAAAOwAAABgBAABWAAAAAQAAAFVVj0GF9o5BMQAAADsAAAAXAAAATAAAAAAAAAAAAAAAAAAAAP//////////fAAAAE0AYQByAGMAZQBsAG8AIABDAGEAbQBwAHUAegBhAG4AbwAgAFkAYQBsAHUAawAAABIAAAAKAAAABwAAAAkAAAAKAAAABQAAAAwAAAAFAAAADAAAAAoAAAARAAAADAAAAAsAAAAJAAAACgAAAAsAAAAMAAAABQAAAAsAAAAKAAAABQAAAAs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NgAAAAPAAAAYQAAAKkAAABxAAAAAQAAAFVVj0GF9o5BDwAAAGEAAAAXAAAATAAAAAAAAAAAAAAAAAAAAP//////////fAAAAE0AYQByAGMAZQBsAG8AIABDAGEAbQBwAHUAegBhAG4AbwAgAFkAYQBsAHUAawAAAAwAAAAHAAAABQAAAAYAAAAHAAAAAwAAAAgAAAAEAAAACAAAAAcAAAALAAAACAAAAAcAAAAGAAAABwAAAAcAAAAIAAAABAAAAAcAAAAH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YX2jk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XAQAAmwAAAA4AAACLAAAACgEAABEAAAAhAPAAAAAAAAAAAAAAAIA/AAAAAAAAAAAAAIA/AAAAAAAAAAAAAAAAAAAAAAAAAAAAAAAAAAAAAAAAAAAlAAAADAAAAAAAAIAoAAAADAAAAAUAAAAlAAAADAAAAAEAAAAYAAAADAAAAAAAAAASAAAADAAAAAEAAAAWAAAADAAAAAAAAABUAAAAJAEAAA8AAACLAAAAFgEAAJsAAAABAAAAVVWPQYX2jkEPAAAAiwAAACQAAABMAAAABAAAAA4AAACLAAAAGAEAAJwAAACUAAAARgBpAHIAbQBhAGQAbwAgAHAAbwByADoAIABNAEEAUgBDAEUATABPACAAQwBBAE0AUABVAFoAQQBOAE8AIABZAEEATABVAEsABgAAAAMAAAAFAAAACwAAAAcAAAAIAAAACAAAAAQAAAAIAAAACAAAAAUAAAADAAAABAAAAAwAAAAIAAAACAAAAAgAAAAHAAAABgAAAAoAAAAEAAAACAAAAAgAAAAMAAAABwAAAAkAAAAHAAAACAAAAAoAAAAKAAAABAAAAAcAAAAIAAAABgAAAAkAAAAIAAAAFgAAAAwAAAAAAAAAJQAAAAwAAAACAAAADgAAABQAAAAAAAAAEAAAABQAAAA=</Object>
  <Object Id="idInvalidSigLnImg">AQAAAGwAAAAAAAAAAAAAAD8BAACfAAAAAAAAAAAAAABmFgAALAsAACBFTUYAAAEAJCAAALA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BkBAABWAAAAMAAAADsAAADq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BoBAABXAAAAJQAAAAwAAAAEAAAAVAAAANgAAAAxAAAAOwAAABgBAABWAAAAAQAAAFVVj0GF9o5BMQAAADsAAAAXAAAATAAAAAAAAAAAAAAAAAAAAP//////////fAAAAE0AYQByAGMAZQBsAG8AIABDAGEAbQBwAHUAegBhAG4AbwAgAFkAYQBsAHUAawAAABIAAAAKAAAABwAAAAkAAAAKAAAABQAAAAwAAAAFAAAADAAAAAoAAAARAAAADAAAAAsAAAAJAAAACgAAAAsAAAAMAAAABQAAAAsAAAAKAAAABQAAAAs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NgAAAAPAAAAYQAAAKkAAABxAAAAAQAAAFVVj0GF9o5BDwAAAGEAAAAXAAAATAAAAAAAAAAAAAAAAAAAAP//////////fAAAAE0AYQByAGMAZQBsAG8AIABDAGEAbQBwAHUAegBhAG4AbwAgAFkAYQBsAHUAawAAAAwAAAAHAAAABQAAAAYAAAAHAAAAAwAAAAgAAAAEAAAACAAAAAcAAAALAAAACAAAAAcAAAAGAAAABwAAAAcAAAAIAAAABAAAAAcAAAAHAAAAA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iAAAAA8AAAB2AAAASwAAAIYAAAABAAAAVVWPQYX2jkEPAAAAdgAAAAoAAABMAAAAAAAAAAAAAAAAAAAA//////////9gAAAAUAByAGUAcwBpAGQAZQBuAHQAZQAHAAAABQAAAAcAAAAGAAAAAwAAAAgAAAAHAAAABwAAAAQAAAAHAAAASwAAAEAAAAAwAAAABQAAACAAAAABAAAAAQAAABAAAAAAAAAAAAAAAEABAACgAAAAAAAAAAAAAABAAQAAoAAAACUAAAAMAAAAAgAAACcAAAAYAAAABQAAAAAAAAD///8AAAAAACUAAAAMAAAABQAAAEwAAABkAAAADgAAAIsAAAAXAQAAmwAAAA4AAACLAAAACgEAABEAAAAhAPAAAAAAAAAAAAAAAIA/AAAAAAAAAAAAAIA/AAAAAAAAAAAAAAAAAAAAAAAAAAAAAAAAAAAAAAAAAAAlAAAADAAAAAAAAIAoAAAADAAAAAUAAAAlAAAADAAAAAEAAAAYAAAADAAAAAAAAAASAAAADAAAAAEAAAAWAAAADAAAAAAAAABUAAAAJAEAAA8AAACLAAAAFgEAAJsAAAABAAAAVVWPQYX2jkEPAAAAiwAAACQAAABMAAAABAAAAA4AAACLAAAAGAEAAJwAAACUAAAARgBpAHIAbQBhAGQAbwAgAHAAbwByADoAIABNAEEAUgBDAEUATABPACAAQwBBAE0AUABVAFoAQQBOAE8AIABZAEEATABVAEsABgAAAAMAAAAFAAAACwAAAAcAAAAIAAAACAAAAAQAAAAIAAAACAAAAAUAAAADAAAABAAAAAwAAAAIAAAACAAAAAgAAAAHAAAABgAAAAoAAAAEAAAACAAAAAgAAAAMAAAABwAAAAkAAAAHAAAACAAAAAoAAAAKAAAABAAAAAcAAAAIAAAABgAAAAkAAAAI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zAmkGU0ajFTVUeaCuMWm0L5Ea4dBBhuEbDXlKLw597o=</DigestValue>
    </Reference>
    <Reference Type="http://www.w3.org/2000/09/xmldsig#Object" URI="#idOfficeObject">
      <DigestMethod Algorithm="http://www.w3.org/2001/04/xmlenc#sha256"/>
      <DigestValue>+zfbI996eZ/NELzHtpSSkj/X6KX8UrtPKRaM5v9Fp+A=</DigestValue>
    </Reference>
    <Reference Type="http://uri.etsi.org/01903#SignedProperties" URI="#idSignedProperties">
      <Transforms>
        <Transform Algorithm="http://www.w3.org/TR/2001/REC-xml-c14n-20010315"/>
      </Transforms>
      <DigestMethod Algorithm="http://www.w3.org/2001/04/xmlenc#sha256"/>
      <DigestValue>wjAigiJIL8xSqiKtMzKScOdmSMWIq7InjJ6W+QxaHf4=</DigestValue>
    </Reference>
    <Reference Type="http://www.w3.org/2000/09/xmldsig#Object" URI="#idValidSigLnImg">
      <DigestMethod Algorithm="http://www.w3.org/2001/04/xmlenc#sha256"/>
      <DigestValue>Qtyp7m7yprDFenOdxPVs0qbod/qcH7CwO4t5JcXbjho=</DigestValue>
    </Reference>
    <Reference Type="http://www.w3.org/2000/09/xmldsig#Object" URI="#idInvalidSigLnImg">
      <DigestMethod Algorithm="http://www.w3.org/2001/04/xmlenc#sha256"/>
      <DigestValue>Yw0zISZZFMt2P467h4NxVlQkJP9bS350l2gTwFA3HCY=</DigestValue>
    </Reference>
  </SignedInfo>
  <SignatureValue>bcD2rSJ5tpev2CptOrNqlop1Nv6VinHcsnQf3NWUubRUFTqrQDz8C3yj3KlpdcO7YkXBqyBGW4qK
YwGwwkqV5YjntFEsoMoHDpfzmjIsWuUHaEwvSROWzW0C7WUNCw8+NYng9GK+g/IdVyY9QmMUBOnz
C5CPDga1Yn3byjnBgVmWhiNN9EMvv5QYp7IuQCnQn/Jq7+Kr4a7hR6k20KfNeaj4yeT8ekXn83Sw
iigbI1Rm1SD6j6U8wst4wDva8R3XoBGGmBw+t1SqFqlnF0Hl3iTtv2bl0c5kI2NpSr4bDLhnI6U9
WNZOsum1vel5LOT3bvIzWLAuOunlFrLGIP1l2A==</SignatureValue>
  <KeyInfo>
    <X509Data>
      <X509Certificate>MIIH8DCCBdigAwIBAgIIWpBWGNEcohcwDQYJKoZIhvcNAQELBQAwWzEXMBUGA1UEBRMOUlVDIDgwMDUwMTcyLTExGjAYBgNVBAMTEUNBLURPQ1VNRU5UQSBTLkEuMRcwFQYDVQQKEw5ET0NVTUVOVEEgUy5BLjELMAkGA1UEBhMCUFkwHhcNMjAwNDIyMTQ0NzAxWhcNMjIwNDIyMTQ1NzAxWjCBjzELMAkGA1UEBhMCUFkxEjAQBgNVBAQMCVZFUkEgSkFSQTESMBAGA1UEBRMJQ0k0NDk5NTQyMRAwDgYDVQQqDAdNQVJDRUxPMRcwFQYDVQQKDA5QRVJTT05BIEZJU0lDQTERMA8GA1UECwwIRklSTUEgRjIxGjAYBgNVBAMMEU1BUkNFTE8gVkVSQSBKQVJBMIIBIjANBgkqhkiG9w0BAQEFAAOCAQ8AMIIBCgKCAQEAvSylhJ7VkdiSIe7zAt1w5QGLxwsp+3V1qP6uY3C3tAeX3vYpFYmflSvVj4/YIJBcpExUNebMx/HEJkWycZHMU2dDAuaqH/I2PZi/93TWsVcTBoHHB6z+x0cg7CGO4L5feUHabWCStJ/ZdhCQhV8YTJKX36jWB3EZX6GpEuouJ9P+cDpFBXIKTHCgnWM6M3OcFwYwng4ubWIWPcsmQhBQiPgHSrlWF2esJ3FIliZcvtdHexaoePHa2S+W8WeNcPSgyJZEySBpsaQh6xbmtKVTTShr9Y/feopoZkENdACrohgrE+fxVY28fNKPBPuYtnZAdDKpHzG1tzRYLfZWe61h4wIDAQABo4IDgTCCA30wDAYDVR0TAQH/BAIwADAOBgNVHQ8BAf8EBAMCBeAwKgYDVR0lAQH/BCAwHgYIKwYBBQUHAwEGCCsGAQUFBwMCBggrBgEFBQcDBDAdBgNVHQ4EFgQUG5KoRGL0zNz04XA5xdEWlqkK/5s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UGA1UdEQQeMByBGm1hcmNlbG92ZXJhamFyYUBpY2xvdWQ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P8fyPiCB17kW74kv1JdEIcU1G0DIJLZ8ypRzTWu79h7PCAf1xBKwbjBqdB3q01w4bq6HWibCbE4XSUu7u/1JvEcJYpTDJQMvtV17mJrwHxtaHMiA4f7YDOImSD594AfKOVjrIqOQQAZDewqu9Yh2ZRWLpFlP7jxnjm/JSwOaeOWYwVt0z+I8gWD42SZ+uyegooPYlzFwYXVtglRZSFXhFblNccWoWhGesNrfUupr4GG9vwvLw2cp/URd15lcAGH/UKAphG8GPDTqQEtGQoAPiMPuHo2e0XjcaxWRAVS/Mw7oaBqjkuJbFI7e7jHhxXjEkVCrVIHv4976BWIrQWc5mz/IZ3faXFbrsks+KruvdRHW6plY6lqENC8Jved0Z1BvUTmiXPRK2qxckoUB8em83vgoHSucbN2Fzl2RZXaM+SWlyQ79CJ6Xtd0aDtUKEAgD1A4vd90sKWgnJwStIOgA5Op9oRFUCTMwmykf9yWrQFzfeCFmiT2sqV1/jqGaCtlGURVLOqnNAlNLPxfxAm4c8bpLEPEV3Px6WLTozwr6S8Jv/C2d3nuxWPgRzjucANK+OvxYW+YKPj3P1AoBrFNIAuM0+IxHKrAmcv0BsvAmAJoCizJ9BAl3F8JuWiQtdNZdht51cH7q6n4y2bL6Wa0zaICPRTuncBNSUu6zw5s1I9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a2NicWvJQtEpOrR+7qAUA8ldKjXCzCKfx261d7fM+C4=</DigestValue>
      </Reference>
      <Reference URI="/xl/calcChain.xml?ContentType=application/vnd.openxmlformats-officedocument.spreadsheetml.calcChain+xml">
        <DigestMethod Algorithm="http://www.w3.org/2001/04/xmlenc#sha256"/>
        <DigestValue>3dKxutF4dou17OqvNDCBj5dGU+9BxnYqbvdT7pM715M=</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KHyzk8aqSSXPVvWqF+iK8dAY+pfMp64Mo8IPAcyLhcU=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9m85Zy+fIGpm5gGopmbuHaW4ygPBT+g3CiAfY3LV7dI=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Lyhdm6nZTDb6WU79y7oP2JDZT6wSRo0wab6G75t3kcA=</DigestValue>
      </Reference>
      <Reference URI="/xl/drawings/drawing10.xml?ContentType=application/vnd.openxmlformats-officedocument.drawing+xml">
        <DigestMethod Algorithm="http://www.w3.org/2001/04/xmlenc#sha256"/>
        <DigestValue>7hfndXw1bryh3hfPm3MkOkiBdJnNBKVSfA+G7D0z3Pc=</DigestValue>
      </Reference>
      <Reference URI="/xl/drawings/drawing11.xml?ContentType=application/vnd.openxmlformats-officedocument.drawing+xml">
        <DigestMethod Algorithm="http://www.w3.org/2001/04/xmlenc#sha256"/>
        <DigestValue>+AgnSVdF3lGy4AFVle/b/c5iU/YMQ3MR+K4wBSwc7hY=</DigestValue>
      </Reference>
      <Reference URI="/xl/drawings/drawing12.xml?ContentType=application/vnd.openxmlformats-officedocument.drawing+xml">
        <DigestMethod Algorithm="http://www.w3.org/2001/04/xmlenc#sha256"/>
        <DigestValue>wJliWoLSmrTB04P7Rw9oNuuZnfPUxyZxRCmMoX4JRro=</DigestValue>
      </Reference>
      <Reference URI="/xl/drawings/drawing13.xml?ContentType=application/vnd.openxmlformats-officedocument.drawing+xml">
        <DigestMethod Algorithm="http://www.w3.org/2001/04/xmlenc#sha256"/>
        <DigestValue>DcGtb4RtbQP0Y60cgovqn3wgsofMiW0U+5jAObD4nA0=</DigestValue>
      </Reference>
      <Reference URI="/xl/drawings/drawing14.xml?ContentType=application/vnd.openxmlformats-officedocument.drawing+xml">
        <DigestMethod Algorithm="http://www.w3.org/2001/04/xmlenc#sha256"/>
        <DigestValue>3GlLJsyd/UD0ohvorIX0BP5hsoHkCgVcGMz1uKyKDtY=</DigestValue>
      </Reference>
      <Reference URI="/xl/drawings/drawing15.xml?ContentType=application/vnd.openxmlformats-officedocument.drawing+xml">
        <DigestMethod Algorithm="http://www.w3.org/2001/04/xmlenc#sha256"/>
        <DigestValue>1uVyHYayMRu8p9VVw7s15CLaB/BBdHM18IRkXJUhuRk=</DigestValue>
      </Reference>
      <Reference URI="/xl/drawings/drawing16.xml?ContentType=application/vnd.openxmlformats-officedocument.drawing+xml">
        <DigestMethod Algorithm="http://www.w3.org/2001/04/xmlenc#sha256"/>
        <DigestValue>WWtuCcXCEZJQgDaHZBFgvz1CvyyvZVwAxpIxXV56MXs=</DigestValue>
      </Reference>
      <Reference URI="/xl/drawings/drawing2.xml?ContentType=application/vnd.openxmlformats-officedocument.drawing+xml">
        <DigestMethod Algorithm="http://www.w3.org/2001/04/xmlenc#sha256"/>
        <DigestValue>ZnDcqC43sGJgFHOEwMSWDgI9Dvvh2zc5rerHbh0EWUk=</DigestValue>
      </Reference>
      <Reference URI="/xl/drawings/drawing3.xml?ContentType=application/vnd.openxmlformats-officedocument.drawing+xml">
        <DigestMethod Algorithm="http://www.w3.org/2001/04/xmlenc#sha256"/>
        <DigestValue>YMTwvbxoFeqeMDIqXRFk9hwcRDYw5pWQQ+56yEqvxys=</DigestValue>
      </Reference>
      <Reference URI="/xl/drawings/drawing4.xml?ContentType=application/vnd.openxmlformats-officedocument.drawing+xml">
        <DigestMethod Algorithm="http://www.w3.org/2001/04/xmlenc#sha256"/>
        <DigestValue>hA+d24UaWkL0TCGUeTY3NHh1KcBuyMf4EAFG1ItYuAo=</DigestValue>
      </Reference>
      <Reference URI="/xl/drawings/drawing5.xml?ContentType=application/vnd.openxmlformats-officedocument.drawing+xml">
        <DigestMethod Algorithm="http://www.w3.org/2001/04/xmlenc#sha256"/>
        <DigestValue>vFW5IcIQlimX3x8uPmkPSt/VSGmf7KlLrZ4ZQwDVEAo=</DigestValue>
      </Reference>
      <Reference URI="/xl/drawings/drawing6.xml?ContentType=application/vnd.openxmlformats-officedocument.drawing+xml">
        <DigestMethod Algorithm="http://www.w3.org/2001/04/xmlenc#sha256"/>
        <DigestValue>PH7A6OjsCyBIqZ+ubz6xPR1fxR2jI9iMqQlL7aHDtUY=</DigestValue>
      </Reference>
      <Reference URI="/xl/drawings/drawing7.xml?ContentType=application/vnd.openxmlformats-officedocument.drawing+xml">
        <DigestMethod Algorithm="http://www.w3.org/2001/04/xmlenc#sha256"/>
        <DigestValue>4mNIPkV3sFOsFOkDcbi6szcp3erXyqHRoUeRmYRNBMQ=</DigestValue>
      </Reference>
      <Reference URI="/xl/drawings/drawing8.xml?ContentType=application/vnd.openxmlformats-officedocument.drawing+xml">
        <DigestMethod Algorithm="http://www.w3.org/2001/04/xmlenc#sha256"/>
        <DigestValue>CXPNDdXxBJYRXJgAhyPzagZFZvTji8gBtzzXucVpgb8=</DigestValue>
      </Reference>
      <Reference URI="/xl/drawings/drawing9.xml?ContentType=application/vnd.openxmlformats-officedocument.drawing+xml">
        <DigestMethod Algorithm="http://www.w3.org/2001/04/xmlenc#sha256"/>
        <DigestValue>bTWJN6ZKuArxVPZFp3Ld1tyigRtXzLA+4dLtVz4O36U=</DigestValue>
      </Reference>
      <Reference URI="/xl/drawings/vmlDrawing1.vml?ContentType=application/vnd.openxmlformats-officedocument.vmlDrawing">
        <DigestMethod Algorithm="http://www.w3.org/2001/04/xmlenc#sha256"/>
        <DigestValue>ldrMFgGTqclCx0GulhvowQ4weS1xnU2s1SzUJVEpgfo=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EK02GdXY5c2pSQE5qRtZr0awJvlTPtGTaYrYS3hW+go=</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OcbFKai2DjGivYKQ1d5R5J233dDEEjp86Snx5s+/MHU=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4e2qaKXi6dZswQW1Tm0uebSAedP/arue86Q0gW3WYp8=</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mtnvJPCgSpuszawQoYDrC84WyVjBSETrAj5qgv399yg=</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pIBDJFm+M+34ut81++BzTBW/gS70VPDp417FWpvgdqI=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VvE0DeaUNwgVw8vGZisDKf093+qrm0PHSilyPt98rs4=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dLhmJ3UFsFyTQzq3ZIL+q5gr2Vpy6gX6YsAp2ci0sHo=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/oBdOqQx6HX65qPoETM9KxwOxJYwYZuGlhBPJNgeerE=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aA3pAm4hqywqDOiKZRrdKc4cDeNy7TWEbpcNQB7lQ20=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2y3NYC8vx3WuZcPASNYfBnVPWNUgGfzTnhvY0kAixXs=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8pO5rfFHYaVkcKmLtQ5NHtiD/bpPX98pE7hf29+I5pk=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EKbmwVAXOTkxf/TS1ui4FwY7TCX4pcez2WZI4yFQYH4=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X1v0GhP/EbW1BLjr74yXq3xxXBGvlxNnUb02N+KMGOI=</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vPtfCT18CflI4H1NInVwVCl6kzqv7BVlF19aGha0P4o=</DigestValue>
      </Reference>
      <Reference URI="/xl/externalLinks/externalLink1.xml?ContentType=application/vnd.openxmlformats-officedocument.spreadsheetml.externalLink+xml">
        <DigestMethod Algorithm="http://www.w3.org/2001/04/xmlenc#sha256"/>
        <DigestValue>I1n5YLsk2fyy1jws/+RBIoyO9mm78KIb1KiMhMiTY5g=</DigestValue>
      </Reference>
      <Reference URI="/xl/externalLinks/externalLink10.xml?ContentType=application/vnd.openxmlformats-officedocument.spreadsheetml.externalLink+xml">
        <DigestMethod Algorithm="http://www.w3.org/2001/04/xmlenc#sha256"/>
        <DigestValue>9zKZv27YFIFDUIwPf9qIiu4sND49q+diIvk47Hv+zfY=</DigestValue>
      </Reference>
      <Reference URI="/xl/externalLinks/externalLink11.xml?ContentType=application/vnd.openxmlformats-officedocument.spreadsheetml.externalLink+xml">
        <DigestMethod Algorithm="http://www.w3.org/2001/04/xmlenc#sha256"/>
        <DigestValue>FfiW81KlviAywyAwi85WY+O4cm9oZyc6xY46ljyQ59Y=</DigestValue>
      </Reference>
      <Reference URI="/xl/externalLinks/externalLink12.xml?ContentType=application/vnd.openxmlformats-officedocument.spreadsheetml.externalLink+xml">
        <DigestMethod Algorithm="http://www.w3.org/2001/04/xmlenc#sha256"/>
        <DigestValue>o9QWbNY8EQadinmsNo4iqRnBh0jMK70eS2zN1cgmy3E=</DigestValue>
      </Reference>
      <Reference URI="/xl/externalLinks/externalLink13.xml?ContentType=application/vnd.openxmlformats-officedocument.spreadsheetml.externalLink+xml">
        <DigestMethod Algorithm="http://www.w3.org/2001/04/xmlenc#sha256"/>
        <DigestValue>leB4Uvn/U8sV1l1I67+gxmEwK0Ja3/KgBsFKy7XrwpE=</DigestValue>
      </Reference>
      <Reference URI="/xl/externalLinks/externalLink14.xml?ContentType=application/vnd.openxmlformats-officedocument.spreadsheetml.externalLink+xml">
        <DigestMethod Algorithm="http://www.w3.org/2001/04/xmlenc#sha256"/>
        <DigestValue>HRBnhM3/6XLlXU1t6jruh4FiBgx7VxkOuDDolDkINfU=</DigestValue>
      </Reference>
      <Reference URI="/xl/externalLinks/externalLink15.xml?ContentType=application/vnd.openxmlformats-officedocument.spreadsheetml.externalLink+xml">
        <DigestMethod Algorithm="http://www.w3.org/2001/04/xmlenc#sha256"/>
        <DigestValue>iVptCsJv9nU8G/YRT0PXtdxyUmUWHkZxKXuYNeZ8a0I=</DigestValue>
      </Reference>
      <Reference URI="/xl/externalLinks/externalLink16.xml?ContentType=application/vnd.openxmlformats-officedocument.spreadsheetml.externalLink+xml">
        <DigestMethod Algorithm="http://www.w3.org/2001/04/xmlenc#sha256"/>
        <DigestValue>drUB4nBtM5bTtUoGGWmwcSqDcy8rM7xrZ2GKBczgNTU=</DigestValue>
      </Reference>
      <Reference URI="/xl/externalLinks/externalLink2.xml?ContentType=application/vnd.openxmlformats-officedocument.spreadsheetml.externalLink+xml">
        <DigestMethod Algorithm="http://www.w3.org/2001/04/xmlenc#sha256"/>
        <DigestValue>36+xr02VhDc0D04CVlh1SwqmZDCUh5ZqK0XgXYcQyOg=</DigestValue>
      </Reference>
      <Reference URI="/xl/externalLinks/externalLink3.xml?ContentType=application/vnd.openxmlformats-officedocument.spreadsheetml.externalLink+xml">
        <DigestMethod Algorithm="http://www.w3.org/2001/04/xmlenc#sha256"/>
        <DigestValue>cztsnM3GXXc+whL270UuKPU8RbFWWQ5Upc7xiCc6s10=</DigestValue>
      </Reference>
      <Reference URI="/xl/externalLinks/externalLink4.xml?ContentType=application/vnd.openxmlformats-officedocument.spreadsheetml.externalLink+xml">
        <DigestMethod Algorithm="http://www.w3.org/2001/04/xmlenc#sha256"/>
        <DigestValue>f+qI2uERkjk5NJybukEDwCJZ7auFp8V8Wg+VfNfdgO8=</DigestValue>
      </Reference>
      <Reference URI="/xl/externalLinks/externalLink5.xml?ContentType=application/vnd.openxmlformats-officedocument.spreadsheetml.externalLink+xml">
        <DigestMethod Algorithm="http://www.w3.org/2001/04/xmlenc#sha256"/>
        <DigestValue>2Cq8NOUqNg6lNl8UiFsSl+RVz7WRnBZZjQxD2ZxsV4E=</DigestValue>
      </Reference>
      <Reference URI="/xl/externalLinks/externalLink6.xml?ContentType=application/vnd.openxmlformats-officedocument.spreadsheetml.externalLink+xml">
        <DigestMethod Algorithm="http://www.w3.org/2001/04/xmlenc#sha256"/>
        <DigestValue>gENV/t3pO1G8ErkhHqj8eafCQAMUeoJcD65Jn5ekoTI=</DigestValue>
      </Reference>
      <Reference URI="/xl/externalLinks/externalLink7.xml?ContentType=application/vnd.openxmlformats-officedocument.spreadsheetml.externalLink+xml">
        <DigestMethod Algorithm="http://www.w3.org/2001/04/xmlenc#sha256"/>
        <DigestValue>iFfmpt2/NmHowpiZ8uV3cEO78GvDqMseQNGruhTQjjk=</DigestValue>
      </Reference>
      <Reference URI="/xl/externalLinks/externalLink8.xml?ContentType=application/vnd.openxmlformats-officedocument.spreadsheetml.externalLink+xml">
        <DigestMethod Algorithm="http://www.w3.org/2001/04/xmlenc#sha256"/>
        <DigestValue>k+H9ySGVTS/+HUdhG0JxTr1JOFu77ak1DquyTNIrPeI=</DigestValue>
      </Reference>
      <Reference URI="/xl/externalLinks/externalLink9.xml?ContentType=application/vnd.openxmlformats-officedocument.spreadsheetml.externalLink+xml">
        <DigestMethod Algorithm="http://www.w3.org/2001/04/xmlenc#sha256"/>
        <DigestValue>0n10sNqBwfxeHdvktkyb0qZGRWfz++UI+XuxblyqDLs=</DigestValue>
      </Reference>
      <Reference URI="/xl/media/image1.emf?ContentType=image/x-emf">
        <DigestMethod Algorithm="http://www.w3.org/2001/04/xmlenc#sha256"/>
        <DigestValue>KBRmqkx36VhR1/PXHcxgL0qjts5QxNWLYgsQCKksXz0=</DigestValue>
      </Reference>
      <Reference URI="/xl/media/image2.emf?ContentType=image/x-emf">
        <DigestMethod Algorithm="http://www.w3.org/2001/04/xmlenc#sha256"/>
        <DigestValue>2+ZA4LNsOE7aW7hNueuL5Agc3ZjLk6VVy6+O9WVlAZk=</DigestValue>
      </Reference>
      <Reference URI="/xl/media/image3.emf?ContentType=image/x-emf">
        <DigestMethod Algorithm="http://www.w3.org/2001/04/xmlenc#sha256"/>
        <DigestValue>o5UgNorA74MpvNPU+mOdU0Qb7ZY354C8RRxD++vctWI=</DigestValue>
      </Reference>
      <Reference URI="/xl/media/image4.emf?ContentType=image/x-emf">
        <DigestMethod Algorithm="http://www.w3.org/2001/04/xmlenc#sha256"/>
        <DigestValue>6ppMxTVbbVHmX4mNLGMZViQXGr1X9guTBuZ0yKYl51Y=</DigestValue>
      </Reference>
      <Reference URI="/xl/media/image5.jpeg?ContentType=image/jpeg">
        <DigestMethod Algorithm="http://www.w3.org/2001/04/xmlenc#sha256"/>
        <DigestValue>WgmWrY9i1ZFb1nXlBG48DLUqfg6vt+BzDHF/svkAAEc=</DigestValue>
      </Reference>
      <Reference URI="/xl/media/image6.png?ContentType=image/png">
        <DigestMethod Algorithm="http://www.w3.org/2001/04/xmlenc#sha256"/>
        <DigestValue>VOq5T4sX1jrrLfWp3Uqop7Vo6iJiD9gHHSUSLElStWk=</DigestValue>
      </Reference>
      <Reference URI="/xl/media/image7.emf?ContentType=image/x-emf">
        <DigestMethod Algorithm="http://www.w3.org/2001/04/xmlenc#sha256"/>
        <DigestValue>itUVww43fI0k1fbPJEH4CaM03Ss2KQM3AnPaxtj53Xw=</DigestValue>
      </Reference>
      <Reference URI="/xl/printerSettings/printerSettings1.bin?ContentType=application/vnd.openxmlformats-officedocument.spreadsheetml.printerSettings">
        <DigestMethod Algorithm="http://www.w3.org/2001/04/xmlenc#sha256"/>
        <DigestValue>guBrVYJECRMr8xn+zW4KWPZIYcVgwMnj/NFkQ9gh1LE=</DigestValue>
      </Reference>
      <Reference URI="/xl/printerSettings/printerSettings10.bin?ContentType=application/vnd.openxmlformats-officedocument.spreadsheetml.printerSettings">
        <DigestMethod Algorithm="http://www.w3.org/2001/04/xmlenc#sha256"/>
        <DigestValue>w/+PLv4033uH39NXbru38XuzSChKrbSAYl8iQ2XiQ4s=</DigestValue>
      </Reference>
      <Reference URI="/xl/printerSettings/printerSettings11.bin?ContentType=application/vnd.openxmlformats-officedocument.spreadsheetml.printerSettings">
        <DigestMethod Algorithm="http://www.w3.org/2001/04/xmlenc#sha256"/>
        <DigestValue>w/+PLv4033uH39NXbru38XuzSChKrbSAYl8iQ2XiQ4s=</DigestValue>
      </Reference>
      <Reference URI="/xl/printerSettings/printerSettings12.bin?ContentType=application/vnd.openxmlformats-officedocument.spreadsheetml.printerSettings">
        <DigestMethod Algorithm="http://www.w3.org/2001/04/xmlenc#sha256"/>
        <DigestValue>S7T2IXOpCQ79miSutCEzQSNQh8eqMU48UTEKOk656Bg=</DigestValue>
      </Reference>
      <Reference URI="/xl/printerSettings/printerSettings13.bin?ContentType=application/vnd.openxmlformats-officedocument.spreadsheetml.printerSettings">
        <DigestMethod Algorithm="http://www.w3.org/2001/04/xmlenc#sha256"/>
        <DigestValue>w/+PLv4033uH39NXbru38XuzSChKrbSAYl8iQ2XiQ4s=</DigestValue>
      </Reference>
      <Reference URI="/xl/printerSettings/printerSettings14.bin?ContentType=application/vnd.openxmlformats-officedocument.spreadsheetml.printerSettings">
        <DigestMethod Algorithm="http://www.w3.org/2001/04/xmlenc#sha256"/>
        <DigestValue>jGuvAlAkBFlLCZNKRt68Gcc00b7Rm67EBHYr0T9Oq20=</DigestValue>
      </Reference>
      <Reference URI="/xl/printerSettings/printerSettings2.bin?ContentType=application/vnd.openxmlformats-officedocument.spreadsheetml.printerSettings">
        <DigestMethod Algorithm="http://www.w3.org/2001/04/xmlenc#sha256"/>
        <DigestValue>uH9meGNdIwrZbWl/MRxMjiLjTPux99RA4tkaiSZ8JrY=</DigestValue>
      </Reference>
      <Reference URI="/xl/printerSettings/printerSettings3.bin?ContentType=application/vnd.openxmlformats-officedocument.spreadsheetml.printerSettings">
        <DigestMethod Algorithm="http://www.w3.org/2001/04/xmlenc#sha256"/>
        <DigestValue>uH9meGNdIwrZbWl/MRxMjiLjTPux99RA4tkaiSZ8JrY=</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uH9meGNdIwrZbWl/MRxMjiLjTPux99RA4tkaiSZ8JrY=</DigestValue>
      </Reference>
      <Reference URI="/xl/printerSettings/printerSettings6.bin?ContentType=application/vnd.openxmlformats-officedocument.spreadsheetml.printerSettings">
        <DigestMethod Algorithm="http://www.w3.org/2001/04/xmlenc#sha256"/>
        <DigestValue>ZmWQIgA98YBPYel3t2mHqPdASmbhvSK0qIEasw2I5lQ=</DigestValue>
      </Reference>
      <Reference URI="/xl/printerSettings/printerSettings7.bin?ContentType=application/vnd.openxmlformats-officedocument.spreadsheetml.printerSettings">
        <DigestMethod Algorithm="http://www.w3.org/2001/04/xmlenc#sha256"/>
        <DigestValue>S7T2IXOpCQ79miSutCEzQSNQh8eqMU48UTEKOk656Bg=</DigestValue>
      </Reference>
      <Reference URI="/xl/printerSettings/printerSettings8.bin?ContentType=application/vnd.openxmlformats-officedocument.spreadsheetml.printerSettings">
        <DigestMethod Algorithm="http://www.w3.org/2001/04/xmlenc#sha256"/>
        <DigestValue>S7T2IXOpCQ79miSutCEzQSNQh8eqMU48UTEKOk656Bg=</DigestValue>
      </Reference>
      <Reference URI="/xl/printerSettings/printerSettings9.bin?ContentType=application/vnd.openxmlformats-officedocument.spreadsheetml.printerSettings">
        <DigestMethod Algorithm="http://www.w3.org/2001/04/xmlenc#sha256"/>
        <DigestValue>S7T2IXOpCQ79miSutCEzQSNQh8eqMU48UTEKOk656Bg=</DigestValue>
      </Reference>
      <Reference URI="/xl/sharedStrings.xml?ContentType=application/vnd.openxmlformats-officedocument.spreadsheetml.sharedStrings+xml">
        <DigestMethod Algorithm="http://www.w3.org/2001/04/xmlenc#sha256"/>
        <DigestValue>Q5miDS/TNeGZocdSIUmDwuwDvfDhz3NZANPvbIUmxrw=</DigestValue>
      </Reference>
      <Reference URI="/xl/styles.xml?ContentType=application/vnd.openxmlformats-officedocument.spreadsheetml.styles+xml">
        <DigestMethod Algorithm="http://www.w3.org/2001/04/xmlenc#sha256"/>
        <DigestValue>pVMPYs//mBhxa/dtBNlGggMtfeAGxhEZf6b6ly8hseU=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7rg9Oirip+I/vLJTos4l0LdgsoTTR4THzEaNA7W8ibc=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T1B0uRaS4Rdt4UR0fuU8A5BqcFtpt/Nsf6rux8r0cgc=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hlX9gQHuzx56YhcKzgHvK3N5MwnGcFK7/Yfps5n9mUE=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fdOBI5YPlod2gQsbBNuVZm5oqUb1cLyH9LaeXt4y7Qo=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375R65EMrx8SM4U9NmVn6COFEVAtn10VKJqsshtcb9s=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SdYitY6CMbgoQX26FPfpKdroeZv5hcfj/+GgR2+ZGYk=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Jq/DyYVR0Rhub1Xpox2yW99FZ8DqPcZHLCFxyeY6jXA=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28p94RhPvxo0se6wl6MOMJa0E+rPlmClHeh/tIl7z5Y=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S7Rit4EslipY9D6d2iHhm4nRhUEB4O+cERRjXlVuPgg=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irs/Pu/FzvxUJmFujRUwEQEL1S0ghz68+kVFgf3MIs8=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Ic2lOuRXtCfhiDdA3NrsRd2rlV26r1nMtKWsG4NJYWE=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f/iHIj5EXWJqEOYUDE+hDDONcWEy7b8EEin33f9rUfg=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gq+jxydDD09aDsEZQ5P3ya+xHfeNUAQgY1RFaPFy5Iw=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aNSy593Et2UK8oA6WHGONS53DInpYWmo3LI9HSF3xe0=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5GZR8kJIOaHvy2VnbUiRgyNB5menELbxKzlmtspM6QA=</DigestValue>
      </Reference>
      <Reference URI="/xl/worksheets/sheet1.xml?ContentType=application/vnd.openxmlformats-officedocument.spreadsheetml.worksheet+xml">
        <DigestMethod Algorithm="http://www.w3.org/2001/04/xmlenc#sha256"/>
        <DigestValue>zuaG0zXSMO2NSvD7HPLWLu62M7I79EPWuaawk8KF2aY=</DigestValue>
      </Reference>
      <Reference URI="/xl/worksheets/sheet10.xml?ContentType=application/vnd.openxmlformats-officedocument.spreadsheetml.worksheet+xml">
        <DigestMethod Algorithm="http://www.w3.org/2001/04/xmlenc#sha256"/>
        <DigestValue>vTYcTF7+pYUIZzSxHn/FsNZiCGk4SVpVoJS1HYwlnhQ=</DigestValue>
      </Reference>
      <Reference URI="/xl/worksheets/sheet11.xml?ContentType=application/vnd.openxmlformats-officedocument.spreadsheetml.worksheet+xml">
        <DigestMethod Algorithm="http://www.w3.org/2001/04/xmlenc#sha256"/>
        <DigestValue>akXdD7NVD4ldhm92L6AznBcgwdFvBWWVPROxVUWOfdE=</DigestValue>
      </Reference>
      <Reference URI="/xl/worksheets/sheet12.xml?ContentType=application/vnd.openxmlformats-officedocument.spreadsheetml.worksheet+xml">
        <DigestMethod Algorithm="http://www.w3.org/2001/04/xmlenc#sha256"/>
        <DigestValue>fAopp2TssptGaX6TD8cExB/MCU7s4tLust+I7aOl0LY=</DigestValue>
      </Reference>
      <Reference URI="/xl/worksheets/sheet13.xml?ContentType=application/vnd.openxmlformats-officedocument.spreadsheetml.worksheet+xml">
        <DigestMethod Algorithm="http://www.w3.org/2001/04/xmlenc#sha256"/>
        <DigestValue>2z7vqWHGnYIRAAysQF1IEi9JDsXxE/tk1uLmU26BvlM=</DigestValue>
      </Reference>
      <Reference URI="/xl/worksheets/sheet14.xml?ContentType=application/vnd.openxmlformats-officedocument.spreadsheetml.worksheet+xml">
        <DigestMethod Algorithm="http://www.w3.org/2001/04/xmlenc#sha256"/>
        <DigestValue>b34Ogcr8d0Utk5wg7R+6tSjzPgRYHnmIiL7vaoqnCSk=</DigestValue>
      </Reference>
      <Reference URI="/xl/worksheets/sheet15.xml?ContentType=application/vnd.openxmlformats-officedocument.spreadsheetml.worksheet+xml">
        <DigestMethod Algorithm="http://www.w3.org/2001/04/xmlenc#sha256"/>
        <DigestValue>gYMg40zFV64RLZBsWdJgRen/hHsH6UTVpefzDy65d5w=</DigestValue>
      </Reference>
      <Reference URI="/xl/worksheets/sheet16.xml?ContentType=application/vnd.openxmlformats-officedocument.spreadsheetml.worksheet+xml">
        <DigestMethod Algorithm="http://www.w3.org/2001/04/xmlenc#sha256"/>
        <DigestValue>7+btNaqefI9sLFWg05aIp1RuJreHwqc2ciRuRAG25AM=</DigestValue>
      </Reference>
      <Reference URI="/xl/worksheets/sheet17.xml?ContentType=application/vnd.openxmlformats-officedocument.spreadsheetml.worksheet+xml">
        <DigestMethod Algorithm="http://www.w3.org/2001/04/xmlenc#sha256"/>
        <DigestValue>8L4bzRNFnTk2dluc2VSg5FAjOIrNEfiZmUC/Z9cGIpg=</DigestValue>
      </Reference>
      <Reference URI="/xl/worksheets/sheet18.xml?ContentType=application/vnd.openxmlformats-officedocument.spreadsheetml.worksheet+xml">
        <DigestMethod Algorithm="http://www.w3.org/2001/04/xmlenc#sha256"/>
        <DigestValue>gi2l10kWKr2InFsMaMw6b6n/rTHasrTgMkz15yETLJ8=</DigestValue>
      </Reference>
      <Reference URI="/xl/worksheets/sheet2.xml?ContentType=application/vnd.openxmlformats-officedocument.spreadsheetml.worksheet+xml">
        <DigestMethod Algorithm="http://www.w3.org/2001/04/xmlenc#sha256"/>
        <DigestValue>0bc5FKFkNEkw0BBvGdFfKVGkytTN5EDEP+b8a9G/yNs=</DigestValue>
      </Reference>
      <Reference URI="/xl/worksheets/sheet3.xml?ContentType=application/vnd.openxmlformats-officedocument.spreadsheetml.worksheet+xml">
        <DigestMethod Algorithm="http://www.w3.org/2001/04/xmlenc#sha256"/>
        <DigestValue>Ln59wu9TPK8TyX4V1GH5ZE8quQyqsPZy80BjudJX5So=</DigestValue>
      </Reference>
      <Reference URI="/xl/worksheets/sheet4.xml?ContentType=application/vnd.openxmlformats-officedocument.spreadsheetml.worksheet+xml">
        <DigestMethod Algorithm="http://www.w3.org/2001/04/xmlenc#sha256"/>
        <DigestValue>7P+iZhXV7UrOKPC6LmAwhwLUa9kLSJXgKpQHzRSLDFE=</DigestValue>
      </Reference>
      <Reference URI="/xl/worksheets/sheet5.xml?ContentType=application/vnd.openxmlformats-officedocument.spreadsheetml.worksheet+xml">
        <DigestMethod Algorithm="http://www.w3.org/2001/04/xmlenc#sha256"/>
        <DigestValue>lX6LkXUHjlu2B5liBftuJNHDlGEUQ3hOyEbJXt0t2SQ=</DigestValue>
      </Reference>
      <Reference URI="/xl/worksheets/sheet6.xml?ContentType=application/vnd.openxmlformats-officedocument.spreadsheetml.worksheet+xml">
        <DigestMethod Algorithm="http://www.w3.org/2001/04/xmlenc#sha256"/>
        <DigestValue>9ZS3kOv+En3VpnrS8jBCAOtvKiHxVOaR25KgTHHasZQ=</DigestValue>
      </Reference>
      <Reference URI="/xl/worksheets/sheet7.xml?ContentType=application/vnd.openxmlformats-officedocument.spreadsheetml.worksheet+xml">
        <DigestMethod Algorithm="http://www.w3.org/2001/04/xmlenc#sha256"/>
        <DigestValue>5k1Lmi/lspUCjX5CmIi6g7Vfae8wkk9oHyo7QZ1sRZ0=</DigestValue>
      </Reference>
      <Reference URI="/xl/worksheets/sheet8.xml?ContentType=application/vnd.openxmlformats-officedocument.spreadsheetml.worksheet+xml">
        <DigestMethod Algorithm="http://www.w3.org/2001/04/xmlenc#sha256"/>
        <DigestValue>jRlcJy1TZ1GuNTTk0j1P2W+jAKo8lfS82uWP0jtcfZ8=</DigestValue>
      </Reference>
      <Reference URI="/xl/worksheets/sheet9.xml?ContentType=application/vnd.openxmlformats-officedocument.spreadsheetml.worksheet+xml">
        <DigestMethod Algorithm="http://www.w3.org/2001/04/xmlenc#sha256"/>
        <DigestValue>G8dBulycUcoCphNlTwUPibv8YwaPzroGHcp/pvCpFcc=</DigestValue>
      </Reference>
    </Manifest>
    <SignatureProperties>
      <SignatureProperty Id="idSignatureTime" Target="#idPackageSignature">
        <mdssi:SignatureTime xmlns:mdssi="http://schemas.openxmlformats.org/package/2006/digital-signature">
          <mdssi:Format>YYYY-MM-DDThh:mm:ssTZD</mdssi:Format>
          <mdssi:Value>2020-04-29T12:58:15Z</mdssi:Value>
        </mdssi:SignatureTime>
      </SignatureProperty>
    </SignatureProperties>
  </Object>
  <Object Id="idOfficeObject">
    <SignatureProperties>
      <SignatureProperty Id="idOfficeV1Details" Target="#idPackageSignature">
        <SignatureInfoV1 xmlns="http://schemas.microsoft.com/office/2006/digsig">
          <SetupID>{4C34FAFA-50D8-4BEB-AEEA-0A5E60B79D3C}</SetupID>
          <SignatureText>Marcelo Vera Jara</SignatureText>
          <SignatureImage/>
          <SignatureComments/>
          <WindowsVersion>10.0</WindowsVersion>
          <OfficeVersion>16.0.12624/20</OfficeVersion>
          <ApplicationVersion>16.0.12624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2020-04-29T12:58:15Z</xd:SigningTime>
          <xd:SigningCertificate>
            <xd:Cert>
              <xd:CertDigest>
                <DigestMethod Algorithm="http://www.w3.org/2001/04/xmlenc#sha256"/>
                <DigestValue>QD/T0RQokKvL6k4oDpcS1/cJywD627nKuUin/UBHCt4=</DigestValue>
              </xd:CertDigest>
              <xd:IssuerSerial>
                <X509IssuerName>C=PY, O=DOCUMENTA S.A., CN=CA-DOCUMENTA S.A., SERIALNUMBER=RUC 80050172-1</X509IssuerName>
                <X509SerialNumber>6525810524647367191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g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AAAAAASAAAADAAAAAEAAAAeAAAAGAAAAPUAAAAFAAAAMgEAABYAAAAlAAAADAAAAAEAAABUAAAAhAAAAPYAAAAFAAAAMAEAABUAAAABAAAAVVWPQYX2jkH2AAAABQAAAAkAAABMAAAAAAAAAAAAAAAAAAAA//////////9gAAAAMgA5AC8ANAAvADIAMAAyADA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sAAABWAAAAMAAAADsAAACc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MwAAABXAAAAJQAAAAwAAAAEAAAAVAAAALQAAAAxAAAAOwAAAMoAAABWAAAAAQAAAFVVj0GF9o5BMQAAADsAAAARAAAATAAAAAAAAAAAAAAAAAAAAP//////////cAAAAE0AYQByAGMAZQBsAG8AIABWAGUAcgBhACAASgBhAHIAYQAAABIAAAAKAAAABwAAAAkAAAAKAAAABQAAAAwAAAAFAAAADAAAAAoAAAAHAAAACgAAAAUAAAAHAAAACg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0AAABxAAAAAQAAAFVVj0GF9o5BDwAAAGEAAAAMAAAATAAAAAAAAAAAAAAAAAAAAP//////////ZAAAAE0AYQByAGMAZQBsAG8AIABWAGUAcgBhAAwAAAAHAAAABQAAAAYAAAAHAAAAAwAAAAgAAAAEAAAACAAAAAc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gAAAAPAAAAdgAAAGAAAACGAAAAAQAAAFVVj0GF9o5BDwAAAHYAAAAPAAAATAAAAAAAAAAAAAAAAAAAAP//////////bAAAAFMA7QBuAGQAaQBjAG8AIABUAGkAdAB1AGwAYQByAAAABwAAAAMAAAAHAAAACAAAAAMAAAAGAAAACAAAAAQAAAAHAAAAAwAAAAQAAAAHAAAAAwAAAAcAAAAFAAAASwAAAEAAAAAwAAAABQAAACAAAAABAAAAAQAAABAAAAAAAAAAAAAAAEABAACgAAAAAAAAAAAAAABAAQAAoAAAACUAAAAMAAAAAgAAACcAAAAYAAAABQAAAAAAAAD///8AAAAAACUAAAAMAAAABQAAAEwAAABkAAAADgAAAIsAAADeAAAAmwAAAA4AAACLAAAA0QAAABEAAAAhAPAAAAAAAAAAAAAAAIA/AAAAAAAAAAAAAIA/AAAAAAAAAAAAAAAAAAAAAAAAAAAAAAAAAAAAAAAAAAAlAAAADAAAAAAAAIAoAAAADAAAAAUAAAAlAAAADAAAAAEAAAAYAAAADAAAAAAAAAASAAAADAAAAAEAAAAWAAAADAAAAAAAAABUAAAAAAEAAA8AAACLAAAA3QAAAJsAAAABAAAAVVWPQYX2jkEPAAAAiwAAAB4AAABMAAAABAAAAA4AAACLAAAA3wAAAJwAAACIAAAARgBpAHIAbQBhAGQAbwAgAHAAbwByADoAIABNAEEAUgBDAEUATABPACAAVgBFAFIAQQAgAEoAQQBSAEEABgAAAAMAAAAFAAAACwAAAAcAAAAIAAAACAAAAAQAAAAIAAAACAAAAAUAAAADAAAABAAAAAwAAAAIAAAACAAAAAgAAAAHAAAABgAAAAoAAAAEAAAACAAAAAcAAAAIAAAACAAAAAQAAAAFAAAACAAAAAgAAAAIAAAAFgAAAAwAAAAAAAAAJQAAAAwAAAACAAAADgAAABQAAAAAAAAAEAAAABQAAAA=</Object>
  <Object Id="idInvalidSigLnImg">AQAAAGwAAAAAAAAAAAAAAD8BAACfAAAAAAAAAAAAAABmFgAALAsAACBFTUYAAAEAuB8AALA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sAAABWAAAAMAAAADsAAACc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MwAAABXAAAAJQAAAAwAAAAEAAAAVAAAALQAAAAxAAAAOwAAAMoAAABWAAAAAQAAAFVVj0GF9o5BMQAAADsAAAARAAAATAAAAAAAAAAAAAAAAAAAAP//////////cAAAAE0AYQByAGMAZQBsAG8AIABWAGUAcgBhACAASgBhAHIAYQAAABIAAAAKAAAABwAAAAkAAAAKAAAABQAAAAwAAAAFAAAADAAAAAoAAAAHAAAACgAAAAUAAAAHAAAACg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0AAABxAAAAAQAAAFVVj0GF9o5BDwAAAGEAAAAMAAAATAAAAAAAAAAAAAAAAAAAAP//////////ZAAAAE0AYQByAGMAZQBsAG8AIABWAGUAcgBhAAwAAAAHAAAABQAAAAYAAAAHAAAAAwAAAAgAAAAEAAAACAAAAAcAAAAFAAAAB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gAAAAPAAAAdgAAAGAAAACGAAAAAQAAAFVVj0GF9o5BDwAAAHYAAAAPAAAATAAAAAAAAAAAAAAAAAAAAP//////////bAAAAFMA7QBuAGQAaQBjAG8AIABUAGkAdAB1AGwAYQByAAAABwAAAAMAAAAHAAAACAAAAAMAAAAGAAAACAAAAAQAAAAHAAAAAwAAAAQAAAAHAAAAAwAAAAcAAAAFAAAASwAAAEAAAAAwAAAABQAAACAAAAABAAAAAQAAABAAAAAAAAAAAAAAAEABAACgAAAAAAAAAAAAAABAAQAAoAAAACUAAAAMAAAAAgAAACcAAAAYAAAABQAAAAAAAAD///8AAAAAACUAAAAMAAAABQAAAEwAAABkAAAADgAAAIsAAADeAAAAmwAAAA4AAACLAAAA0QAAABEAAAAhAPAAAAAAAAAAAAAAAIA/AAAAAAAAAAAAAIA/AAAAAAAAAAAAAAAAAAAAAAAAAAAAAAAAAAAAAAAAAAAlAAAADAAAAAAAAIAoAAAADAAAAAUAAAAlAAAADAAAAAEAAAAYAAAADAAAAAAAAAASAAAADAAAAAEAAAAWAAAADAAAAAAAAABUAAAAAAEAAA8AAACLAAAA3QAAAJsAAAABAAAAVVWPQYX2jkEPAAAAiwAAAB4AAABMAAAABAAAAA4AAACLAAAA3wAAAJwAAACIAAAARgBpAHIAbQBhAGQAbwAgAHAAbwByADoAIABNAEEAUgBDAEUATABPACAAVgBFAFIAQQAgAEoAQQBSAEEABgAAAAMAAAAFAAAACwAAAAcAAAAIAAAACAAAAAQAAAAIAAAACAAAAAUAAAADAAAABAAAAAwAAAAIAAAACAAAAAgAAAAHAAAABgAAAAoAAAAEAAAACAAAAAcAAAAIAAAACAAAAAQAAAAFAAAACAAAAAgAAAAI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+1ez9vVfqjDTnoq9rtODtzEixswtKt5X44t3+eVrEtE=</DigestValue>
    </Reference>
    <Reference Type="http://www.w3.org/2000/09/xmldsig#Object" URI="#idOfficeObject">
      <DigestMethod Algorithm="http://www.w3.org/2001/04/xmlenc#sha256"/>
      <DigestValue>i6KDH9NY9tVU3sDu/UobD/fM2mco6Zzu5UgNQvflIW8=</DigestValue>
    </Reference>
    <Reference Type="http://uri.etsi.org/01903#SignedProperties" URI="#idSignedProperties">
      <Transforms>
        <Transform Algorithm="http://www.w3.org/TR/2001/REC-xml-c14n-20010315"/>
      </Transforms>
      <DigestMethod Algorithm="http://www.w3.org/2001/04/xmlenc#sha256"/>
      <DigestValue>Aqt1j/L1S7BdsaQ1Lr0SzS8268IFYXVlDjfnOCFFBx4=</DigestValue>
    </Reference>
    <Reference Type="http://www.w3.org/2000/09/xmldsig#Object" URI="#idValidSigLnImg">
      <DigestMethod Algorithm="http://www.w3.org/2001/04/xmlenc#sha256"/>
      <DigestValue>1z3PddSnvil+7+jK4YEN68M2M6rUQqwqD2HwIMRhrf8=</DigestValue>
    </Reference>
    <Reference Type="http://www.w3.org/2000/09/xmldsig#Object" URI="#idInvalidSigLnImg">
      <DigestMethod Algorithm="http://www.w3.org/2001/04/xmlenc#sha256"/>
      <DigestValue>ELr6G792Y7cojfRm7ahZrtDNPTMd9AAKxNFT5BPGOOY=</DigestValue>
    </Reference>
  </SignedInfo>
  <SignatureValue>pt8/yoDkfn75so3m+ffbLwa4kcGqxBn4b/BG37r+HmybLyCxXOVJC8PBGXtjuDnzBmffWC1I95Fx
ky75E8q1PKpIPD2C5Jl7P3KSwpslc185xzq9Wth4Gu8aJODBTlPZ8hgamMs9XHYthUuk3ofH6mY8
jxUTVgUSAtv9ZLBiQlnHF5Jh009XeOzCcGd/JtNFXNGwfDSLHXpeUsnAP2EEgDqf8dBCKafQpIrq
wCm91UsaWuHlWZ44QMuP3UWSWd0oPYDNE8i5cFkom28hhEWB0fDabbGsp+MdpWFP9mx97pmLdKOc
GzgH9WqqAHhs3371ao17RjV1Av2eOWxedJ3JVg==</SignatureValue>
  <KeyInfo>
    <X509Data>
      <X509Certificate>MIIH/DCCBeSgAwIBAgIISQjEOOe1M9gwDQYJKoZIhvcNAQELBQAwWzEXMBUGA1UEBRMOUlVDIDgwMDUwMTcyLTExGjAYBgNVBAMTEUNBLURPQ1VNRU5UQSBTLkEuMRcwFQYDVQQKEw5ET0NVTUVOVEEgUy5BLjELMAkGA1UEBhMCUFkwHhcNMTkwNTA5MTkxODUxWhcNMjEwNTA4MTkyODUxWjCBnzELMAkGA1UEBhMCUFkxEjAQBgNVBAQMCUFSQ0UgQkFFWjESMBAGA1UEBRMJQ0kzMjA0MDk1MRgwFgYDVQQqDA9aVU5JTERBIEFEUklBTkExFzAVBgNVBAoMDlBFUlNPTkEgRklTSUNBMREwDwYDVQQLDAhGSVJNQSBGMjEiMCAGA1UEAwwZWlVOSUxEQSBBRFJJQU5BIEFSQ0UgQkFFWjCCASIwDQYJKoZIhvcNAQEBBQADggEPADCCAQoCggEBAM6r+LLZbbGz+fpXI+71OaiOMgFeLRWjHeJ0eyBr7cI5YAhxHlNxvS2MmP6n9SaGcQk0oy9nn3DIfo+ZiDh7UaVHGb4GpELEKE9j46VyfhPLn+6gDsq0gBynxANCAyJMZ1MJyIcL6To7uvF6IzYaAbMB9iqgg20u4fGv7qBh5uTWo5YR7AA6T3ORTvfqeoIhrvnTTvCS3JgME080XbbyNfR3iSCnGebN9RySVuFIxTbLl/Aqj0NR9QvrSpXr1HWcK/llIxxXzQJEyN2iteozaYwGLZn9BuKXFwuez38w0FFByzg9IiWFskeslW2o90dCyXCnGaf8xjf5O6k8OLdkuOMCAwEAAaOCA30wggN5MAwGA1UdEwEB/wQCMAAwDgYDVR0PAQH/BAQDAgXgMCoGA1UdJQEB/wQgMB4GCCsGAQUFBwMBBggrBgEFBQcDAgYIKwYBBQUHAwQwHQYDVR0OBBYEFIiM/WCHjbL+GwEwuW9Xmjae+cGU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3p1bmlsZGEuYXJjZUBwYXNmaW4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L+uw1xIZPGnNNg9blwS6ekoA1Vrjjfb1a8loW7nfC00bOXb2ymt8DnbQFmmnXzVAL9blrru3XtdEnJxXey5bjGCpyFO6w2jXA5iKU6vg3AU5qcIzWGuRa/efORotqUjSBkzUjAVjHVVq5RJX41jxlLhjXx0eIgFUCg+ZoUh3jWxwsck3fKu4dRyekg1JCRtIInrJxzXnM0ca6NArTwl8iqhxavUNIfM8jojvEBHVUaNd9pWll82OWRq+Jb5ITbMTZcROwKBVkGb1yhgLSL9edSz0Xb35DOid+6Mpd7V5KFnnwKE9x/m1WABdI+jYlxw0DtrdO+s+ggwT31fKGyK1Hv6NgJ3L0BfyKpk6ka3dUE0A0YtGWjvpOcPZEHRMBVVC50nshzl828rmDJRJ8mm/9HlIkgng4/mBEAN6Tq6DewtwEKTaIihmBtdPY07PMwzy2aoYdkzbmq/4zJx50LuASvk2tappcHn5vn828oi2PB5sW+8ofGBahXmB2UpdsSve8nnor/zN7+VjIzGt1ZBt0Zm6/hGvmMAkZO3yXoqIDdajPHxDM63qvZVz8A+DWVllbwKKWUvZ3DaHn+kbkffzBTGK9r+4ePlExHG9IcuJue093Boz7V1DqBIO2rnH2+8VSrBvKDUQxeB+//nlYLlMFLmWfVxoSksw2a3cy3FHWz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a2NicWvJQtEpOrR+7qAUA8ldKjXCzCKfx261d7fM+C4=</DigestValue>
      </Reference>
      <Reference URI="/xl/calcChain.xml?ContentType=application/vnd.openxmlformats-officedocument.spreadsheetml.calcChain+xml">
        <DigestMethod Algorithm="http://www.w3.org/2001/04/xmlenc#sha256"/>
        <DigestValue>3dKxutF4dou17OqvNDCBj5dGU+9BxnYqbvdT7pM715M=</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KHyzk8aqSSXPVvWqF+iK8dAY+pfMp64Mo8IPAcyLhcU=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9m85Zy+fIGpm5gGopmbuHaW4ygPBT+g3CiAfY3LV7dI=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Lyhdm6nZTDb6WU79y7oP2JDZT6wSRo0wab6G75t3kcA=</DigestValue>
      </Reference>
      <Reference URI="/xl/drawings/drawing10.xml?ContentType=application/vnd.openxmlformats-officedocument.drawing+xml">
        <DigestMethod Algorithm="http://www.w3.org/2001/04/xmlenc#sha256"/>
        <DigestValue>7hfndXw1bryh3hfPm3MkOkiBdJnNBKVSfA+G7D0z3Pc=</DigestValue>
      </Reference>
      <Reference URI="/xl/drawings/drawing11.xml?ContentType=application/vnd.openxmlformats-officedocument.drawing+xml">
        <DigestMethod Algorithm="http://www.w3.org/2001/04/xmlenc#sha256"/>
        <DigestValue>+AgnSVdF3lGy4AFVle/b/c5iU/YMQ3MR+K4wBSwc7hY=</DigestValue>
      </Reference>
      <Reference URI="/xl/drawings/drawing12.xml?ContentType=application/vnd.openxmlformats-officedocument.drawing+xml">
        <DigestMethod Algorithm="http://www.w3.org/2001/04/xmlenc#sha256"/>
        <DigestValue>wJliWoLSmrTB04P7Rw9oNuuZnfPUxyZxRCmMoX4JRro=</DigestValue>
      </Reference>
      <Reference URI="/xl/drawings/drawing13.xml?ContentType=application/vnd.openxmlformats-officedocument.drawing+xml">
        <DigestMethod Algorithm="http://www.w3.org/2001/04/xmlenc#sha256"/>
        <DigestValue>DcGtb4RtbQP0Y60cgovqn3wgsofMiW0U+5jAObD4nA0=</DigestValue>
      </Reference>
      <Reference URI="/xl/drawings/drawing14.xml?ContentType=application/vnd.openxmlformats-officedocument.drawing+xml">
        <DigestMethod Algorithm="http://www.w3.org/2001/04/xmlenc#sha256"/>
        <DigestValue>3GlLJsyd/UD0ohvorIX0BP5hsoHkCgVcGMz1uKyKDtY=</DigestValue>
      </Reference>
      <Reference URI="/xl/drawings/drawing15.xml?ContentType=application/vnd.openxmlformats-officedocument.drawing+xml">
        <DigestMethod Algorithm="http://www.w3.org/2001/04/xmlenc#sha256"/>
        <DigestValue>1uVyHYayMRu8p9VVw7s15CLaB/BBdHM18IRkXJUhuRk=</DigestValue>
      </Reference>
      <Reference URI="/xl/drawings/drawing16.xml?ContentType=application/vnd.openxmlformats-officedocument.drawing+xml">
        <DigestMethod Algorithm="http://www.w3.org/2001/04/xmlenc#sha256"/>
        <DigestValue>WWtuCcXCEZJQgDaHZBFgvz1CvyyvZVwAxpIxXV56MXs=</DigestValue>
      </Reference>
      <Reference URI="/xl/drawings/drawing2.xml?ContentType=application/vnd.openxmlformats-officedocument.drawing+xml">
        <DigestMethod Algorithm="http://www.w3.org/2001/04/xmlenc#sha256"/>
        <DigestValue>ZnDcqC43sGJgFHOEwMSWDgI9Dvvh2zc5rerHbh0EWUk=</DigestValue>
      </Reference>
      <Reference URI="/xl/drawings/drawing3.xml?ContentType=application/vnd.openxmlformats-officedocument.drawing+xml">
        <DigestMethod Algorithm="http://www.w3.org/2001/04/xmlenc#sha256"/>
        <DigestValue>YMTwvbxoFeqeMDIqXRFk9hwcRDYw5pWQQ+56yEqvxys=</DigestValue>
      </Reference>
      <Reference URI="/xl/drawings/drawing4.xml?ContentType=application/vnd.openxmlformats-officedocument.drawing+xml">
        <DigestMethod Algorithm="http://www.w3.org/2001/04/xmlenc#sha256"/>
        <DigestValue>hA+d24UaWkL0TCGUeTY3NHh1KcBuyMf4EAFG1ItYuAo=</DigestValue>
      </Reference>
      <Reference URI="/xl/drawings/drawing5.xml?ContentType=application/vnd.openxmlformats-officedocument.drawing+xml">
        <DigestMethod Algorithm="http://www.w3.org/2001/04/xmlenc#sha256"/>
        <DigestValue>vFW5IcIQlimX3x8uPmkPSt/VSGmf7KlLrZ4ZQwDVEAo=</DigestValue>
      </Reference>
      <Reference URI="/xl/drawings/drawing6.xml?ContentType=application/vnd.openxmlformats-officedocument.drawing+xml">
        <DigestMethod Algorithm="http://www.w3.org/2001/04/xmlenc#sha256"/>
        <DigestValue>PH7A6OjsCyBIqZ+ubz6xPR1fxR2jI9iMqQlL7aHDtUY=</DigestValue>
      </Reference>
      <Reference URI="/xl/drawings/drawing7.xml?ContentType=application/vnd.openxmlformats-officedocument.drawing+xml">
        <DigestMethod Algorithm="http://www.w3.org/2001/04/xmlenc#sha256"/>
        <DigestValue>4mNIPkV3sFOsFOkDcbi6szcp3erXyqHRoUeRmYRNBMQ=</DigestValue>
      </Reference>
      <Reference URI="/xl/drawings/drawing8.xml?ContentType=application/vnd.openxmlformats-officedocument.drawing+xml">
        <DigestMethod Algorithm="http://www.w3.org/2001/04/xmlenc#sha256"/>
        <DigestValue>CXPNDdXxBJYRXJgAhyPzagZFZvTji8gBtzzXucVpgb8=</DigestValue>
      </Reference>
      <Reference URI="/xl/drawings/drawing9.xml?ContentType=application/vnd.openxmlformats-officedocument.drawing+xml">
        <DigestMethod Algorithm="http://www.w3.org/2001/04/xmlenc#sha256"/>
        <DigestValue>bTWJN6ZKuArxVPZFp3Ld1tyigRtXzLA+4dLtVz4O36U=</DigestValue>
      </Reference>
      <Reference URI="/xl/drawings/vmlDrawing1.vml?ContentType=application/vnd.openxmlformats-officedocument.vmlDrawing">
        <DigestMethod Algorithm="http://www.w3.org/2001/04/xmlenc#sha256"/>
        <DigestValue>ldrMFgGTqclCx0GulhvowQ4weS1xnU2s1SzUJVEpgfo=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EK02GdXY5c2pSQE5qRtZr0awJvlTPtGTaYrYS3hW+go=</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OcbFKai2DjGivYKQ1d5R5J233dDEEjp86Snx5s+/MHU=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4e2qaKXi6dZswQW1Tm0uebSAedP/arue86Q0gW3WYp8=</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mtnvJPCgSpuszawQoYDrC84WyVjBSETrAj5qgv399yg=</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pIBDJFm+M+34ut81++BzTBW/gS70VPDp417FWpvgdqI=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VvE0DeaUNwgVw8vGZisDKf093+qrm0PHSilyPt98rs4=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dLhmJ3UFsFyTQzq3ZIL+q5gr2Vpy6gX6YsAp2ci0sHo=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/oBdOqQx6HX65qPoETM9KxwOxJYwYZuGlhBPJNgeerE=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aA3pAm4hqywqDOiKZRrdKc4cDeNy7TWEbpcNQB7lQ20=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2y3NYC8vx3WuZcPASNYfBnVPWNUgGfzTnhvY0kAixXs=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8pO5rfFHYaVkcKmLtQ5NHtiD/bpPX98pE7hf29+I5pk=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EKbmwVAXOTkxf/TS1ui4FwY7TCX4pcez2WZI4yFQYH4=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X1v0GhP/EbW1BLjr74yXq3xxXBGvlxNnUb02N+KMGOI=</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vPtfCT18CflI4H1NInVwVCl6kzqv7BVlF19aGha0P4o=</DigestValue>
      </Reference>
      <Reference URI="/xl/externalLinks/externalLink1.xml?ContentType=application/vnd.openxmlformats-officedocument.spreadsheetml.externalLink+xml">
        <DigestMethod Algorithm="http://www.w3.org/2001/04/xmlenc#sha256"/>
        <DigestValue>I1n5YLsk2fyy1jws/+RBIoyO9mm78KIb1KiMhMiTY5g=</DigestValue>
      </Reference>
      <Reference URI="/xl/externalLinks/externalLink10.xml?ContentType=application/vnd.openxmlformats-officedocument.spreadsheetml.externalLink+xml">
        <DigestMethod Algorithm="http://www.w3.org/2001/04/xmlenc#sha256"/>
        <DigestValue>9zKZv27YFIFDUIwPf9qIiu4sND49q+diIvk47Hv+zfY=</DigestValue>
      </Reference>
      <Reference URI="/xl/externalLinks/externalLink11.xml?ContentType=application/vnd.openxmlformats-officedocument.spreadsheetml.externalLink+xml">
        <DigestMethod Algorithm="http://www.w3.org/2001/04/xmlenc#sha256"/>
        <DigestValue>FfiW81KlviAywyAwi85WY+O4cm9oZyc6xY46ljyQ59Y=</DigestValue>
      </Reference>
      <Reference URI="/xl/externalLinks/externalLink12.xml?ContentType=application/vnd.openxmlformats-officedocument.spreadsheetml.externalLink+xml">
        <DigestMethod Algorithm="http://www.w3.org/2001/04/xmlenc#sha256"/>
        <DigestValue>o9QWbNY8EQadinmsNo4iqRnBh0jMK70eS2zN1cgmy3E=</DigestValue>
      </Reference>
      <Reference URI="/xl/externalLinks/externalLink13.xml?ContentType=application/vnd.openxmlformats-officedocument.spreadsheetml.externalLink+xml">
        <DigestMethod Algorithm="http://www.w3.org/2001/04/xmlenc#sha256"/>
        <DigestValue>leB4Uvn/U8sV1l1I67+gxmEwK0Ja3/KgBsFKy7XrwpE=</DigestValue>
      </Reference>
      <Reference URI="/xl/externalLinks/externalLink14.xml?ContentType=application/vnd.openxmlformats-officedocument.spreadsheetml.externalLink+xml">
        <DigestMethod Algorithm="http://www.w3.org/2001/04/xmlenc#sha256"/>
        <DigestValue>HRBnhM3/6XLlXU1t6jruh4FiBgx7VxkOuDDolDkINfU=</DigestValue>
      </Reference>
      <Reference URI="/xl/externalLinks/externalLink15.xml?ContentType=application/vnd.openxmlformats-officedocument.spreadsheetml.externalLink+xml">
        <DigestMethod Algorithm="http://www.w3.org/2001/04/xmlenc#sha256"/>
        <DigestValue>iVptCsJv9nU8G/YRT0PXtdxyUmUWHkZxKXuYNeZ8a0I=</DigestValue>
      </Reference>
      <Reference URI="/xl/externalLinks/externalLink16.xml?ContentType=application/vnd.openxmlformats-officedocument.spreadsheetml.externalLink+xml">
        <DigestMethod Algorithm="http://www.w3.org/2001/04/xmlenc#sha256"/>
        <DigestValue>drUB4nBtM5bTtUoGGWmwcSqDcy8rM7xrZ2GKBczgNTU=</DigestValue>
      </Reference>
      <Reference URI="/xl/externalLinks/externalLink2.xml?ContentType=application/vnd.openxmlformats-officedocument.spreadsheetml.externalLink+xml">
        <DigestMethod Algorithm="http://www.w3.org/2001/04/xmlenc#sha256"/>
        <DigestValue>36+xr02VhDc0D04CVlh1SwqmZDCUh5ZqK0XgXYcQyOg=</DigestValue>
      </Reference>
      <Reference URI="/xl/externalLinks/externalLink3.xml?ContentType=application/vnd.openxmlformats-officedocument.spreadsheetml.externalLink+xml">
        <DigestMethod Algorithm="http://www.w3.org/2001/04/xmlenc#sha256"/>
        <DigestValue>cztsnM3GXXc+whL270UuKPU8RbFWWQ5Upc7xiCc6s10=</DigestValue>
      </Reference>
      <Reference URI="/xl/externalLinks/externalLink4.xml?ContentType=application/vnd.openxmlformats-officedocument.spreadsheetml.externalLink+xml">
        <DigestMethod Algorithm="http://www.w3.org/2001/04/xmlenc#sha256"/>
        <DigestValue>f+qI2uERkjk5NJybukEDwCJZ7auFp8V8Wg+VfNfdgO8=</DigestValue>
      </Reference>
      <Reference URI="/xl/externalLinks/externalLink5.xml?ContentType=application/vnd.openxmlformats-officedocument.spreadsheetml.externalLink+xml">
        <DigestMethod Algorithm="http://www.w3.org/2001/04/xmlenc#sha256"/>
        <DigestValue>2Cq8NOUqNg6lNl8UiFsSl+RVz7WRnBZZjQxD2ZxsV4E=</DigestValue>
      </Reference>
      <Reference URI="/xl/externalLinks/externalLink6.xml?ContentType=application/vnd.openxmlformats-officedocument.spreadsheetml.externalLink+xml">
        <DigestMethod Algorithm="http://www.w3.org/2001/04/xmlenc#sha256"/>
        <DigestValue>gENV/t3pO1G8ErkhHqj8eafCQAMUeoJcD65Jn5ekoTI=</DigestValue>
      </Reference>
      <Reference URI="/xl/externalLinks/externalLink7.xml?ContentType=application/vnd.openxmlformats-officedocument.spreadsheetml.externalLink+xml">
        <DigestMethod Algorithm="http://www.w3.org/2001/04/xmlenc#sha256"/>
        <DigestValue>iFfmpt2/NmHowpiZ8uV3cEO78GvDqMseQNGruhTQjjk=</DigestValue>
      </Reference>
      <Reference URI="/xl/externalLinks/externalLink8.xml?ContentType=application/vnd.openxmlformats-officedocument.spreadsheetml.externalLink+xml">
        <DigestMethod Algorithm="http://www.w3.org/2001/04/xmlenc#sha256"/>
        <DigestValue>k+H9ySGVTS/+HUdhG0JxTr1JOFu77ak1DquyTNIrPeI=</DigestValue>
      </Reference>
      <Reference URI="/xl/externalLinks/externalLink9.xml?ContentType=application/vnd.openxmlformats-officedocument.spreadsheetml.externalLink+xml">
        <DigestMethod Algorithm="http://www.w3.org/2001/04/xmlenc#sha256"/>
        <DigestValue>0n10sNqBwfxeHdvktkyb0qZGRWfz++UI+XuxblyqDLs=</DigestValue>
      </Reference>
      <Reference URI="/xl/media/image1.emf?ContentType=image/x-emf">
        <DigestMethod Algorithm="http://www.w3.org/2001/04/xmlenc#sha256"/>
        <DigestValue>KBRmqkx36VhR1/PXHcxgL0qjts5QxNWLYgsQCKksXz0=</DigestValue>
      </Reference>
      <Reference URI="/xl/media/image2.emf?ContentType=image/x-emf">
        <DigestMethod Algorithm="http://www.w3.org/2001/04/xmlenc#sha256"/>
        <DigestValue>2+ZA4LNsOE7aW7hNueuL5Agc3ZjLk6VVy6+O9WVlAZk=</DigestValue>
      </Reference>
      <Reference URI="/xl/media/image3.emf?ContentType=image/x-emf">
        <DigestMethod Algorithm="http://www.w3.org/2001/04/xmlenc#sha256"/>
        <DigestValue>o5UgNorA74MpvNPU+mOdU0Qb7ZY354C8RRxD++vctWI=</DigestValue>
      </Reference>
      <Reference URI="/xl/media/image4.emf?ContentType=image/x-emf">
        <DigestMethod Algorithm="http://www.w3.org/2001/04/xmlenc#sha256"/>
        <DigestValue>6ppMxTVbbVHmX4mNLGMZViQXGr1X9guTBuZ0yKYl51Y=</DigestValue>
      </Reference>
      <Reference URI="/xl/media/image5.jpeg?ContentType=image/jpeg">
        <DigestMethod Algorithm="http://www.w3.org/2001/04/xmlenc#sha256"/>
        <DigestValue>WgmWrY9i1ZFb1nXlBG48DLUqfg6vt+BzDHF/svkAAEc=</DigestValue>
      </Reference>
      <Reference URI="/xl/media/image6.png?ContentType=image/png">
        <DigestMethod Algorithm="http://www.w3.org/2001/04/xmlenc#sha256"/>
        <DigestValue>VOq5T4sX1jrrLfWp3Uqop7Vo6iJiD9gHHSUSLElStWk=</DigestValue>
      </Reference>
      <Reference URI="/xl/media/image7.emf?ContentType=image/x-emf">
        <DigestMethod Algorithm="http://www.w3.org/2001/04/xmlenc#sha256"/>
        <DigestValue>itUVww43fI0k1fbPJEH4CaM03Ss2KQM3AnPaxtj53Xw=</DigestValue>
      </Reference>
      <Reference URI="/xl/printerSettings/printerSettings1.bin?ContentType=application/vnd.openxmlformats-officedocument.spreadsheetml.printerSettings">
        <DigestMethod Algorithm="http://www.w3.org/2001/04/xmlenc#sha256"/>
        <DigestValue>guBrVYJECRMr8xn+zW4KWPZIYcVgwMnj/NFkQ9gh1LE=</DigestValue>
      </Reference>
      <Reference URI="/xl/printerSettings/printerSettings10.bin?ContentType=application/vnd.openxmlformats-officedocument.spreadsheetml.printerSettings">
        <DigestMethod Algorithm="http://www.w3.org/2001/04/xmlenc#sha256"/>
        <DigestValue>w/+PLv4033uH39NXbru38XuzSChKrbSAYl8iQ2XiQ4s=</DigestValue>
      </Reference>
      <Reference URI="/xl/printerSettings/printerSettings11.bin?ContentType=application/vnd.openxmlformats-officedocument.spreadsheetml.printerSettings">
        <DigestMethod Algorithm="http://www.w3.org/2001/04/xmlenc#sha256"/>
        <DigestValue>w/+PLv4033uH39NXbru38XuzSChKrbSAYl8iQ2XiQ4s=</DigestValue>
      </Reference>
      <Reference URI="/xl/printerSettings/printerSettings12.bin?ContentType=application/vnd.openxmlformats-officedocument.spreadsheetml.printerSettings">
        <DigestMethod Algorithm="http://www.w3.org/2001/04/xmlenc#sha256"/>
        <DigestValue>S7T2IXOpCQ79miSutCEzQSNQh8eqMU48UTEKOk656Bg=</DigestValue>
      </Reference>
      <Reference URI="/xl/printerSettings/printerSettings13.bin?ContentType=application/vnd.openxmlformats-officedocument.spreadsheetml.printerSettings">
        <DigestMethod Algorithm="http://www.w3.org/2001/04/xmlenc#sha256"/>
        <DigestValue>w/+PLv4033uH39NXbru38XuzSChKrbSAYl8iQ2XiQ4s=</DigestValue>
      </Reference>
      <Reference URI="/xl/printerSettings/printerSettings14.bin?ContentType=application/vnd.openxmlformats-officedocument.spreadsheetml.printerSettings">
        <DigestMethod Algorithm="http://www.w3.org/2001/04/xmlenc#sha256"/>
        <DigestValue>jGuvAlAkBFlLCZNKRt68Gcc00b7Rm67EBHYr0T9Oq20=</DigestValue>
      </Reference>
      <Reference URI="/xl/printerSettings/printerSettings2.bin?ContentType=application/vnd.openxmlformats-officedocument.spreadsheetml.printerSettings">
        <DigestMethod Algorithm="http://www.w3.org/2001/04/xmlenc#sha256"/>
        <DigestValue>uH9meGNdIwrZbWl/MRxMjiLjTPux99RA4tkaiSZ8JrY=</DigestValue>
      </Reference>
      <Reference URI="/xl/printerSettings/printerSettings3.bin?ContentType=application/vnd.openxmlformats-officedocument.spreadsheetml.printerSettings">
        <DigestMethod Algorithm="http://www.w3.org/2001/04/xmlenc#sha256"/>
        <DigestValue>uH9meGNdIwrZbWl/MRxMjiLjTPux99RA4tkaiSZ8JrY=</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uH9meGNdIwrZbWl/MRxMjiLjTPux99RA4tkaiSZ8JrY=</DigestValue>
      </Reference>
      <Reference URI="/xl/printerSettings/printerSettings6.bin?ContentType=application/vnd.openxmlformats-officedocument.spreadsheetml.printerSettings">
        <DigestMethod Algorithm="http://www.w3.org/2001/04/xmlenc#sha256"/>
        <DigestValue>ZmWQIgA98YBPYel3t2mHqPdASmbhvSK0qIEasw2I5lQ=</DigestValue>
      </Reference>
      <Reference URI="/xl/printerSettings/printerSettings7.bin?ContentType=application/vnd.openxmlformats-officedocument.spreadsheetml.printerSettings">
        <DigestMethod Algorithm="http://www.w3.org/2001/04/xmlenc#sha256"/>
        <DigestValue>S7T2IXOpCQ79miSutCEzQSNQh8eqMU48UTEKOk656Bg=</DigestValue>
      </Reference>
      <Reference URI="/xl/printerSettings/printerSettings8.bin?ContentType=application/vnd.openxmlformats-officedocument.spreadsheetml.printerSettings">
        <DigestMethod Algorithm="http://www.w3.org/2001/04/xmlenc#sha256"/>
        <DigestValue>S7T2IXOpCQ79miSutCEzQSNQh8eqMU48UTEKOk656Bg=</DigestValue>
      </Reference>
      <Reference URI="/xl/printerSettings/printerSettings9.bin?ContentType=application/vnd.openxmlformats-officedocument.spreadsheetml.printerSettings">
        <DigestMethod Algorithm="http://www.w3.org/2001/04/xmlenc#sha256"/>
        <DigestValue>S7T2IXOpCQ79miSutCEzQSNQh8eqMU48UTEKOk656Bg=</DigestValue>
      </Reference>
      <Reference URI="/xl/sharedStrings.xml?ContentType=application/vnd.openxmlformats-officedocument.spreadsheetml.sharedStrings+xml">
        <DigestMethod Algorithm="http://www.w3.org/2001/04/xmlenc#sha256"/>
        <DigestValue>Q5miDS/TNeGZocdSIUmDwuwDvfDhz3NZANPvbIUmxrw=</DigestValue>
      </Reference>
      <Reference URI="/xl/styles.xml?ContentType=application/vnd.openxmlformats-officedocument.spreadsheetml.styles+xml">
        <DigestMethod Algorithm="http://www.w3.org/2001/04/xmlenc#sha256"/>
        <DigestValue>pVMPYs//mBhxa/dtBNlGggMtfeAGxhEZf6b6ly8hseU=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7rg9Oirip+I/vLJTos4l0LdgsoTTR4THzEaNA7W8ibc=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T1B0uRaS4Rdt4UR0fuU8A5BqcFtpt/Nsf6rux8r0cgc=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375R65EMrx8SM4U9NmVn6COFEVAtn10VKJqsshtcb9s=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SdYitY6CMbgoQX26FPfpKdroeZv5hcfj/+GgR2+ZGYk=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Jq/DyYVR0Rhub1Xpox2yW99FZ8DqPcZHLCFxyeY6jXA=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28p94RhPvxo0se6wl6MOMJa0E+rPlmClHeh/tIl7z5Y=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S7Rit4EslipY9D6d2iHhm4nRhUEB4O+cERRjXlVuPgg=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Ic2lOuRXtCfhiDdA3NrsRd2rlV26r1nMtKWsG4NJYWE=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f/iHIj5EXWJqEOYUDE+hDDONcWEy7b8EEin33f9rUfg=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gq+jxydDD09aDsEZQ5P3ya+xHfeNUAQgY1RFaPFy5Iw=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sheet1.xml?ContentType=application/vnd.openxmlformats-officedocument.spreadsheetml.worksheet+xml">
        <DigestMethod Algorithm="http://www.w3.org/2001/04/xmlenc#sha256"/>
        <DigestValue>zuaG0zXSMO2NSvD7HPLWLu62M7I79EPWuaawk8KF2aY=</DigestValue>
      </Reference>
      <Reference URI="/xl/worksheets/sheet10.xml?ContentType=application/vnd.openxmlformats-officedocument.spreadsheetml.worksheet+xml">
        <DigestMethod Algorithm="http://www.w3.org/2001/04/xmlenc#sha256"/>
        <DigestValue>vTYcTF7+pYUIZzSxHn/FsNZiCGk4SVpVoJS1HYwlnhQ=</DigestValue>
      </Reference>
      <Reference URI="/xl/worksheets/sheet11.xml?ContentType=application/vnd.openxmlformats-officedocument.spreadsheetml.worksheet+xml">
        <DigestMethod Algorithm="http://www.w3.org/2001/04/xmlenc#sha256"/>
        <DigestValue>akXdD7NVD4ldhm92L6AznBcgwdFvBWWVPROxVUWOfdE=</DigestValue>
      </Reference>
      <Reference URI="/xl/worksheets/sheet12.xml?ContentType=application/vnd.openxmlformats-officedocument.spreadsheetml.worksheet+xml">
        <DigestMethod Algorithm="http://www.w3.org/2001/04/xmlenc#sha256"/>
        <DigestValue>fAopp2TssptGaX6TD8cExB/MCU7s4tLust+I7aOl0LY=</DigestValue>
      </Reference>
      <Reference URI="/xl/worksheets/sheet13.xml?ContentType=application/vnd.openxmlformats-officedocument.spreadsheetml.worksheet+xml">
        <DigestMethod Algorithm="http://www.w3.org/2001/04/xmlenc#sha256"/>
        <DigestValue>2z7vqWHGnYIRAAysQF1IEi9JDsXxE/tk1uLmU26BvlM=</DigestValue>
      </Reference>
      <Reference URI="/xl/worksheets/sheet14.xml?ContentType=application/vnd.openxmlformats-officedocument.spreadsheetml.worksheet+xml">
        <DigestMethod Algorithm="http://www.w3.org/2001/04/xmlenc#sha256"/>
        <DigestValue>b34Ogcr8d0Utk5wg7R+6tSjzPgRYHnmIiL7vaoqnCSk=</DigestValue>
      </Reference>
      <Reference URI="/xl/worksheets/sheet15.xml?ContentType=application/vnd.openxmlformats-officedocument.spreadsheetml.worksheet+xml">
        <DigestMethod Algorithm="http://www.w3.org/2001/04/xmlenc#sha256"/>
        <DigestValue>gYMg40zFV64RLZBsWdJgRen/hHsH6UTVpefzDy65d5w=</DigestValue>
      </Reference>
      <Reference URI="/xl/worksheets/sheet16.xml?ContentType=application/vnd.openxmlformats-officedocument.spreadsheetml.worksheet+xml">
        <DigestMethod Algorithm="http://www.w3.org/2001/04/xmlenc#sha256"/>
        <DigestValue>7+btNaqefI9sLFWg05aIp1RuJreHwqc2ciRuRAG25AM=</DigestValue>
      </Reference>
      <Reference URI="/xl/worksheets/sheet17.xml?ContentType=application/vnd.openxmlformats-officedocument.spreadsheetml.worksheet+xml">
        <DigestMethod Algorithm="http://www.w3.org/2001/04/xmlenc#sha256"/>
        <DigestValue>8L4bzRNFnTk2dluc2VSg5FAjOIrNEfiZmUC/Z9cGIpg=</DigestValue>
      </Reference>
      <Reference URI="/xl/worksheets/sheet18.xml?ContentType=application/vnd.openxmlformats-officedocument.spreadsheetml.worksheet+xml">
        <DigestMethod Algorithm="http://www.w3.org/2001/04/xmlenc#sha256"/>
        <DigestValue>gi2l10kWKr2InFsMaMw6b6n/rTHasrTgMkz15yETLJ8=</DigestValue>
      </Reference>
      <Reference URI="/xl/worksheets/sheet2.xml?ContentType=application/vnd.openxmlformats-officedocument.spreadsheetml.worksheet+xml">
        <DigestMethod Algorithm="http://www.w3.org/2001/04/xmlenc#sha256"/>
        <DigestValue>0bc5FKFkNEkw0BBvGdFfKVGkytTN5EDEP+b8a9G/yNs=</DigestValue>
      </Reference>
      <Reference URI="/xl/worksheets/sheet3.xml?ContentType=application/vnd.openxmlformats-officedocument.spreadsheetml.worksheet+xml">
        <DigestMethod Algorithm="http://www.w3.org/2001/04/xmlenc#sha256"/>
        <DigestValue>Ln59wu9TPK8TyX4V1GH5ZE8quQyqsPZy80BjudJX5So=</DigestValue>
      </Reference>
      <Reference URI="/xl/worksheets/sheet4.xml?ContentType=application/vnd.openxmlformats-officedocument.spreadsheetml.worksheet+xml">
        <DigestMethod Algorithm="http://www.w3.org/2001/04/xmlenc#sha256"/>
        <DigestValue>7P+iZhXV7UrOKPC6LmAwhwLUa9kLSJXgKpQHzRSLDFE=</DigestValue>
      </Reference>
      <Reference URI="/xl/worksheets/sheet5.xml?ContentType=application/vnd.openxmlformats-officedocument.spreadsheetml.worksheet+xml">
        <DigestMethod Algorithm="http://www.w3.org/2001/04/xmlenc#sha256"/>
        <DigestValue>lX6LkXUHjlu2B5liBftuJNHDlGEUQ3hOyEbJXt0t2SQ=</DigestValue>
      </Reference>
      <Reference URI="/xl/worksheets/sheet6.xml?ContentType=application/vnd.openxmlformats-officedocument.spreadsheetml.worksheet+xml">
        <DigestMethod Algorithm="http://www.w3.org/2001/04/xmlenc#sha256"/>
        <DigestValue>9ZS3kOv+En3VpnrS8jBCAOtvKiHxVOaR25KgTHHasZQ=</DigestValue>
      </Reference>
      <Reference URI="/xl/worksheets/sheet7.xml?ContentType=application/vnd.openxmlformats-officedocument.spreadsheetml.worksheet+xml">
        <DigestMethod Algorithm="http://www.w3.org/2001/04/xmlenc#sha256"/>
        <DigestValue>5k1Lmi/lspUCjX5CmIi6g7Vfae8wkk9oHyo7QZ1sRZ0=</DigestValue>
      </Reference>
      <Reference URI="/xl/worksheets/sheet8.xml?ContentType=application/vnd.openxmlformats-officedocument.spreadsheetml.worksheet+xml">
        <DigestMethod Algorithm="http://www.w3.org/2001/04/xmlenc#sha256"/>
        <DigestValue>jRlcJy1TZ1GuNTTk0j1P2W+jAKo8lfS82uWP0jtcfZ8=</DigestValue>
      </Reference>
      <Reference URI="/xl/worksheets/sheet9.xml?ContentType=application/vnd.openxmlformats-officedocument.spreadsheetml.worksheet+xml">
        <DigestMethod Algorithm="http://www.w3.org/2001/04/xmlenc#sha256"/>
        <DigestValue>G8dBulycUcoCphNlTwUPibv8YwaPzroGHcp/pvCpFcc=</DigestValue>
      </Reference>
    </Manifest>
    <SignatureProperties>
      <SignatureProperty Id="idSignatureTime" Target="#idPackageSignature">
        <mdssi:SignatureTime xmlns:mdssi="http://schemas.openxmlformats.org/package/2006/digital-signature">
          <mdssi:Format>YYYY-MM-DDThh:mm:ssTZD</mdssi:Format>
          <mdssi:Value>2020-04-29T13:00:41Z</mdssi:Value>
        </mdssi:SignatureTime>
      </SignatureProperty>
    </SignatureProperties>
  </Object>
  <Object Id="idOfficeObject">
    <SignatureProperties>
      <SignatureProperty Id="idOfficeV1Details" Target="#idPackageSignature">
        <SignatureInfoV1 xmlns="http://schemas.microsoft.com/office/2006/digsig">
          <SetupID>{158C7B02-D3EC-44F0-A88E-5ABA0523B966}</SetupID>
          <SignatureText>Zunilda Arce</SignatureText>
          <SignatureImage/>
          <SignatureComments/>
          <WindowsVersion>10.0</WindowsVersion>
          <OfficeVersion>16.0.12624/20</OfficeVersion>
          <ApplicationVersion>16.0.12624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2020-04-29T13:00:41Z</xd:SigningTime>
          <xd:SigningCertificate>
            <xd:Cert>
              <xd:CertDigest>
                <DigestMethod Algorithm="http://www.w3.org/2001/04/xmlenc#sha256"/>
                <DigestValue>Wz2CObw0bjBk4N/kP8aSOz9tfHOb5+orb6d2g45wtJk=</DigestValue>
              </xd:CertDigest>
              <xd:IssuerSerial>
                <X509IssuerName>C=PY, O=DOCUMENTA S.A., CN=CA-DOCUMENTA S.A., SERIALNUMBER=RUC 80050172-1</X509IssuerName>
                <X509SerialNumber>5262671913267049432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h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AAAAAASAAAADAAAAAEAAAAeAAAAGAAAAPUAAAAFAAAAMgEAABYAAAAlAAAADAAAAAEAAABUAAAAhAAAAPYAAAAFAAAAMAEAABUAAAABAAAAVVWPQYX2jkH2AAAABQAAAAkAAABMAAAAAAAAAAAAAAAAAAAA//////////9gAAAAMgA5AC8ANAAvADIAMAAyADA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4AAABWAAAAMAAAADsAAABv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J8AAABXAAAAJQAAAAwAAAAEAAAAVAAAAJQAAAAxAAAAOwAAAJ0AAABWAAAAAQAAAFVVj0GF9o5BMQAAADsAAAAMAAAATAAAAAAAAAAAAAAAAAAAAP//////////ZAAAAFoAdQBuAGkAbABkAGEAIABBAHIAYwBlAAsAAAALAAAACwAAAAUAAAAFAAAADAAAAAoAAAAFAAAADQAAAAcAAAAJ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sAAAADwAAAGEAAABsAAAAcQAAAAEAAABVVY9BhfaOQQ8AAABhAAAAEAAAAEwAAAAAAAAAAAAAAAAAAAD//////////2wAAABDAFAALgAgAFoAdQBuAGkAbABkAGEAIABBAHIAYwBlAAgAAAAHAAAAAwAAAAQAAAAHAAAABwAAAAcAAAADAAAAAwAAAAgAAAAHAAAABAAAAAgAAAAFAAAABg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EQEAAJsAAAAOAAAAiwAAAAQBAAARAAAAIQDwAAAAAAAAAAAAAACAPwAAAAAAAAAAAACAPwAAAAAAAAAAAAAAAAAAAAAAAAAAAAAAAAAAAAAAAAAAJQAAAAwAAAAAAACAKAAAAAwAAAAFAAAAJQAAAAwAAAABAAAAGAAAAAwAAAAAAAAAEgAAAAwAAAABAAAAFgAAAAwAAAAAAAAAVAAAADABAAAPAAAAiwAAABABAACbAAAAAQAAAFVVj0GF9o5BDwAAAIsAAAAmAAAATAAAAAQAAAAOAAAAiwAAABIBAACcAAAAmAAAAEYAaQByAG0AYQBkAG8AIABwAG8AcgA6ACAAWgBVAE4ASQBMAEQAQQAgAEEARABSAEkAQQBOAEEAIABBAFIAQwBFACAAQgBBAEUAWgAGAAAAAwAAAAUAAAALAAAABwAAAAgAAAAIAAAABAAAAAgAAAAIAAAABQAAAAMAAAAEAAAABwAAAAkAAAAKAAAAAwAAAAYAAAAJAAAACAAAAAQAAAAIAAAACQAAAAgAAAADAAAACAAAAAoAAAAIAAAABAAAAAgAAAAIAAAACAAAAAcAAAAEAAAABwAAAAgAAAAHAAAABwAAABYAAAAMAAAAAAAAACUAAAAMAAAAAgAAAA4AAAAUAAAAAAAAABAAAAAUAAAA</Object>
  <Object Id="idInvalidSigLnImg">AQAAAGwAAAAAAAAAAAAAAD8BAACfAAAAAAAAAAAAAABmFgAALAsAACBFTUYAAAEAvB8AALA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J4AAABWAAAAMAAAADsAAABv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J8AAABXAAAAJQAAAAwAAAAEAAAAVAAAAJQAAAAxAAAAOwAAAJ0AAABWAAAAAQAAAFVVj0GF9o5BMQAAADsAAAAMAAAATAAAAAAAAAAAAAAAAAAAAP//////////ZAAAAFoAdQBuAGkAbABkAGEAIABBAHIAYwBlAAsAAAALAAAACwAAAAUAAAAFAAAADAAAAAoAAAAFAAAADQAAAAcAAAAJAAAACg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sAAAADwAAAGEAAABsAAAAcQAAAAEAAABVVY9BhfaOQQ8AAABhAAAAEAAAAEwAAAAAAAAAAAAAAAAAAAD//////////2wAAABDAFAALgAgAFoAdQBuAGkAbABkAGEAIABBAHIAYwBlAAgAAAAHAAAAAwAAAAQAAAAHAAAABwAAAAcAAAADAAAAAwAAAAgAAAAHAAAABAAAAAgAAAAFAAAABg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hfaO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EQEAAJsAAAAOAAAAiwAAAAQBAAARAAAAIQDwAAAAAAAAAAAAAACAPwAAAAAAAAAAAACAPwAAAAAAAAAAAAAAAAAAAAAAAAAAAAAAAAAAAAAAAAAAJQAAAAwAAAAAAACAKAAAAAwAAAAFAAAAJQAAAAwAAAABAAAAGAAAAAwAAAAAAAAAEgAAAAwAAAABAAAAFgAAAAwAAAAAAAAAVAAAADABAAAPAAAAiwAAABABAACbAAAAAQAAAFVVj0GF9o5BDwAAAIsAAAAmAAAATAAAAAQAAAAOAAAAiwAAABIBAACcAAAAmAAAAEYAaQByAG0AYQBkAG8AIABwAG8AcgA6ACAAWgBVAE4ASQBMAEQAQQAgAEEARABSAEkAQQBOAEEAIABBAFIAQwBFACAAQgBBAEUAWgAGAAAAAwAAAAUAAAALAAAABwAAAAgAAAAIAAAABAAAAAgAAAAIAAAABQAAAAMAAAAEAAAABwAAAAkAAAAKAAAAAwAAAAYAAAAJAAAACAAAAAQAAAAIAAAACQAAAAgAAAADAAAACAAAAAoAAAAIAAAABAAAAAgAAAAIAAAACAAAAAcAAAAEAAAABwAAAAgAAAAH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/LtIkpto+FmMmigVGo55/ZD3fphWRL0zGvO+8i8F6fY=</DigestValue>
    </Reference>
    <Reference Type="http://www.w3.org/2000/09/xmldsig#Object" URI="#idOfficeObject">
      <DigestMethod Algorithm="http://www.w3.org/2001/04/xmlenc#sha256"/>
      <DigestValue>NjphXVYhJO48ghykn+9OhfrATUgfiEnnKkVb8AmHF8I=</DigestValue>
    </Reference>
    <Reference Type="http://uri.etsi.org/01903#SignedProperties" URI="#idSignedProperties">
      <Transforms>
        <Transform Algorithm="http://www.w3.org/TR/2001/REC-xml-c14n-20010315"/>
      </Transforms>
      <DigestMethod Algorithm="http://www.w3.org/2001/04/xmlenc#sha256"/>
      <DigestValue>WSklpiS3PDriSnzJcK+LR8DQ4bsaqIa7GzmwbjWaFQ4=</DigestValue>
    </Reference>
    <Reference Type="http://www.w3.org/2000/09/xmldsig#Object" URI="#idValidSigLnImg">
      <DigestMethod Algorithm="http://www.w3.org/2001/04/xmlenc#sha256"/>
      <DigestValue>6zaq0fvBi0L+lOcq7dkBwOXTEorzRuQ9stLtNlFkoN4=</DigestValue>
    </Reference>
    <Reference Type="http://www.w3.org/2000/09/xmldsig#Object" URI="#idInvalidSigLnImg">
      <DigestMethod Algorithm="http://www.w3.org/2001/04/xmlenc#sha256"/>
      <DigestValue>ZA4c0XyZL/m/AZd+mbVLDnO/WHa8uMShm9ZdDRXlBl0=</DigestValue>
    </Reference>
  </SignedInfo>
  <SignatureValue>cGVivtakoY0BbpPicY60ZG+JKkisc5nFkTw3xxowaypDjEK6hJ8Ixamg7E4m137CjH/iYcWcIeG1
/8ZvWweJy+B+mnWptIa8NiYQukqrqDy7HS1JRrE3vBk+UfZMN6HADuc7G8jAomuFgmfLdx2SD0lJ
BvmdrAV1o/lS+kinDeYnnNIHY8oGeyv0ksHYivnioqnDukGiXqPrfoIPF8UQMSUKSQbEBqSsCsfr
rHm5FlBI+/rnZNgYWpTD5T4/tTwYUDFHfpw3JehuaUY6wy596MI4nFiKqFcAAWQCXhb9JFeE6/ia
yOc12W1VxRaiFWS9gyJAvXrkFXQ3KnJpvShcLQ==</SignatureValue>
  <KeyInfo>
    <X509Data>
      <X509Certificate>MIIIHTCCBgWgAwIBAgIQHOE0Mqfj89Bd/NOA629DHTANBgkqhkiG9w0BAQsFADBPMRcwFQYDVQQFEw5SVUMgODAwODAwOTktMDELMAkGA1UEBhMCUFkxETAPBgNVBAoMCFZJVCBTLkEuMRQwEgYDVQQDEwtDQS1WSVQgUy5BLjAeFw0xOTEyMjAxMzU4MjRaFw0yMTEyMjAxMzU4MjRaMIGTMRMwEQYDVQQqDApQQUJMTyBKT1NFMREwDwYDVQQEDAhESSBJT1JJTzESMBAGA1UEBRMJQ0kxODQ2NjM0MRwwGgYDVQQDDBNQQUJMTyBKT1NFIERJIElPUklPMREwDwYDVQQLDAhGSVJNQSBGMjEXMBUGA1UECgwOUEVSU09OQSBGSVNJQ0ExCzAJBgNVBAYTAlBZMIIBIjANBgkqhkiG9w0BAQEFAAOCAQ8AMIIBCgKCAQEAwBbEQN8QzNw6rb+D/9j8a5nE8Uzl+SOoXvqy5Eq+ilaP+M+cf6L9qo51c8/kf6f4PrVnHezIXNyEJa6TIPtia+fMR8JmxL+ZXmSXD0Ya3Ybhs0VIUaVgKFvo0wuTNlQQE7Fumconvl4ARmUQy1i6mqlzPovFHNEBtIgb3p29SPTZw+2BmUb1AhE3nUQwAAm0OzAym0FFUeSIoxYsP8e5k9XkhK455aRmCRijyBcqX32tMZsuWJQoo9gxIz76zx1jEWXdDbpDMqW8CGaki8sA7GTJ+eth/2o9e5Zaf6EAAxBD2Fdv64Jn0Oh2A7XsvNCOmDjQMPfxhOmVZtaf1j6rswIDAQABo4IDrjCCA6owDAYDVR0TAQH/BAIwADAOBgNVHQ8BAf8EBAMCBeAwLAYDVR0lAQH/BCIwIAYIKwYBBQUHAwQGCCsGAQUFBwMCBgorBgEEAYI3FAICMB0GA1UdDgQWBBSbTbr611KPJkv/kuQY+BY4fgBnSD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DBgNVHREEfDB6gRhQQUJMTy5ESS1JT1JJT0BQWS5FWS5DT02kXjBcMRYwFAYDVQQFEw1SVUM4MDAzMDIwOC03MUIwQAYDVQQKDDlFUk5TVCAmIFlPVU5HIFBBUkFHVUFZIC0gQVVESVRPUkVTIFkgQVNFU09SRVMgREUgTkVHT0NJT1MwdgYIKwYBBQUHAQEEajBoMCgGCCsGAQUFBzABhhxodHRwczovL3d3dy5lZmlybWEuY29tLnB5L3ZhMDwGCCsGAQUFBzAChjBodHRwczovL3d3dy5lZmlybWEuY29tLnB5L3JlcG9zaXRvcmlvL2VmaXJtYS5jcnQwQgYDVR0fBDswOTA3oDWgM4YxaHR0cHM6Ly93d3cuZWZpcm1hLmNvbS5weS9yZXBvc2l0b3Jpby9lZmlybWExLmNybDANBgkqhkiG9w0BAQsFAAOCAgEAVgFSF2IukuCeMMnSLVV5+IwhznvMH8KbidD77B1BD26d0nYJ25yruoGj5V3moSI5DAaEL7LaSjov/QP4Qb/61LisIJM9nsllJpM2IqTuoTyDG/+2dyWvyDtWaYzJD2Nj8eGXlWoLCNSw03NnvIVM2Cl+4kw8Pk7q9CCBhdgMsSlXi2ikbzQCZpjP6qyYCFo/s4EOVUgC4vxqrMKU8XYpLqYNheFNRpbk6WTMMSGlG4ZtYdCgyGg0NElxzdSXZKDDinOJbDaTAMtDy2YwGvC63eRy6BE+9aDk9V1kLuIa/Yp2UlHy/1+YyEBKFARuoEZs+Xer8TBlV/q9SQhmV91VIYc673zYskCG8sXPSt4vCDIeXB/IfiO1VvIrvwZCfql8v9zYa9hEtzo9+8YjqkCrfYplpm52q3s9/cfKtWL9kszNrckZZ6hmMm9/YrOyopkZ3vqw4dZjKLG64Y5kyAbiltHetTjwlQNU3Kl1zwbKwPb9PjpatnQOeyQvuGUZBrnFym6381jENehKMwCmD08gHAk9ZDhmzTSmsfYVAYdX7OVb9+sHIL+5+mR2NYFCoyLoeIMXSxfGz9dDxLg361kjnUvNhXQv5fm8chNKmaK8d3T/JY5yuFMIyOhOoRQp5htQJgya6D7MfojFe1IXLntHlRcCTgsi2S0FaHv0z+EYU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a2NicWvJQtEpOrR+7qAUA8ldKjXCzCKfx261d7fM+C4=</DigestValue>
      </Reference>
      <Reference URI="/xl/calcChain.xml?ContentType=application/vnd.openxmlformats-officedocument.spreadsheetml.calcChain+xml">
        <DigestMethod Algorithm="http://www.w3.org/2001/04/xmlenc#sha256"/>
        <DigestValue>3dKxutF4dou17OqvNDCBj5dGU+9BxnYqbvdT7pM715M=</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KHyzk8aqSSXPVvWqF+iK8dAY+pfMp64Mo8IPAcyLhcU=</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9m85Zy+fIGpm5gGopmbuHaW4ygPBT+g3CiAfY3LV7dI=</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P2791s7tzJVz/izMB3q5UmttCK7iwZvXbGqluYetFAY=</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P2791s7tzJVz/izMB3q5UmttCK7iwZvXbGqluYetFAY=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Lyhdm6nZTDb6WU79y7oP2JDZT6wSRo0wab6G75t3kcA=</DigestValue>
      </Reference>
      <Reference URI="/xl/drawings/drawing10.xml?ContentType=application/vnd.openxmlformats-officedocument.drawing+xml">
        <DigestMethod Algorithm="http://www.w3.org/2001/04/xmlenc#sha256"/>
        <DigestValue>7hfndXw1bryh3hfPm3MkOkiBdJnNBKVSfA+G7D0z3Pc=</DigestValue>
      </Reference>
      <Reference URI="/xl/drawings/drawing11.xml?ContentType=application/vnd.openxmlformats-officedocument.drawing+xml">
        <DigestMethod Algorithm="http://www.w3.org/2001/04/xmlenc#sha256"/>
        <DigestValue>+AgnSVdF3lGy4AFVle/b/c5iU/YMQ3MR+K4wBSwc7hY=</DigestValue>
      </Reference>
      <Reference URI="/xl/drawings/drawing12.xml?ContentType=application/vnd.openxmlformats-officedocument.drawing+xml">
        <DigestMethod Algorithm="http://www.w3.org/2001/04/xmlenc#sha256"/>
        <DigestValue>wJliWoLSmrTB04P7Rw9oNuuZnfPUxyZxRCmMoX4JRro=</DigestValue>
      </Reference>
      <Reference URI="/xl/drawings/drawing13.xml?ContentType=application/vnd.openxmlformats-officedocument.drawing+xml">
        <DigestMethod Algorithm="http://www.w3.org/2001/04/xmlenc#sha256"/>
        <DigestValue>DcGtb4RtbQP0Y60cgovqn3wgsofMiW0U+5jAObD4nA0=</DigestValue>
      </Reference>
      <Reference URI="/xl/drawings/drawing14.xml?ContentType=application/vnd.openxmlformats-officedocument.drawing+xml">
        <DigestMethod Algorithm="http://www.w3.org/2001/04/xmlenc#sha256"/>
        <DigestValue>3GlLJsyd/UD0ohvorIX0BP5hsoHkCgVcGMz1uKyKDtY=</DigestValue>
      </Reference>
      <Reference URI="/xl/drawings/drawing15.xml?ContentType=application/vnd.openxmlformats-officedocument.drawing+xml">
        <DigestMethod Algorithm="http://www.w3.org/2001/04/xmlenc#sha256"/>
        <DigestValue>1uVyHYayMRu8p9VVw7s15CLaB/BBdHM18IRkXJUhuRk=</DigestValue>
      </Reference>
      <Reference URI="/xl/drawings/drawing16.xml?ContentType=application/vnd.openxmlformats-officedocument.drawing+xml">
        <DigestMethod Algorithm="http://www.w3.org/2001/04/xmlenc#sha256"/>
        <DigestValue>WWtuCcXCEZJQgDaHZBFgvz1CvyyvZVwAxpIxXV56MXs=</DigestValue>
      </Reference>
      <Reference URI="/xl/drawings/drawing2.xml?ContentType=application/vnd.openxmlformats-officedocument.drawing+xml">
        <DigestMethod Algorithm="http://www.w3.org/2001/04/xmlenc#sha256"/>
        <DigestValue>ZnDcqC43sGJgFHOEwMSWDgI9Dvvh2zc5rerHbh0EWUk=</DigestValue>
      </Reference>
      <Reference URI="/xl/drawings/drawing3.xml?ContentType=application/vnd.openxmlformats-officedocument.drawing+xml">
        <DigestMethod Algorithm="http://www.w3.org/2001/04/xmlenc#sha256"/>
        <DigestValue>YMTwvbxoFeqeMDIqXRFk9hwcRDYw5pWQQ+56yEqvxys=</DigestValue>
      </Reference>
      <Reference URI="/xl/drawings/drawing4.xml?ContentType=application/vnd.openxmlformats-officedocument.drawing+xml">
        <DigestMethod Algorithm="http://www.w3.org/2001/04/xmlenc#sha256"/>
        <DigestValue>hA+d24UaWkL0TCGUeTY3NHh1KcBuyMf4EAFG1ItYuAo=</DigestValue>
      </Reference>
      <Reference URI="/xl/drawings/drawing5.xml?ContentType=application/vnd.openxmlformats-officedocument.drawing+xml">
        <DigestMethod Algorithm="http://www.w3.org/2001/04/xmlenc#sha256"/>
        <DigestValue>vFW5IcIQlimX3x8uPmkPSt/VSGmf7KlLrZ4ZQwDVEAo=</DigestValue>
      </Reference>
      <Reference URI="/xl/drawings/drawing6.xml?ContentType=application/vnd.openxmlformats-officedocument.drawing+xml">
        <DigestMethod Algorithm="http://www.w3.org/2001/04/xmlenc#sha256"/>
        <DigestValue>PH7A6OjsCyBIqZ+ubz6xPR1fxR2jI9iMqQlL7aHDtUY=</DigestValue>
      </Reference>
      <Reference URI="/xl/drawings/drawing7.xml?ContentType=application/vnd.openxmlformats-officedocument.drawing+xml">
        <DigestMethod Algorithm="http://www.w3.org/2001/04/xmlenc#sha256"/>
        <DigestValue>4mNIPkV3sFOsFOkDcbi6szcp3erXyqHRoUeRmYRNBMQ=</DigestValue>
      </Reference>
      <Reference URI="/xl/drawings/drawing8.xml?ContentType=application/vnd.openxmlformats-officedocument.drawing+xml">
        <DigestMethod Algorithm="http://www.w3.org/2001/04/xmlenc#sha256"/>
        <DigestValue>CXPNDdXxBJYRXJgAhyPzagZFZvTji8gBtzzXucVpgb8=</DigestValue>
      </Reference>
      <Reference URI="/xl/drawings/drawing9.xml?ContentType=application/vnd.openxmlformats-officedocument.drawing+xml">
        <DigestMethod Algorithm="http://www.w3.org/2001/04/xmlenc#sha256"/>
        <DigestValue>bTWJN6ZKuArxVPZFp3Ld1tyigRtXzLA+4dLtVz4O36U=</DigestValue>
      </Reference>
      <Reference URI="/xl/drawings/vmlDrawing1.vml?ContentType=application/vnd.openxmlformats-officedocument.vmlDrawing">
        <DigestMethod Algorithm="http://www.w3.org/2001/04/xmlenc#sha256"/>
        <DigestValue>4gDZrm2Li3Dg/6pSjzT6slDixQH3HX6J+ykIzz3Oig8=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EK02GdXY5c2pSQE5qRtZr0awJvlTPtGTaYrYS3hW+go=</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kGtk8S3KiQO2G/3gWeC8mu0heXhkSshh4e2YO6fpgQY=</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OcbFKai2DjGivYKQ1d5R5J233dDEEjp86Snx5s+/MHU=</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4e2qaKXi6dZswQW1Tm0uebSAedP/arue86Q0gW3WYp8=</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mtnvJPCgSpuszawQoYDrC84WyVjBSETrAj5qgv399yg=</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pIBDJFm+M+34ut81++BzTBW/gS70VPDp417FWpvgdqI=</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VvE0DeaUNwgVw8vGZisDKf093+qrm0PHSilyPt98rs4=</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dLhmJ3UFsFyTQzq3ZIL+q5gr2Vpy6gX6YsAp2ci0sHo=</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/oBdOqQx6HX65qPoETM9KxwOxJYwYZuGlhBPJNgeerE=</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aA3pAm4hqywqDOiKZRrdKc4cDeNy7TWEbpcNQB7lQ20=</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2y3NYC8vx3WuZcPASNYfBnVPWNUgGfzTnhvY0kAixXs=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8pO5rfFHYaVkcKmLtQ5NHtiD/bpPX98pE7hf29+I5pk=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Fvu5ecOLwYfLB9z4bKxu9IxaxMTvIABDMghVXSnKvCk=</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EKbmwVAXOTkxf/TS1ui4FwY7TCX4pcez2WZI4yFQYH4=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X1v0GhP/EbW1BLjr74yXq3xxXBGvlxNnUb02N+KMGOI=</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vPtfCT18CflI4H1NInVwVCl6kzqv7BVlF19aGha0P4o=</DigestValue>
      </Reference>
      <Reference URI="/xl/externalLinks/externalLink1.xml?ContentType=application/vnd.openxmlformats-officedocument.spreadsheetml.externalLink+xml">
        <DigestMethod Algorithm="http://www.w3.org/2001/04/xmlenc#sha256"/>
        <DigestValue>I1n5YLsk2fyy1jws/+RBIoyO9mm78KIb1KiMhMiTY5g=</DigestValue>
      </Reference>
      <Reference URI="/xl/externalLinks/externalLink10.xml?ContentType=application/vnd.openxmlformats-officedocument.spreadsheetml.externalLink+xml">
        <DigestMethod Algorithm="http://www.w3.org/2001/04/xmlenc#sha256"/>
        <DigestValue>9zKZv27YFIFDUIwPf9qIiu4sND49q+diIvk47Hv+zfY=</DigestValue>
      </Reference>
      <Reference URI="/xl/externalLinks/externalLink11.xml?ContentType=application/vnd.openxmlformats-officedocument.spreadsheetml.externalLink+xml">
        <DigestMethod Algorithm="http://www.w3.org/2001/04/xmlenc#sha256"/>
        <DigestValue>QhIvoukwhlLpIUupxpK1dYoAJ/q2XwBJ0NrA+rXlIHs=</DigestValue>
      </Reference>
      <Reference URI="/xl/externalLinks/externalLink12.xml?ContentType=application/vnd.openxmlformats-officedocument.spreadsheetml.externalLink+xml">
        <DigestMethod Algorithm="http://www.w3.org/2001/04/xmlenc#sha256"/>
        <DigestValue>o9QWbNY8EQadinmsNo4iqRnBh0jMK70eS2zN1cgmy3E=</DigestValue>
      </Reference>
      <Reference URI="/xl/externalLinks/externalLink13.xml?ContentType=application/vnd.openxmlformats-officedocument.spreadsheetml.externalLink+xml">
        <DigestMethod Algorithm="http://www.w3.org/2001/04/xmlenc#sha256"/>
        <DigestValue>leB4Uvn/U8sV1l1I67+gxmEwK0Ja3/KgBsFKy7XrwpE=</DigestValue>
      </Reference>
      <Reference URI="/xl/externalLinks/externalLink14.xml?ContentType=application/vnd.openxmlformats-officedocument.spreadsheetml.externalLink+xml">
        <DigestMethod Algorithm="http://www.w3.org/2001/04/xmlenc#sha256"/>
        <DigestValue>HRBnhM3/6XLlXU1t6jruh4FiBgx7VxkOuDDolDkINfU=</DigestValue>
      </Reference>
      <Reference URI="/xl/externalLinks/externalLink15.xml?ContentType=application/vnd.openxmlformats-officedocument.spreadsheetml.externalLink+xml">
        <DigestMethod Algorithm="http://www.w3.org/2001/04/xmlenc#sha256"/>
        <DigestValue>iVptCsJv9nU8G/YRT0PXtdxyUmUWHkZxKXuYNeZ8a0I=</DigestValue>
      </Reference>
      <Reference URI="/xl/externalLinks/externalLink16.xml?ContentType=application/vnd.openxmlformats-officedocument.spreadsheetml.externalLink+xml">
        <DigestMethod Algorithm="http://www.w3.org/2001/04/xmlenc#sha256"/>
        <DigestValue>drUB4nBtM5bTtUoGGWmwcSqDcy8rM7xrZ2GKBczgNTU=</DigestValue>
      </Reference>
      <Reference URI="/xl/externalLinks/externalLink2.xml?ContentType=application/vnd.openxmlformats-officedocument.spreadsheetml.externalLink+xml">
        <DigestMethod Algorithm="http://www.w3.org/2001/04/xmlenc#sha256"/>
        <DigestValue>36+xr02VhDc0D04CVlh1SwqmZDCUh5ZqK0XgXYcQyOg=</DigestValue>
      </Reference>
      <Reference URI="/xl/externalLinks/externalLink3.xml?ContentType=application/vnd.openxmlformats-officedocument.spreadsheetml.externalLink+xml">
        <DigestMethod Algorithm="http://www.w3.org/2001/04/xmlenc#sha256"/>
        <DigestValue>cztsnM3GXXc+whL270UuKPU8RbFWWQ5Upc7xiCc6s10=</DigestValue>
      </Reference>
      <Reference URI="/xl/externalLinks/externalLink4.xml?ContentType=application/vnd.openxmlformats-officedocument.spreadsheetml.externalLink+xml">
        <DigestMethod Algorithm="http://www.w3.org/2001/04/xmlenc#sha256"/>
        <DigestValue>f+qI2uERkjk5NJybukEDwCJZ7auFp8V8Wg+VfNfdgO8=</DigestValue>
      </Reference>
      <Reference URI="/xl/externalLinks/externalLink5.xml?ContentType=application/vnd.openxmlformats-officedocument.spreadsheetml.externalLink+xml">
        <DigestMethod Algorithm="http://www.w3.org/2001/04/xmlenc#sha256"/>
        <DigestValue>2Cq8NOUqNg6lNl8UiFsSl+RVz7WRnBZZjQxD2ZxsV4E=</DigestValue>
      </Reference>
      <Reference URI="/xl/externalLinks/externalLink6.xml?ContentType=application/vnd.openxmlformats-officedocument.spreadsheetml.externalLink+xml">
        <DigestMethod Algorithm="http://www.w3.org/2001/04/xmlenc#sha256"/>
        <DigestValue>2R1KwO4YHNBY7G4qJmcLn35WEgHztjcKRN9nLt+loMk=</DigestValue>
      </Reference>
      <Reference URI="/xl/externalLinks/externalLink7.xml?ContentType=application/vnd.openxmlformats-officedocument.spreadsheetml.externalLink+xml">
        <DigestMethod Algorithm="http://www.w3.org/2001/04/xmlenc#sha256"/>
        <DigestValue>iFfmpt2/NmHowpiZ8uV3cEO78GvDqMseQNGruhTQjjk=</DigestValue>
      </Reference>
      <Reference URI="/xl/externalLinks/externalLink8.xml?ContentType=application/vnd.openxmlformats-officedocument.spreadsheetml.externalLink+xml">
        <DigestMethod Algorithm="http://www.w3.org/2001/04/xmlenc#sha256"/>
        <DigestValue>k+H9ySGVTS/+HUdhG0JxTr1JOFu77ak1DquyTNIrPeI=</DigestValue>
      </Reference>
      <Reference URI="/xl/externalLinks/externalLink9.xml?ContentType=application/vnd.openxmlformats-officedocument.spreadsheetml.externalLink+xml">
        <DigestMethod Algorithm="http://www.w3.org/2001/04/xmlenc#sha256"/>
        <DigestValue>0n10sNqBwfxeHdvktkyb0qZGRWfz++UI+XuxblyqDLs=</DigestValue>
      </Reference>
      <Reference URI="/xl/media/image1.emf?ContentType=image/x-emf">
        <DigestMethod Algorithm="http://www.w3.org/2001/04/xmlenc#sha256"/>
        <DigestValue>KBRmqkx36VhR1/PXHcxgL0qjts5QxNWLYgsQCKksXz0=</DigestValue>
      </Reference>
      <Reference URI="/xl/media/image2.emf?ContentType=image/x-emf">
        <DigestMethod Algorithm="http://www.w3.org/2001/04/xmlenc#sha256"/>
        <DigestValue>2+ZA4LNsOE7aW7hNueuL5Agc3ZjLk6VVy6+O9WVlAZk=</DigestValue>
      </Reference>
      <Reference URI="/xl/media/image3.emf?ContentType=image/x-emf">
        <DigestMethod Algorithm="http://www.w3.org/2001/04/xmlenc#sha256"/>
        <DigestValue>o5UgNorA74MpvNPU+mOdU0Qb7ZY354C8RRxD++vctWI=</DigestValue>
      </Reference>
      <Reference URI="/xl/media/image4.emf?ContentType=image/x-emf">
        <DigestMethod Algorithm="http://www.w3.org/2001/04/xmlenc#sha256"/>
        <DigestValue>My5pCHM/1HFsqVYGG7sipaL3KbHW4jYSiU7h6WMAQDg=</DigestValue>
      </Reference>
      <Reference URI="/xl/media/image5.jpeg?ContentType=image/jpeg">
        <DigestMethod Algorithm="http://www.w3.org/2001/04/xmlenc#sha256"/>
        <DigestValue>WgmWrY9i1ZFb1nXlBG48DLUqfg6vt+BzDHF/svkAAEc=</DigestValue>
      </Reference>
      <Reference URI="/xl/media/image6.png?ContentType=image/png">
        <DigestMethod Algorithm="http://www.w3.org/2001/04/xmlenc#sha256"/>
        <DigestValue>VOq5T4sX1jrrLfWp3Uqop7Vo6iJiD9gHHSUSLElStWk=</DigestValue>
      </Reference>
      <Reference URI="/xl/media/image7.emf?ContentType=image/x-emf">
        <DigestMethod Algorithm="http://www.w3.org/2001/04/xmlenc#sha256"/>
        <DigestValue>itUVww43fI0k1fbPJEH4CaM03Ss2KQM3AnPaxtj53Xw=</DigestValue>
      </Reference>
      <Reference URI="/xl/printerSettings/printerSettings1.bin?ContentType=application/vnd.openxmlformats-officedocument.spreadsheetml.printerSettings">
        <DigestMethod Algorithm="http://www.w3.org/2001/04/xmlenc#sha256"/>
        <DigestValue>guBrVYJECRMr8xn+zW4KWPZIYcVgwMnj/NFkQ9gh1LE=</DigestValue>
      </Reference>
      <Reference URI="/xl/printerSettings/printerSettings10.bin?ContentType=application/vnd.openxmlformats-officedocument.spreadsheetml.printerSettings">
        <DigestMethod Algorithm="http://www.w3.org/2001/04/xmlenc#sha256"/>
        <DigestValue>w/+PLv4033uH39NXbru38XuzSChKrbSAYl8iQ2XiQ4s=</DigestValue>
      </Reference>
      <Reference URI="/xl/printerSettings/printerSettings11.bin?ContentType=application/vnd.openxmlformats-officedocument.spreadsheetml.printerSettings">
        <DigestMethod Algorithm="http://www.w3.org/2001/04/xmlenc#sha256"/>
        <DigestValue>w/+PLv4033uH39NXbru38XuzSChKrbSAYl8iQ2XiQ4s=</DigestValue>
      </Reference>
      <Reference URI="/xl/printerSettings/printerSettings12.bin?ContentType=application/vnd.openxmlformats-officedocument.spreadsheetml.printerSettings">
        <DigestMethod Algorithm="http://www.w3.org/2001/04/xmlenc#sha256"/>
        <DigestValue>S7T2IXOpCQ79miSutCEzQSNQh8eqMU48UTEKOk656Bg=</DigestValue>
      </Reference>
      <Reference URI="/xl/printerSettings/printerSettings13.bin?ContentType=application/vnd.openxmlformats-officedocument.spreadsheetml.printerSettings">
        <DigestMethod Algorithm="http://www.w3.org/2001/04/xmlenc#sha256"/>
        <DigestValue>w/+PLv4033uH39NXbru38XuzSChKrbSAYl8iQ2XiQ4s=</DigestValue>
      </Reference>
      <Reference URI="/xl/printerSettings/printerSettings14.bin?ContentType=application/vnd.openxmlformats-officedocument.spreadsheetml.printerSettings">
        <DigestMethod Algorithm="http://www.w3.org/2001/04/xmlenc#sha256"/>
        <DigestValue>jGuvAlAkBFlLCZNKRt68Gcc00b7Rm67EBHYr0T9Oq20=</DigestValue>
      </Reference>
      <Reference URI="/xl/printerSettings/printerSettings2.bin?ContentType=application/vnd.openxmlformats-officedocument.spreadsheetml.printerSettings">
        <DigestMethod Algorithm="http://www.w3.org/2001/04/xmlenc#sha256"/>
        <DigestValue>uH9meGNdIwrZbWl/MRxMjiLjTPux99RA4tkaiSZ8JrY=</DigestValue>
      </Reference>
      <Reference URI="/xl/printerSettings/printerSettings3.bin?ContentType=application/vnd.openxmlformats-officedocument.spreadsheetml.printerSettings">
        <DigestMethod Algorithm="http://www.w3.org/2001/04/xmlenc#sha256"/>
        <DigestValue>uH9meGNdIwrZbWl/MRxMjiLjTPux99RA4tkaiSZ8JrY=</DigestValue>
      </Reference>
      <Reference URI="/xl/printerSettings/printerSettings4.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uH9meGNdIwrZbWl/MRxMjiLjTPux99RA4tkaiSZ8JrY=</DigestValue>
      </Reference>
      <Reference URI="/xl/printerSettings/printerSettings6.bin?ContentType=application/vnd.openxmlformats-officedocument.spreadsheetml.printerSettings">
        <DigestMethod Algorithm="http://www.w3.org/2001/04/xmlenc#sha256"/>
        <DigestValue>ZmWQIgA98YBPYel3t2mHqPdASmbhvSK0qIEasw2I5lQ=</DigestValue>
      </Reference>
      <Reference URI="/xl/printerSettings/printerSettings7.bin?ContentType=application/vnd.openxmlformats-officedocument.spreadsheetml.printerSettings">
        <DigestMethod Algorithm="http://www.w3.org/2001/04/xmlenc#sha256"/>
        <DigestValue>S7T2IXOpCQ79miSutCEzQSNQh8eqMU48UTEKOk656Bg=</DigestValue>
      </Reference>
      <Reference URI="/xl/printerSettings/printerSettings8.bin?ContentType=application/vnd.openxmlformats-officedocument.spreadsheetml.printerSettings">
        <DigestMethod Algorithm="http://www.w3.org/2001/04/xmlenc#sha256"/>
        <DigestValue>S7T2IXOpCQ79miSutCEzQSNQh8eqMU48UTEKOk656Bg=</DigestValue>
      </Reference>
      <Reference URI="/xl/printerSettings/printerSettings9.bin?ContentType=application/vnd.openxmlformats-officedocument.spreadsheetml.printerSettings">
        <DigestMethod Algorithm="http://www.w3.org/2001/04/xmlenc#sha256"/>
        <DigestValue>S7T2IXOpCQ79miSutCEzQSNQh8eqMU48UTEKOk656Bg=</DigestValue>
      </Reference>
      <Reference URI="/xl/sharedStrings.xml?ContentType=application/vnd.openxmlformats-officedocument.spreadsheetml.sharedStrings+xml">
        <DigestMethod Algorithm="http://www.w3.org/2001/04/xmlenc#sha256"/>
        <DigestValue>Q5miDS/TNeGZocdSIUmDwuwDvfDhz3NZANPvbIUmxrw=</DigestValue>
      </Reference>
      <Reference URI="/xl/styles.xml?ContentType=application/vnd.openxmlformats-officedocument.spreadsheetml.styles+xml">
        <DigestMethod Algorithm="http://www.w3.org/2001/04/xmlenc#sha256"/>
        <DigestValue>pVMPYs//mBhxa/dtBNlGggMtfeAGxhEZf6b6ly8hseU=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kbrEspimlXahZizwKiBKPawKlTBYHrCmyHVBd8AQT7A=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ZOZ+2y8KlgARq7v4vsPrD4nIDV4Rqtubx7lLXn+BYVI=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HeCfwdvuI2t/xa4QgtIf1LWzcwS2nsGCgVTwTgfyoL8=</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T1B0uRaS4Rdt4UR0fuU8A5BqcFtpt/Nsf6rux8r0cgc=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hlX9gQHuzx56YhcKzgHvK3N5MwnGcFK7/Yfps5n9mUE=</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fdOBI5YPlod2gQsbBNuVZm5oqUb1cLyH9LaeXt4y7Qo=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375R65EMrx8SM4U9NmVn6COFEVAtn10VKJqsshtcb9s=</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SdYitY6CMbgoQX26FPfpKdroeZv5hcfj/+GgR2+ZGYk=</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Jq/DyYVR0Rhub1Xpox2yW99FZ8DqPcZHLCFxyeY6jXA=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28p94RhPvxo0se6wl6MOMJa0E+rPlmClHeh/tIl7z5Y=</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S7Rit4EslipY9D6d2iHhm4nRhUEB4O+cERRjXlVuPgg=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irs/Pu/FzvxUJmFujRUwEQEL1S0ghz68+kVFgf3MIs8=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Ic2lOuRXtCfhiDdA3NrsRd2rlV26r1nMtKWsG4NJYWE=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f/iHIj5EXWJqEOYUDE+hDDONcWEy7b8EEin33f9rUfg=</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gq+jxydDD09aDsEZQ5P3ya+xHfeNUAQgY1RFaPFy5Iw=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aNSy593Et2UK8oA6WHGONS53DInpYWmo3LI9HSF3xe0=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5GZR8kJIOaHvy2VnbUiRgyNB5menELbxKzlmtspM6QA=</DigestValue>
      </Reference>
      <Reference URI="/xl/worksheets/sheet1.xml?ContentType=application/vnd.openxmlformats-officedocument.spreadsheetml.worksheet+xml">
        <DigestMethod Algorithm="http://www.w3.org/2001/04/xmlenc#sha256"/>
        <DigestValue>5z8EJShGb26WrA25rKdz30M0orIVhNl0HJnyr+W/QMI=</DigestValue>
      </Reference>
      <Reference URI="/xl/worksheets/sheet10.xml?ContentType=application/vnd.openxmlformats-officedocument.spreadsheetml.worksheet+xml">
        <DigestMethod Algorithm="http://www.w3.org/2001/04/xmlenc#sha256"/>
        <DigestValue>vTYcTF7+pYUIZzSxHn/FsNZiCGk4SVpVoJS1HYwlnhQ=</DigestValue>
      </Reference>
      <Reference URI="/xl/worksheets/sheet11.xml?ContentType=application/vnd.openxmlformats-officedocument.spreadsheetml.worksheet+xml">
        <DigestMethod Algorithm="http://www.w3.org/2001/04/xmlenc#sha256"/>
        <DigestValue>akXdD7NVD4ldhm92L6AznBcgwdFvBWWVPROxVUWOfdE=</DigestValue>
      </Reference>
      <Reference URI="/xl/worksheets/sheet12.xml?ContentType=application/vnd.openxmlformats-officedocument.spreadsheetml.worksheet+xml">
        <DigestMethod Algorithm="http://www.w3.org/2001/04/xmlenc#sha256"/>
        <DigestValue>fAopp2TssptGaX6TD8cExB/MCU7s4tLust+I7aOl0LY=</DigestValue>
      </Reference>
      <Reference URI="/xl/worksheets/sheet13.xml?ContentType=application/vnd.openxmlformats-officedocument.spreadsheetml.worksheet+xml">
        <DigestMethod Algorithm="http://www.w3.org/2001/04/xmlenc#sha256"/>
        <DigestValue>2z7vqWHGnYIRAAysQF1IEi9JDsXxE/tk1uLmU26BvlM=</DigestValue>
      </Reference>
      <Reference URI="/xl/worksheets/sheet14.xml?ContentType=application/vnd.openxmlformats-officedocument.spreadsheetml.worksheet+xml">
        <DigestMethod Algorithm="http://www.w3.org/2001/04/xmlenc#sha256"/>
        <DigestValue>b34Ogcr8d0Utk5wg7R+6tSjzPgRYHnmIiL7vaoqnCSk=</DigestValue>
      </Reference>
      <Reference URI="/xl/worksheets/sheet15.xml?ContentType=application/vnd.openxmlformats-officedocument.spreadsheetml.worksheet+xml">
        <DigestMethod Algorithm="http://www.w3.org/2001/04/xmlenc#sha256"/>
        <DigestValue>gYMg40zFV64RLZBsWdJgRen/hHsH6UTVpefzDy65d5w=</DigestValue>
      </Reference>
      <Reference URI="/xl/worksheets/sheet16.xml?ContentType=application/vnd.openxmlformats-officedocument.spreadsheetml.worksheet+xml">
        <DigestMethod Algorithm="http://www.w3.org/2001/04/xmlenc#sha256"/>
        <DigestValue>7+btNaqefI9sLFWg05aIp1RuJreHwqc2ciRuRAG25AM=</DigestValue>
      </Reference>
      <Reference URI="/xl/worksheets/sheet17.xml?ContentType=application/vnd.openxmlformats-officedocument.spreadsheetml.worksheet+xml">
        <DigestMethod Algorithm="http://www.w3.org/2001/04/xmlenc#sha256"/>
        <DigestValue>8L4bzRNFnTk2dluc2VSg5FAjOIrNEfiZmUC/Z9cGIpg=</DigestValue>
      </Reference>
      <Reference URI="/xl/worksheets/sheet18.xml?ContentType=application/vnd.openxmlformats-officedocument.spreadsheetml.worksheet+xml">
        <DigestMethod Algorithm="http://www.w3.org/2001/04/xmlenc#sha256"/>
        <DigestValue>gi2l10kWKr2InFsMaMw6b6n/rTHasrTgMkz15yETLJ8=</DigestValue>
      </Reference>
      <Reference URI="/xl/worksheets/sheet2.xml?ContentType=application/vnd.openxmlformats-officedocument.spreadsheetml.worksheet+xml">
        <DigestMethod Algorithm="http://www.w3.org/2001/04/xmlenc#sha256"/>
        <DigestValue>0bc5FKFkNEkw0BBvGdFfKVGkytTN5EDEP+b8a9G/yNs=</DigestValue>
      </Reference>
      <Reference URI="/xl/worksheets/sheet3.xml?ContentType=application/vnd.openxmlformats-officedocument.spreadsheetml.worksheet+xml">
        <DigestMethod Algorithm="http://www.w3.org/2001/04/xmlenc#sha256"/>
        <DigestValue>Ln59wu9TPK8TyX4V1GH5ZE8quQyqsPZy80BjudJX5So=</DigestValue>
      </Reference>
      <Reference URI="/xl/worksheets/sheet4.xml?ContentType=application/vnd.openxmlformats-officedocument.spreadsheetml.worksheet+xml">
        <DigestMethod Algorithm="http://www.w3.org/2001/04/xmlenc#sha256"/>
        <DigestValue>7P+iZhXV7UrOKPC6LmAwhwLUa9kLSJXgKpQHzRSLDFE=</DigestValue>
      </Reference>
      <Reference URI="/xl/worksheets/sheet5.xml?ContentType=application/vnd.openxmlformats-officedocument.spreadsheetml.worksheet+xml">
        <DigestMethod Algorithm="http://www.w3.org/2001/04/xmlenc#sha256"/>
        <DigestValue>lX6LkXUHjlu2B5liBftuJNHDlGEUQ3hOyEbJXt0t2SQ=</DigestValue>
      </Reference>
      <Reference URI="/xl/worksheets/sheet6.xml?ContentType=application/vnd.openxmlformats-officedocument.spreadsheetml.worksheet+xml">
        <DigestMethod Algorithm="http://www.w3.org/2001/04/xmlenc#sha256"/>
        <DigestValue>9ZS3kOv+En3VpnrS8jBCAOtvKiHxVOaR25KgTHHasZQ=</DigestValue>
      </Reference>
      <Reference URI="/xl/worksheets/sheet7.xml?ContentType=application/vnd.openxmlformats-officedocument.spreadsheetml.worksheet+xml">
        <DigestMethod Algorithm="http://www.w3.org/2001/04/xmlenc#sha256"/>
        <DigestValue>5k1Lmi/lspUCjX5CmIi6g7Vfae8wkk9oHyo7QZ1sRZ0=</DigestValue>
      </Reference>
      <Reference URI="/xl/worksheets/sheet8.xml?ContentType=application/vnd.openxmlformats-officedocument.spreadsheetml.worksheet+xml">
        <DigestMethod Algorithm="http://www.w3.org/2001/04/xmlenc#sha256"/>
        <DigestValue>jRlcJy1TZ1GuNTTk0j1P2W+jAKo8lfS82uWP0jtcfZ8=</DigestValue>
      </Reference>
      <Reference URI="/xl/worksheets/sheet9.xml?ContentType=application/vnd.openxmlformats-officedocument.spreadsheetml.worksheet+xml">
        <DigestMethod Algorithm="http://www.w3.org/2001/04/xmlenc#sha256"/>
        <DigestValue>G8dBulycUcoCphNlTwUPibv8YwaPzroGHcp/pvCpFcc=</DigestValue>
      </Reference>
    </Manifest>
    <SignatureProperties>
      <SignatureProperty Id="idSignatureTime" Target="#idPackageSignature">
        <mdssi:SignatureTime xmlns:mdssi="http://schemas.openxmlformats.org/package/2006/digital-signature">
          <mdssi:Format>YYYY-MM-DDThh:mm:ssTZD</mdssi:Format>
          <mdssi:Value>2020-04-29T15:23:09Z</mdssi:Value>
        </mdssi:SignatureTime>
      </SignatureProperty>
    </SignatureProperties>
  </Object>
  <Object Id="idOfficeObject">
    <SignatureProperties>
      <SignatureProperty Id="idOfficeV1Details" Target="#idPackageSignature">
        <SignatureInfoV1 xmlns="http://schemas.microsoft.com/office/2006/digsig">
          <SetupID>{D9AB8F9C-D9B7-49EC-B759-1194B76B661C}</SetupID>
          <SignatureText>Pablo Di Iorio</SignatureText>
          <SignatureImage/>
          <SignatureComments/>
          <WindowsVersion>10.0</WindowsVersion>
          <OfficeVersion>16.0.12624/20</OfficeVersion>
          <ApplicationVersion>16.0.12624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2020-04-29T15:23:09Z</xd:SigningTime>
          <xd:SigningCertificate>
            <xd:Cert>
              <xd:CertDigest>
                <DigestMethod Algorithm="http://www.w3.org/2001/04/xmlenc#sha256"/>
                <DigestValue>AUvi27MlY7sfWF47PSiPnW6eUkDOC3qwa0mXEAhng7o=</DigestValue>
              </xd:CertDigest>
              <xd:IssuerSerial>
                <X509IssuerName>CN=CA-VIT S.A., O=VIT S.A., C=PY, SERIALNUMBER=RUC 80080099-0</X509IssuerName>
                <X509SerialNumber>38387709373815070437772656741576557341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p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AAAAAASAAAADAAAAAEAAAAeAAAAGAAAAPUAAAAFAAAAMgEAABYAAAAlAAAADAAAAAEAAABUAAAAhAAAAPYAAAAFAAAAMAEAABUAAAABAAAAVVWPQYX2jkH2AAAABQAAAAkAAABMAAAAAAAAAAAAAAAAAAAA//////////9gAAAAMgA5AC8ANAAvADIAMAAyADA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kAAABWAAAAMAAAADsAAAB6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KoAAABXAAAAJQAAAAwAAAAEAAAAVAAAAKAAAAAxAAAAOwAAAKgAAABWAAAAAQAAAFVVj0GF9o5BMQAAADsAAAAOAAAATAAAAAAAAAAAAAAAAAAAAP//////////aAAAAFAAYQBiAGwAbwAgAEQAaQAgAEkAbwByAGkAbwALAAAACgAAAAwAAAAFAAAADAAAAAUAAAAOAAAABQAAAAUAAAAFAAAADAAAAAcAAAAF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DAAAAADwAAAGEAAAB8AAAAcQAAAAEAAABVVY9BhfaOQQ8AAABhAAAAEwAAAEwAAAAAAAAAAAAAAAAAAAD//////////3QAAABQAGEAYgBsAG8AIABKAG8AcwBlACAARABpACAASQBvAHIAaQBvAAAABwAAAAcAAAAIAAAAAwAAAAgAAAAEAAAABQAAAAgAAAAGAAAABwAAAAQAAAAJAAAAAwAAAAQAAAADAAAACAAAAAUAAAAD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gAAAAPAAAAdgAAAGkAAACGAAAAAQAAAFVVj0GF9o5BDwAAAHYAAAAPAAAATAAAAAAAAAAAAAAAAAAAAP//////////bAAAAEEAdQBkAGkAdABvAHIAIABFAHgAdABlAHIAbgBvAAAACAAAAAcAAAAIAAAAAwAAAAQAAAAIAAAABQAAAAQAAAAHAAAABgAAAAQAAAAHAAAABQAAAAcAAAAIAAAASwAAAEAAAAAwAAAABQAAACAAAAABAAAAAQAAABAAAAAAAAAAAAAAAEABAACgAAAAAAAAAAAAAABAAQAAoAAAACUAAAAMAAAAAgAAACcAAAAYAAAABQAAAAAAAAD///8AAAAAACUAAAAMAAAABQAAAEwAAABkAAAADgAAAIsAAADcAAAAmwAAAA4AAACLAAAAzwAAABEAAAAhAPAAAAAAAAAAAAAAAIA/AAAAAAAAAAAAAIA/AAAAAAAAAAAAAAAAAAAAAAAAAAAAAAAAAAAAAAAAAAAlAAAADAAAAAAAAIAoAAAADAAAAAUAAAAlAAAADAAAAAEAAAAYAAAADAAAAAAAAAASAAAADAAAAAEAAAAWAAAADAAAAAAAAABUAAAADAEAAA8AAACLAAAA2wAAAJsAAAABAAAAVVWPQYX2jkEPAAAAiwAAACAAAABMAAAABAAAAA4AAACLAAAA3QAAAJwAAACMAAAARgBpAHIAbQBhAGQAbwAgAHAAbwByADoAIABQAEEAQgBMAE8AIABKAE8AUwBFACAARABJACAASQBPAFIASQBPAAYAAAADAAAABQAAAAsAAAAHAAAACAAAAAgAAAAEAAAACAAAAAgAAAAFAAAAAwAAAAQAAAAHAAAACAAAAAcAAAAGAAAACgAAAAQAAAAFAAAACgAAAAcAAAAHAAAABAAAAAkAAAADAAAABAAAAAMAAAAKAAAACAAAAAMAAAAKAAAAFgAAAAwAAAAAAAAAJQAAAAwAAAACAAAADgAAABQAAAAAAAAAEAAAABQAAAA=</Object>
  <Object Id="idInvalidSigLnImg">AQAAAGwAAAAAAAAAAAAAAD8BAACfAAAAAAAAAAAAAABmFgAALAsAACBFTUYAAAEA3B8AALA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ACe7/p/AAChqz6r+n8AACBCnu/6fwAAvISpq/p/AACoFAAAAAAAAEAAAMD6fwAAAACe7/p/AABprj6r+n8AAAQAAAAAAAAAIEKe7/p/AACItXBbjwAAALyEqav6fwAASAAAAI8AAAC8hKmr+n8AAMATy6v6fwAAQImpqwAAAAABAAAAAAAAAGatqav6fwAAAACe7/p/AAAAAAAAAAAAAAAAAACPAAAA4RTl7Pp/AAACAAAAx3sAABAdAAAAAAAAYJgyfS4CAACot3BbjwAAAAAAAAAAAAAAAAAAAAAAAAAAAAAAAAAAAAAAAAAAAAAACbdwW48AAADcnj6rZHYACAAAAAAlAAAADAAAAAEAAAAYAAAADAAAAP8AAAASAAAADAAAAAEAAAAeAAAAGAAAADAAAAAFAAAAiwAAABYAAAAlAAAADAAAAAEAAABUAAAAqAAAADEAAAAFAAAAiQAAABUAAAABAAAAVVWPQYX2jk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DYx/zs+n8AAAAAAAAAAAAASI4I7fp/AAAAAAAAAAAAAAAAAAAAAAAAGHlvW48AAADoem9bjwAAAAAAAAAAAAAAAAAAAAAAAAB95CBhMasAAAC3fwwuAgAAhGbMpBYPAAA4BooAAAAAAGCYMn0uAgAAYHpvWwAAAACw9Cl9LgIAAAcAAAAAAAAAAAAAAAAAAACceW9bjwAAANl5b1uPAAAA4RTl7Pp/AAACAAAAAAAAAPZM6OwAAAAA/kP6Pb58AADoSyPh+n8AAJx5b1uPAAAABwAAAAAAAAAAAAAAAAAAAAAAAAAAAAAAAAAAAAAAAAAC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DAwtgbLgIAANjH/Oz6fwAAwMLYGy4CAABIjgjt+n8AAAAAAAAAAAAAAAAAAAAAAACgk8Cq+n8AAP7/////////AAAAAAAAAAAAAAAAAAAAAG3+IGExqwAA5BtNqvp/AAACAAAAAAAAAOD///8AAAAAYJgyfS4CAACIcG9bAAAAAAAAAAAAAAAABgAAAAAAAAAAAAAAAAAAAKxvb1uPAAAA6W9vW48AAADhFOXs+n8AAAAAAAAAAAAAIW9vWwAAAADnVmnEa5AAAAAAAAAAAAAArG9vW48AAAAGAAAA+n8AAAAAAAAAAAAAAAAAAAAAAAAAAAAAAAAAACAAAABkdgAIAAAAACUAAAAMAAAAAwAAABgAAAAMAAAAAAAAABIAAAAMAAAAAQAAABYAAAAMAAAACAAAAFQAAABUAAAADAAAADcAAAAgAAAAWgAAAAEAAABVVY9BhfaO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kAAABWAAAAMAAAADsAAAB6AAAAHAAAACEA8AAAAAAAAAAAAAAAgD8AAAAAAAAAAAAAgD8AAAAAAAAAAAAAAAAAAAAAAAAAAAAAAAAAAAAAAAAAACUAAAAMAAAAAAAAgCgAAAAMAAAABAAAAFIAAABwAQAABAAAAOz///8AAAAAAAAAAAAAAACQAQAAAAAAAQAAAABzAGUAZwBvAGUAIAB1AGkAAAAAAAAAAAAAAAAAAAAAAAAAAAAAAAAAAAAAAAAAAAAAAAAAAAAAAAAAAAAAAAAAAAAAACCy2BsuAgAA2Mf87Pp/AAAgstgbLgIAAEiOCO36fwAAAAAAAAAAAAAAAAAAAAAAACQAAAAAAAAAPE/l7Pp/AAAAAAAAAAAAAAAAAAAAAAAATf8gYTGrAAAwCDWr+n8AAAEAAAAAAAAA7P///wAAAABgmDJ9LgIAAKhxb1sAAAAAAAAAAAAAAAAJAAAAAAAAAAAAAAAAAAAAzHBvW48AAAAJcW9bjwAAAOEU5ez6fwAAAGAAAAUAAADQcG9bAAAAAIdVacRrkAAAAAAAAAAAAADMcG9bjwAAAAkAAAD6fwAAAAAAAAAAAAAAAAAAAAAAAAAAAAAAAAAAIAAAAGR2AAgAAAAAJQAAAAwAAAAEAAAAGAAAAAwAAAAAAAAAEgAAAAwAAAABAAAAHgAAABgAAAAwAAAAOwAAAKoAAABXAAAAJQAAAAwAAAAEAAAAVAAAAKAAAAAxAAAAOwAAAKgAAABWAAAAAQAAAFVVj0GF9o5BMQAAADsAAAAOAAAATAAAAAAAAAAAAAAAAAAAAP//////////aAAAAFAAYQBiAGwAbwAgAEQAaQAgAEkAbwByAGkAbwALAAAACgAAAAwAAAAFAAAADAAAAAUAAAAOAAAABQAAAAUAAAAFAAAADAAAAAcAAAAFAAAADA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DAAAAADwAAAGEAAAB8AAAAcQAAAAEAAABVVY9BhfaOQQ8AAABhAAAAEwAAAEwAAAAAAAAAAAAAAAAAAAD//////////3QAAABQAGEAYgBsAG8AIABKAG8AcwBlACAARABpACAASQBvAHIAaQBvAGUABwAAAAcAAAAIAAAAAwAAAAgAAAAEAAAABQAAAAgAAAAGAAAABwAAAAQAAAAJAAAAAwAAAAQAAAADAAAACAAAAAUAAAADAAAACA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KgAAAAPAAAAdgAAAGkAAACGAAAAAQAAAFVVj0GF9o5BDwAAAHYAAAAPAAAATAAAAAAAAAAAAAAAAAAAAP//////////bAAAAEEAdQBkAGkAdABvAHIAIABFAHgAdABlAHIAbgBvAAAACAAAAAcAAAAIAAAAAwAAAAQAAAAIAAAABQAAAAQAAAAHAAAABgAAAAQAAAAHAAAABQAAAAcAAAAIAAAASwAAAEAAAAAwAAAABQAAACAAAAABAAAAAQAAABAAAAAAAAAAAAAAAEABAACgAAAAAAAAAAAAAABAAQAAoAAAACUAAAAMAAAAAgAAACcAAAAYAAAABQAAAAAAAAD///8AAAAAACUAAAAMAAAABQAAAEwAAABkAAAADgAAAIsAAADcAAAAmwAAAA4AAACLAAAAzwAAABEAAAAhAPAAAAAAAAAAAAAAAIA/AAAAAAAAAAAAAIA/AAAAAAAAAAAAAAAAAAAAAAAAAAAAAAAAAAAAAAAAAAAlAAAADAAAAAAAAIAoAAAADAAAAAUAAAAlAAAADAAAAAEAAAAYAAAADAAAAAAAAAASAAAADAAAAAEAAAAWAAAADAAAAAAAAABUAAAADAEAAA8AAACLAAAA2wAAAJsAAAABAAAAVVWPQYX2jkEPAAAAiwAAACAAAABMAAAABAAAAA4AAACLAAAA3QAAAJwAAACMAAAARgBpAHIAbQBhAGQAbwAgAHAAbwByADoAIABQAEEAQgBMAE8AIABKAE8AUwBFACAARABJACAASQBPAFIASQBPAAYAAAADAAAABQAAAAsAAAAHAAAACAAAAAgAAAAEAAAACAAAAAgAAAAFAAAAAwAAAAQAAAAHAAAACAAAAAcAAAAGAAAACgAAAAQAAAAFAAAACgAAAAcAAAAHAAAABAAAAAkAAAADAAAABAAAAAMAAAAKAAAACAAAAAMAAAAK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239B9C10B69BD49B4294CC7876903D5" ma:contentTypeVersion="9" ma:contentTypeDescription="Crear nuevo documento." ma:contentTypeScope="" ma:versionID="37ecb299c61f7485764a05509f642c68">
  <xsd:schema xmlns:xsd="http://www.w3.org/2001/XMLSchema" xmlns:xs="http://www.w3.org/2001/XMLSchema" xmlns:p="http://schemas.microsoft.com/office/2006/metadata/properties" xmlns:ns3="293a5db1-b94d-4e84-b4f0-4c55d251db98" xmlns:ns4="01b0bb9e-dfee-44d3-a68b-47d2c58e3d88" targetNamespace="http://schemas.microsoft.com/office/2006/metadata/properties" ma:root="true" ma:fieldsID="583f5359e761947d18d412e7ecfb57ef" ns3:_="" ns4:_="">
    <xsd:import namespace="293a5db1-b94d-4e84-b4f0-4c55d251db98"/>
    <xsd:import namespace="01b0bb9e-dfee-44d3-a68b-47d2c58e3d8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3a5db1-b94d-4e84-b4f0-4c55d251db9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0bb9e-dfee-44d3-a68b-47d2c58e3d8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5B0798-6F42-4DD6-ACFE-7976DF246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3a5db1-b94d-4e84-b4f0-4c55d251db98"/>
    <ds:schemaRef ds:uri="01b0bb9e-dfee-44d3-a68b-47d2c58e3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5283BA-7E53-4525-9006-08DB9A8CCB68}">
  <ds:schemaRefs>
    <ds:schemaRef ds:uri="http://schemas.microsoft.com/sharepoint/v3/contenttype/forms"/>
  </ds:schemaRefs>
</ds:datastoreItem>
</file>

<file path=customXml/itemProps3.xml><?xml version="1.0" encoding="utf-8"?>
<ds:datastoreItem xmlns:ds="http://schemas.openxmlformats.org/officeDocument/2006/customXml" ds:itemID="{2C35D3F4-6526-4730-8794-97D1019EDDB6}">
  <ds:schemaRefs>
    <ds:schemaRef ds:uri="http://schemas.microsoft.com/office/infopath/2007/PartnerControls"/>
    <ds:schemaRef ds:uri="http://schemas.microsoft.com/office/2006/documentManagement/types"/>
    <ds:schemaRef ds:uri="293a5db1-b94d-4e84-b4f0-4c55d251db98"/>
    <ds:schemaRef ds:uri="http://www.w3.org/XML/1998/namespace"/>
    <ds:schemaRef ds:uri="http://purl.org/dc/terms/"/>
    <ds:schemaRef ds:uri="http://purl.org/dc/dcmitype/"/>
    <ds:schemaRef ds:uri="http://schemas.microsoft.com/office/2006/metadata/properties"/>
    <ds:schemaRef ds:uri="http://schemas.openxmlformats.org/package/2006/metadata/core-properties"/>
    <ds:schemaRef ds:uri="01b0bb9e-dfee-44d3-a68b-47d2c58e3d8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CARATULA</vt:lpstr>
      <vt:lpstr>Contenido</vt:lpstr>
      <vt:lpstr>Portada</vt:lpstr>
      <vt:lpstr>BG</vt:lpstr>
      <vt:lpstr>EERR </vt:lpstr>
      <vt:lpstr>EVPN</vt:lpstr>
      <vt:lpstr>EFE</vt:lpstr>
      <vt:lpstr>NOTAS</vt:lpstr>
      <vt:lpstr>ANEXO A</vt:lpstr>
      <vt:lpstr>ANEXO B</vt:lpstr>
      <vt:lpstr>Anexo C</vt:lpstr>
      <vt:lpstr>Anexo D</vt:lpstr>
      <vt:lpstr>Anexo E</vt:lpstr>
      <vt:lpstr>Anexo F</vt:lpstr>
      <vt:lpstr>Anexo G</vt:lpstr>
      <vt:lpstr>Anexo H</vt:lpstr>
      <vt:lpstr>Anexo I</vt:lpstr>
      <vt:lpstr>Anexo J</vt:lpstr>
      <vt:lpstr>Portada!_Hlk4485526</vt:lpstr>
      <vt:lpstr>'Anexo E'!Área_de_impresión</vt:lpstr>
      <vt:lpstr>'Anexo F'!Área_de_impresión</vt:lpstr>
      <vt:lpstr>'Anexo G'!Área_de_impresión</vt:lpstr>
      <vt:lpstr>'Anexo H'!Área_de_impresión</vt:lpstr>
      <vt:lpstr>'Anexo I'!Área_de_impresión</vt:lpstr>
      <vt:lpstr>'Anexo J'!Área_de_impresión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Zunilda Arce</dc:creator>
  <cp:lastModifiedBy>Paz Delgadillo</cp:lastModifiedBy>
  <cp:lastPrinted>2019-08-11T19:29:49Z</cp:lastPrinted>
  <dcterms:created xsi:type="dcterms:W3CDTF">2019-03-29T19:54:05Z</dcterms:created>
  <dcterms:modified xsi:type="dcterms:W3CDTF">2020-04-29T15:14:32Z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0x0101006239B9C10B69BD49B4294CC7876903D5</vt:lpwstr>
  </property>
</Properties>
</file>